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orge\Documents\Kachemak Bay Birders\2015 Shorebird Monitoring\"/>
    </mc:Choice>
  </mc:AlternateContent>
  <bookViews>
    <workbookView xWindow="120" yWindow="150" windowWidth="8865" windowHeight="4920"/>
  </bookViews>
  <sheets>
    <sheet name="Homer Spit 2015" sheetId="1" r:id="rId1"/>
    <sheet name="Anchor-Kasilof 2015" sheetId="8" r:id="rId2"/>
    <sheet name="Supplemental 2015" sheetId="4" r:id="rId3"/>
    <sheet name="Homer Spit All Years" sheetId="3" r:id="rId4"/>
    <sheet name="Anchor-Kasilof All Years" sheetId="9" r:id="rId5"/>
    <sheet name="Historic Comparison" sheetId="5" r:id="rId6"/>
    <sheet name="Arrival Dates" sheetId="6" r:id="rId7"/>
    <sheet name="Sheet1" sheetId="10" r:id="rId8"/>
  </sheets>
  <calcPr calcId="152511"/>
</workbook>
</file>

<file path=xl/calcChain.xml><?xml version="1.0" encoding="utf-8"?>
<calcChain xmlns="http://schemas.openxmlformats.org/spreadsheetml/2006/main">
  <c r="K49" i="6" l="1"/>
  <c r="F49" i="6"/>
  <c r="B65" i="1"/>
  <c r="C65" i="1"/>
  <c r="D65" i="1"/>
  <c r="E65" i="1"/>
  <c r="F65" i="1"/>
  <c r="G65" i="1"/>
  <c r="H65" i="1"/>
  <c r="I65" i="1"/>
  <c r="J65" i="1"/>
  <c r="K65" i="1"/>
  <c r="V11" i="3" l="1"/>
  <c r="BH6" i="1"/>
  <c r="AS31" i="1"/>
  <c r="AS30" i="1"/>
  <c r="AS29" i="1"/>
  <c r="AS28" i="1"/>
  <c r="AS27" i="1"/>
  <c r="AS26" i="1"/>
  <c r="AS25" i="1"/>
  <c r="AS24" i="1"/>
  <c r="AS23" i="1"/>
  <c r="AS22" i="1"/>
  <c r="AS21" i="1"/>
  <c r="AS20" i="1"/>
  <c r="AS19" i="1"/>
  <c r="AS18" i="1"/>
  <c r="AS17" i="1"/>
  <c r="AS16" i="1"/>
  <c r="AS15" i="1"/>
  <c r="AS14" i="1"/>
  <c r="AS13" i="1"/>
  <c r="AS12" i="1"/>
  <c r="AS11" i="1"/>
  <c r="AS10" i="1"/>
  <c r="AS9" i="1"/>
  <c r="AS8" i="1"/>
  <c r="AL61" i="1"/>
  <c r="AL84" i="1"/>
  <c r="AL75" i="1"/>
  <c r="AL31" i="1"/>
  <c r="Y83" i="1"/>
  <c r="Y68" i="1"/>
  <c r="Y61" i="1"/>
  <c r="Y60" i="1"/>
  <c r="Y31" i="1"/>
  <c r="L66" i="1"/>
  <c r="L65" i="1"/>
  <c r="K281" i="3" l="1"/>
  <c r="U41" i="3"/>
  <c r="K271" i="3"/>
  <c r="V13" i="3"/>
  <c r="K246" i="3"/>
  <c r="T41" i="3"/>
  <c r="S92" i="4" l="1"/>
  <c r="R92" i="4"/>
  <c r="Q92" i="4"/>
  <c r="P92" i="4"/>
  <c r="O92" i="4"/>
  <c r="N92" i="4"/>
  <c r="M92" i="4"/>
  <c r="L92" i="4"/>
  <c r="K92" i="4"/>
  <c r="J92" i="4"/>
  <c r="I92" i="4"/>
  <c r="H92" i="4"/>
  <c r="G92" i="4"/>
  <c r="F92" i="4"/>
  <c r="E92" i="4"/>
  <c r="D92" i="4"/>
  <c r="B92" i="4"/>
  <c r="U91" i="4"/>
  <c r="T91" i="4"/>
  <c r="U90" i="4"/>
  <c r="T90" i="4"/>
  <c r="U89" i="4"/>
  <c r="T89" i="4"/>
  <c r="U88" i="4"/>
  <c r="T88" i="4"/>
  <c r="U87" i="4"/>
  <c r="T87" i="4"/>
  <c r="U86" i="4"/>
  <c r="T86" i="4"/>
  <c r="U85" i="4"/>
  <c r="T85" i="4"/>
  <c r="U84" i="4"/>
  <c r="T84" i="4"/>
  <c r="U83" i="4"/>
  <c r="T83" i="4"/>
  <c r="U82" i="4"/>
  <c r="T82" i="4"/>
  <c r="U81" i="4"/>
  <c r="T81" i="4"/>
  <c r="U80" i="4"/>
  <c r="T80" i="4"/>
  <c r="U79" i="4"/>
  <c r="T79" i="4"/>
  <c r="U78" i="4"/>
  <c r="T78" i="4"/>
  <c r="U77" i="4"/>
  <c r="T77" i="4"/>
  <c r="U76" i="4"/>
  <c r="T76" i="4"/>
  <c r="U75" i="4"/>
  <c r="T75" i="4"/>
  <c r="U74" i="4"/>
  <c r="T74" i="4"/>
  <c r="U73" i="4"/>
  <c r="T73" i="4"/>
  <c r="U72" i="4"/>
  <c r="T72" i="4"/>
  <c r="U71" i="4"/>
  <c r="T71" i="4"/>
  <c r="U70" i="4"/>
  <c r="T70" i="4"/>
  <c r="U69" i="4"/>
  <c r="T69" i="4"/>
  <c r="U68" i="4"/>
  <c r="T68" i="4"/>
  <c r="U67" i="4"/>
  <c r="T67" i="4"/>
  <c r="U66" i="4"/>
  <c r="T66" i="4"/>
  <c r="U65" i="4"/>
  <c r="T65" i="4"/>
  <c r="U64" i="4"/>
  <c r="T64" i="4"/>
  <c r="U63" i="4"/>
  <c r="T63" i="4"/>
  <c r="U62" i="4"/>
  <c r="T62" i="4"/>
  <c r="U61" i="4"/>
  <c r="T61" i="4"/>
  <c r="U60" i="4"/>
  <c r="T60" i="4"/>
  <c r="U59" i="4"/>
  <c r="T59" i="4"/>
  <c r="U58" i="4"/>
  <c r="T58" i="4"/>
  <c r="U57" i="4"/>
  <c r="U92" i="4" s="1"/>
  <c r="T57" i="4"/>
  <c r="T92" i="4" s="1"/>
  <c r="AF47" i="4" l="1"/>
  <c r="AP47" i="4" l="1"/>
  <c r="AO47" i="4"/>
  <c r="AN47" i="4"/>
  <c r="AM47" i="4"/>
  <c r="AL47" i="4"/>
  <c r="AK47" i="4"/>
  <c r="AJ47" i="4"/>
  <c r="AI47" i="4"/>
  <c r="AH47" i="4"/>
  <c r="AG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AQ46" i="4"/>
  <c r="AQ45" i="4"/>
  <c r="AQ44" i="4"/>
  <c r="AQ43" i="4"/>
  <c r="AQ42" i="4"/>
  <c r="AQ41" i="4"/>
  <c r="AQ40" i="4"/>
  <c r="AQ39" i="4"/>
  <c r="AQ38" i="4"/>
  <c r="AQ37" i="4"/>
  <c r="AQ36" i="4"/>
  <c r="AQ35" i="4"/>
  <c r="AQ34" i="4"/>
  <c r="AQ33" i="4"/>
  <c r="AQ32" i="4"/>
  <c r="AQ31" i="4"/>
  <c r="AQ30" i="4"/>
  <c r="AQ29" i="4"/>
  <c r="AQ28" i="4"/>
  <c r="AQ27" i="4"/>
  <c r="AQ26" i="4"/>
  <c r="AQ25" i="4"/>
  <c r="AQ24" i="4"/>
  <c r="AQ23" i="4"/>
  <c r="AQ22" i="4"/>
  <c r="AQ21" i="4"/>
  <c r="AQ20" i="4"/>
  <c r="AQ19" i="4"/>
  <c r="AQ18" i="4"/>
  <c r="AQ17" i="4"/>
  <c r="AQ16" i="4"/>
  <c r="AQ15" i="4"/>
  <c r="AQ14" i="4"/>
  <c r="AQ13" i="4"/>
  <c r="AQ12" i="4"/>
  <c r="AQ48" i="4" l="1"/>
  <c r="AQ47" i="4"/>
  <c r="V18" i="6" l="1"/>
  <c r="U18" i="6"/>
  <c r="T18" i="6"/>
  <c r="S18" i="6"/>
  <c r="R18" i="6"/>
  <c r="Q18" i="6"/>
  <c r="P18" i="6"/>
  <c r="O18" i="6"/>
  <c r="N18" i="6"/>
  <c r="W18" i="6"/>
  <c r="V91" i="5"/>
  <c r="O41" i="5" l="1"/>
  <c r="BC37" i="5"/>
  <c r="BC36" i="5"/>
  <c r="BC35" i="5"/>
  <c r="BC34" i="5"/>
  <c r="BC33" i="5"/>
  <c r="BC32" i="5"/>
  <c r="BC31" i="5"/>
  <c r="BC30" i="5"/>
  <c r="BC29" i="5"/>
  <c r="BC28" i="5"/>
  <c r="BC27" i="5"/>
  <c r="BC26" i="5"/>
  <c r="BC25" i="5"/>
  <c r="BC24" i="5"/>
  <c r="BC23" i="5"/>
  <c r="BC22" i="5"/>
  <c r="BC21" i="5"/>
  <c r="BC20" i="5"/>
  <c r="BC19" i="5"/>
  <c r="BC18" i="5"/>
  <c r="BC17" i="5"/>
  <c r="BC16" i="5"/>
  <c r="BC15" i="5"/>
  <c r="BC14" i="5"/>
  <c r="BC13" i="5"/>
  <c r="BC12" i="5"/>
  <c r="BC11" i="5"/>
  <c r="BC10" i="5"/>
  <c r="BC9" i="5"/>
  <c r="BC8" i="5"/>
  <c r="BC7" i="5"/>
  <c r="BC6" i="5"/>
  <c r="BB38" i="5"/>
  <c r="BA38" i="5"/>
  <c r="AZ38" i="5"/>
  <c r="AY38" i="5"/>
  <c r="BC38" i="5" s="1"/>
  <c r="AX38" i="5"/>
  <c r="AW38" i="5"/>
  <c r="U91" i="5" l="1"/>
  <c r="AQ37" i="5" l="1"/>
  <c r="AQ36" i="5"/>
  <c r="AQ35" i="5"/>
  <c r="AQ34" i="5"/>
  <c r="AQ33" i="5"/>
  <c r="AQ32" i="5"/>
  <c r="AQ31" i="5"/>
  <c r="AQ30" i="5"/>
  <c r="AQ29" i="5"/>
  <c r="AQ28" i="5"/>
  <c r="AQ38" i="5" s="1"/>
  <c r="AQ27" i="5"/>
  <c r="AQ26" i="5"/>
  <c r="AQ25" i="5"/>
  <c r="AQ24" i="5"/>
  <c r="AQ23" i="5"/>
  <c r="AQ22" i="5"/>
  <c r="AQ21" i="5"/>
  <c r="AQ20" i="5"/>
  <c r="AQ19" i="5"/>
  <c r="AQ18" i="5"/>
  <c r="AQ17" i="5"/>
  <c r="AQ16" i="5"/>
  <c r="AQ15" i="5"/>
  <c r="AQ14" i="5"/>
  <c r="AQ13" i="5"/>
  <c r="AQ12" i="5"/>
  <c r="AQ11" i="5"/>
  <c r="AQ10" i="5"/>
  <c r="AQ9" i="5"/>
  <c r="AQ8" i="5"/>
  <c r="AQ7" i="5"/>
  <c r="AQ6" i="5"/>
  <c r="V25" i="6" l="1"/>
  <c r="U25" i="6"/>
  <c r="T25" i="6"/>
  <c r="S25" i="6"/>
  <c r="R25" i="6"/>
  <c r="Q25" i="6"/>
  <c r="P25" i="6"/>
  <c r="O25" i="6"/>
  <c r="V34" i="6"/>
  <c r="U34" i="6"/>
  <c r="T34" i="6"/>
  <c r="S34" i="6"/>
  <c r="R34" i="6"/>
  <c r="Q34" i="6"/>
  <c r="P34" i="6"/>
  <c r="O34" i="6"/>
  <c r="V33" i="6"/>
  <c r="U33" i="6"/>
  <c r="T33" i="6"/>
  <c r="S33" i="6"/>
  <c r="R33" i="6"/>
  <c r="Q33" i="6"/>
  <c r="P33" i="6"/>
  <c r="O33" i="6"/>
  <c r="V32" i="6"/>
  <c r="U32" i="6"/>
  <c r="T32" i="6"/>
  <c r="S32" i="6"/>
  <c r="R32" i="6"/>
  <c r="Q32" i="6"/>
  <c r="P32" i="6"/>
  <c r="O32" i="6"/>
  <c r="V31" i="6"/>
  <c r="U31" i="6"/>
  <c r="T31" i="6"/>
  <c r="S31" i="6"/>
  <c r="R31" i="6"/>
  <c r="Q31" i="6"/>
  <c r="P31" i="6"/>
  <c r="O31" i="6"/>
  <c r="V30" i="6"/>
  <c r="U30" i="6"/>
  <c r="T30" i="6"/>
  <c r="S30" i="6"/>
  <c r="R30" i="6"/>
  <c r="Q30" i="6"/>
  <c r="P30" i="6"/>
  <c r="O30" i="6"/>
  <c r="V29" i="6"/>
  <c r="U29" i="6"/>
  <c r="T29" i="6"/>
  <c r="S29" i="6"/>
  <c r="R29" i="6"/>
  <c r="Q29" i="6"/>
  <c r="P29" i="6"/>
  <c r="O29" i="6"/>
  <c r="V24" i="6"/>
  <c r="U24" i="6"/>
  <c r="T24" i="6"/>
  <c r="S24" i="6"/>
  <c r="R24" i="6"/>
  <c r="Q24" i="6"/>
  <c r="P24" i="6"/>
  <c r="O24" i="6"/>
  <c r="V23" i="6"/>
  <c r="U23" i="6"/>
  <c r="T23" i="6"/>
  <c r="S23" i="6"/>
  <c r="R23" i="6"/>
  <c r="Q23" i="6"/>
  <c r="P23" i="6"/>
  <c r="O23" i="6"/>
  <c r="V22" i="6"/>
  <c r="U22" i="6"/>
  <c r="T22" i="6"/>
  <c r="S22" i="6"/>
  <c r="R22" i="6"/>
  <c r="Q22" i="6"/>
  <c r="P22" i="6"/>
  <c r="O22" i="6"/>
  <c r="V21" i="6"/>
  <c r="U21" i="6"/>
  <c r="T21" i="6"/>
  <c r="S21" i="6"/>
  <c r="R21" i="6"/>
  <c r="Q21" i="6"/>
  <c r="P21" i="6"/>
  <c r="O21" i="6"/>
  <c r="V17" i="6"/>
  <c r="U17" i="6"/>
  <c r="T17" i="6"/>
  <c r="S17" i="6"/>
  <c r="R17" i="6"/>
  <c r="Q17" i="6"/>
  <c r="P17" i="6"/>
  <c r="O17" i="6"/>
  <c r="V16" i="6"/>
  <c r="U16" i="6"/>
  <c r="T16" i="6"/>
  <c r="S16" i="6"/>
  <c r="R16" i="6"/>
  <c r="Q16" i="6"/>
  <c r="P16" i="6"/>
  <c r="O16" i="6"/>
  <c r="V15" i="6"/>
  <c r="U15" i="6"/>
  <c r="T15" i="6"/>
  <c r="S15" i="6"/>
  <c r="R15" i="6"/>
  <c r="Q15" i="6"/>
  <c r="P15" i="6"/>
  <c r="O15" i="6"/>
  <c r="V14" i="6"/>
  <c r="U14" i="6"/>
  <c r="T14" i="6"/>
  <c r="S14" i="6"/>
  <c r="R14" i="6"/>
  <c r="Q14" i="6"/>
  <c r="P14" i="6"/>
  <c r="O14" i="6"/>
  <c r="N25" i="6"/>
  <c r="N34" i="6"/>
  <c r="N33" i="6"/>
  <c r="N32" i="6"/>
  <c r="N31" i="6"/>
  <c r="N30" i="6"/>
  <c r="N29" i="6"/>
  <c r="N24" i="6"/>
  <c r="N23" i="6"/>
  <c r="N22" i="6"/>
  <c r="N21" i="6"/>
  <c r="N17" i="6"/>
  <c r="N16" i="6"/>
  <c r="N15" i="6"/>
  <c r="N14" i="6"/>
  <c r="W14" i="6" l="1"/>
  <c r="W33" i="6"/>
  <c r="W21" i="6"/>
  <c r="W29" i="6"/>
  <c r="W30" i="6"/>
  <c r="W31" i="6"/>
  <c r="W15" i="6"/>
  <c r="W22" i="6"/>
  <c r="W34" i="6"/>
  <c r="W16" i="6"/>
  <c r="W23" i="6"/>
  <c r="W25" i="6"/>
  <c r="W17" i="6"/>
  <c r="W24" i="6"/>
  <c r="W32" i="6"/>
  <c r="AQ36" i="9"/>
  <c r="AQ35" i="9"/>
  <c r="AQ34" i="9"/>
  <c r="AQ33" i="9"/>
  <c r="AQ32" i="9"/>
  <c r="AQ31" i="9"/>
  <c r="AQ30" i="9"/>
  <c r="AQ29" i="9"/>
  <c r="AQ28" i="9"/>
  <c r="AQ27" i="9"/>
  <c r="AQ26" i="9"/>
  <c r="AQ25" i="9"/>
  <c r="AQ24" i="9"/>
  <c r="AQ23" i="9"/>
  <c r="AQ22" i="9"/>
  <c r="AQ21" i="9"/>
  <c r="AQ20" i="9"/>
  <c r="AQ19" i="9"/>
  <c r="AQ18" i="9"/>
  <c r="AQ17" i="9"/>
  <c r="AQ16" i="9"/>
  <c r="AQ15" i="9"/>
  <c r="AQ14" i="9"/>
  <c r="AQ13" i="9"/>
  <c r="AQ12" i="9"/>
  <c r="AP35" i="9"/>
  <c r="AI128" i="9"/>
  <c r="AI127" i="9"/>
  <c r="AI126" i="9"/>
  <c r="AI125" i="9"/>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7" i="9"/>
  <c r="AI96" i="9"/>
  <c r="AH129" i="9"/>
  <c r="AG129" i="9"/>
  <c r="AF129" i="9"/>
  <c r="AE129" i="9"/>
  <c r="AD129" i="9"/>
  <c r="AC129" i="9"/>
  <c r="AB129" i="9"/>
  <c r="AA129" i="9"/>
  <c r="Z129" i="9"/>
  <c r="AJ129" i="9" l="1"/>
  <c r="AI129" i="9"/>
  <c r="S80" i="9"/>
  <c r="R80" i="9"/>
  <c r="Q80" i="9"/>
  <c r="P80" i="9"/>
  <c r="S43"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l="1"/>
  <c r="R42" i="9"/>
  <c r="J134" i="9"/>
  <c r="I134" i="9"/>
  <c r="H134" i="9"/>
  <c r="G134" i="9"/>
  <c r="F134" i="9"/>
  <c r="E134" i="9"/>
  <c r="D134" i="9"/>
  <c r="C134" i="9"/>
  <c r="B134" i="9"/>
  <c r="K133" i="9"/>
  <c r="K132" i="9"/>
  <c r="K131" i="9"/>
  <c r="K130" i="9"/>
  <c r="K129" i="9"/>
  <c r="K128" i="9"/>
  <c r="K127" i="9"/>
  <c r="K126" i="9"/>
  <c r="K125" i="9"/>
  <c r="K124" i="9"/>
  <c r="K123" i="9"/>
  <c r="K122" i="9"/>
  <c r="K121" i="9"/>
  <c r="K120" i="9"/>
  <c r="K119" i="9"/>
  <c r="K118" i="9"/>
  <c r="K117" i="9"/>
  <c r="K116" i="9"/>
  <c r="K115" i="9"/>
  <c r="K114" i="9"/>
  <c r="K113" i="9"/>
  <c r="K112" i="9"/>
  <c r="K111" i="9"/>
  <c r="K109" i="9"/>
  <c r="K108" i="9"/>
  <c r="K107" i="9"/>
  <c r="K106" i="9"/>
  <c r="K105" i="9"/>
  <c r="K104" i="9"/>
  <c r="K103" i="9"/>
  <c r="K102" i="9"/>
  <c r="K101" i="9"/>
  <c r="K100" i="9"/>
  <c r="K99" i="9"/>
  <c r="K134" i="9" l="1"/>
  <c r="V42" i="3"/>
  <c r="V40" i="3"/>
  <c r="V39" i="3"/>
  <c r="V38" i="3"/>
  <c r="V37" i="3"/>
  <c r="V36" i="3"/>
  <c r="V35" i="3"/>
  <c r="V34" i="3"/>
  <c r="V33" i="3"/>
  <c r="V32" i="3"/>
  <c r="V30" i="3"/>
  <c r="V29" i="3"/>
  <c r="V31" i="3"/>
  <c r="V28" i="3"/>
  <c r="V26" i="3"/>
  <c r="V24" i="3"/>
  <c r="V27" i="3"/>
  <c r="V25" i="3"/>
  <c r="V23" i="3"/>
  <c r="V22" i="3"/>
  <c r="V21" i="3"/>
  <c r="V20" i="3"/>
  <c r="V19" i="3"/>
  <c r="V18" i="3"/>
  <c r="V17" i="3"/>
  <c r="V15" i="3"/>
  <c r="V14" i="3"/>
  <c r="V16" i="3"/>
  <c r="V12" i="3"/>
  <c r="V10" i="3"/>
  <c r="V9" i="3"/>
  <c r="V8" i="3"/>
  <c r="V7" i="3"/>
  <c r="K102" i="8" l="1"/>
  <c r="J102" i="8"/>
  <c r="I102" i="8"/>
  <c r="H102" i="8"/>
  <c r="G102" i="8"/>
  <c r="F102" i="8"/>
  <c r="E102" i="8"/>
  <c r="D102" i="8"/>
  <c r="C102" i="8"/>
  <c r="B102" i="8"/>
  <c r="AB84" i="8"/>
  <c r="AB83" i="8"/>
  <c r="AB82" i="8"/>
  <c r="AB81" i="8"/>
  <c r="AB80" i="8"/>
  <c r="AB79" i="8"/>
  <c r="AB78" i="8"/>
  <c r="AB77" i="8"/>
  <c r="AB76" i="8"/>
  <c r="AB75" i="8"/>
  <c r="AB74" i="8"/>
  <c r="AB73" i="8"/>
  <c r="AB72" i="8"/>
  <c r="AB71" i="8"/>
  <c r="AB85" i="8" s="1"/>
  <c r="AB70" i="8"/>
  <c r="AA85" i="8"/>
  <c r="Z85" i="8"/>
  <c r="Y85" i="8"/>
  <c r="X85" i="8"/>
  <c r="W85" i="8"/>
  <c r="V85" i="8"/>
  <c r="U85" i="8"/>
  <c r="T85" i="8"/>
  <c r="S85" i="8"/>
  <c r="R85" i="8"/>
  <c r="AP36" i="8" l="1"/>
  <c r="AO36" i="8"/>
  <c r="AN36" i="8"/>
  <c r="AM36" i="8"/>
  <c r="AL36" i="8"/>
  <c r="AK36" i="8"/>
  <c r="AJ36" i="8"/>
  <c r="AI36" i="8"/>
  <c r="AH36" i="8"/>
  <c r="AG36" i="8"/>
  <c r="AA36" i="8"/>
  <c r="Z36" i="8"/>
  <c r="Y36" i="8"/>
  <c r="X36" i="8"/>
  <c r="W36" i="8"/>
  <c r="V36" i="8"/>
  <c r="U36" i="8"/>
  <c r="T36" i="8"/>
  <c r="S36" i="8"/>
  <c r="R36" i="8"/>
  <c r="B238" i="1" l="1"/>
  <c r="C238" i="1"/>
  <c r="D238" i="1"/>
  <c r="E238" i="1"/>
  <c r="F238" i="1"/>
  <c r="G238" i="1"/>
  <c r="H238" i="1"/>
  <c r="I238" i="1"/>
  <c r="J238" i="1"/>
  <c r="K238" i="1"/>
  <c r="BG8" i="1" l="1"/>
  <c r="BG7" i="1"/>
  <c r="BG12" i="1"/>
  <c r="AR31" i="1"/>
  <c r="AL94" i="1"/>
  <c r="AQ31" i="1"/>
  <c r="AL81" i="1"/>
  <c r="AP31" i="1"/>
  <c r="AL77" i="1" l="1"/>
  <c r="AL72" i="1"/>
  <c r="AL78" i="1"/>
  <c r="AL80" i="1"/>
  <c r="AL73" i="1"/>
  <c r="AL83" i="1"/>
  <c r="AL69" i="1"/>
  <c r="AL70" i="1"/>
  <c r="AL74" i="1"/>
  <c r="AL79" i="1"/>
  <c r="AL71" i="1"/>
  <c r="AL76" i="1"/>
  <c r="AL82" i="1"/>
  <c r="AC84" i="1"/>
  <c r="AD84" i="1"/>
  <c r="AE84" i="1"/>
  <c r="AF84" i="1"/>
  <c r="AG84" i="1"/>
  <c r="AH84" i="1"/>
  <c r="AI84" i="1"/>
  <c r="AJ84" i="1"/>
  <c r="AK84" i="1"/>
  <c r="AL95" i="1"/>
  <c r="AL97" i="1"/>
  <c r="AL93" i="1"/>
  <c r="AL96" i="1"/>
  <c r="AL92" i="1"/>
  <c r="AC98" i="1"/>
  <c r="AD98" i="1"/>
  <c r="AE98" i="1"/>
  <c r="AF98" i="1"/>
  <c r="AG98" i="1"/>
  <c r="AH98" i="1"/>
  <c r="AI98" i="1"/>
  <c r="AJ98" i="1"/>
  <c r="AK98" i="1"/>
  <c r="X97" i="1"/>
  <c r="W97" i="1"/>
  <c r="V97" i="1"/>
  <c r="U97" i="1"/>
  <c r="T97" i="1"/>
  <c r="S97" i="1"/>
  <c r="R97" i="1"/>
  <c r="Q97" i="1"/>
  <c r="P97" i="1"/>
  <c r="Y96" i="1"/>
  <c r="Y95" i="1"/>
  <c r="Y94" i="1"/>
  <c r="Y93" i="1"/>
  <c r="Y92" i="1"/>
  <c r="Y91" i="1"/>
  <c r="X83" i="1"/>
  <c r="W83" i="1"/>
  <c r="V83" i="1"/>
  <c r="U83" i="1"/>
  <c r="T83" i="1"/>
  <c r="S83" i="1"/>
  <c r="R83" i="1"/>
  <c r="Q83" i="1"/>
  <c r="P83" i="1"/>
  <c r="Y82" i="1"/>
  <c r="Y81" i="1"/>
  <c r="Y80" i="1"/>
  <c r="Y79" i="1"/>
  <c r="Y78" i="1"/>
  <c r="Y77" i="1"/>
  <c r="Y76" i="1"/>
  <c r="Y75" i="1"/>
  <c r="Y74" i="1"/>
  <c r="Y73" i="1"/>
  <c r="Y72" i="1"/>
  <c r="Y71" i="1"/>
  <c r="Y70" i="1"/>
  <c r="Y69" i="1"/>
  <c r="AL98" i="1" l="1"/>
  <c r="Y97"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J160" i="1" l="1"/>
  <c r="I160" i="1"/>
  <c r="H64" i="1" l="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F48" i="1" l="1"/>
  <c r="F46" i="1"/>
  <c r="F40" i="1"/>
  <c r="E44" i="1"/>
  <c r="F350" i="1"/>
  <c r="F348" i="1"/>
  <c r="E346" i="1"/>
  <c r="F342" i="1"/>
  <c r="E30" i="1" l="1"/>
  <c r="E31" i="1"/>
  <c r="F64" i="1" l="1"/>
  <c r="F63" i="1"/>
  <c r="F62" i="1"/>
  <c r="F61" i="1"/>
  <c r="F60" i="1"/>
  <c r="F59" i="1"/>
  <c r="F58" i="1"/>
  <c r="F57" i="1"/>
  <c r="F56" i="1"/>
  <c r="F55" i="1"/>
  <c r="F54" i="1"/>
  <c r="F53" i="1"/>
  <c r="F52" i="1"/>
  <c r="F51" i="1"/>
  <c r="F50" i="1"/>
  <c r="F49" i="1"/>
  <c r="AH88" i="9" l="1"/>
  <c r="AG88" i="9"/>
  <c r="AF88" i="9"/>
  <c r="AE88" i="9"/>
  <c r="AD88" i="9"/>
  <c r="AC88" i="9"/>
  <c r="AB88" i="9"/>
  <c r="AA88" i="9"/>
  <c r="Z88" i="9"/>
  <c r="AI87" i="9"/>
  <c r="AI86" i="9"/>
  <c r="AI85" i="9"/>
  <c r="AI84" i="9"/>
  <c r="AI83" i="9"/>
  <c r="AI82" i="9"/>
  <c r="AI81" i="9"/>
  <c r="AI80" i="9"/>
  <c r="AI79" i="9"/>
  <c r="AI78" i="9"/>
  <c r="AI77" i="9"/>
  <c r="AI76" i="9"/>
  <c r="AI75" i="9"/>
  <c r="AI74" i="9"/>
  <c r="AI73" i="9"/>
  <c r="AI72" i="9"/>
  <c r="AI71" i="9"/>
  <c r="AI70" i="9"/>
  <c r="AI69" i="9"/>
  <c r="AI68" i="9"/>
  <c r="AI67" i="9"/>
  <c r="AI66" i="9"/>
  <c r="AI65" i="9"/>
  <c r="AI64" i="9"/>
  <c r="AI63" i="9"/>
  <c r="AI62" i="9"/>
  <c r="AI61" i="9"/>
  <c r="AI60" i="9"/>
  <c r="AI59" i="9"/>
  <c r="AI58" i="9"/>
  <c r="AI57" i="9"/>
  <c r="AI56" i="9"/>
  <c r="AI55" i="9"/>
  <c r="AI88" i="9" l="1"/>
  <c r="AJ88" i="9"/>
  <c r="P42" i="9"/>
  <c r="Q42" i="9"/>
  <c r="S42" i="9" l="1"/>
  <c r="J91" i="9"/>
  <c r="I91" i="9"/>
  <c r="H91" i="9"/>
  <c r="G91" i="9"/>
  <c r="F91" i="9"/>
  <c r="E91" i="9"/>
  <c r="D91" i="9"/>
  <c r="C91" i="9"/>
  <c r="B91" i="9"/>
  <c r="K90" i="9"/>
  <c r="K89" i="9"/>
  <c r="K88" i="9"/>
  <c r="K87" i="9"/>
  <c r="K86" i="9"/>
  <c r="K85" i="9"/>
  <c r="K84" i="9"/>
  <c r="K83" i="9"/>
  <c r="K82" i="9"/>
  <c r="K81" i="9"/>
  <c r="K80" i="9"/>
  <c r="K79" i="9"/>
  <c r="K78" i="9"/>
  <c r="K77" i="9"/>
  <c r="K76" i="9"/>
  <c r="K75" i="9"/>
  <c r="K74" i="9"/>
  <c r="K73" i="9"/>
  <c r="K72" i="9"/>
  <c r="K71" i="9"/>
  <c r="K70" i="9"/>
  <c r="K69" i="9"/>
  <c r="K68" i="9"/>
  <c r="K66" i="9"/>
  <c r="K65" i="9"/>
  <c r="K64" i="9"/>
  <c r="K63" i="9"/>
  <c r="K62" i="9"/>
  <c r="K61" i="9"/>
  <c r="K60" i="9"/>
  <c r="K59" i="9"/>
  <c r="K58" i="9"/>
  <c r="K57" i="9"/>
  <c r="K56" i="9"/>
  <c r="J51" i="8"/>
  <c r="I51" i="8"/>
  <c r="H51" i="8"/>
  <c r="G51" i="8"/>
  <c r="F51" i="8"/>
  <c r="E51" i="8"/>
  <c r="D51" i="8"/>
  <c r="C51" i="8"/>
  <c r="B51" i="8"/>
  <c r="K91" i="9" l="1"/>
  <c r="K16" i="8"/>
  <c r="K17" i="8"/>
  <c r="K18" i="8"/>
  <c r="K19" i="8"/>
  <c r="K20" i="8"/>
  <c r="K21" i="8"/>
  <c r="K22" i="8"/>
  <c r="K23" i="8"/>
  <c r="K24" i="8"/>
  <c r="K25" i="8"/>
  <c r="K26" i="8"/>
  <c r="K28" i="8"/>
  <c r="K29" i="8"/>
  <c r="K30" i="8"/>
  <c r="K31" i="8"/>
  <c r="K32" i="8"/>
  <c r="K33" i="8"/>
  <c r="K34" i="8"/>
  <c r="K35" i="8"/>
  <c r="K36" i="8"/>
  <c r="K37" i="8"/>
  <c r="K38" i="8"/>
  <c r="K39" i="8"/>
  <c r="K40" i="8"/>
  <c r="K41" i="8"/>
  <c r="AH45" i="9" l="1"/>
  <c r="AG45" i="9"/>
  <c r="AF45" i="9"/>
  <c r="AE45" i="9"/>
  <c r="AD45" i="9"/>
  <c r="AC45" i="9"/>
  <c r="AB45" i="9"/>
  <c r="AA45" i="9"/>
  <c r="Z45" i="9"/>
  <c r="AI44" i="9"/>
  <c r="AI43" i="9"/>
  <c r="AI42" i="9"/>
  <c r="AI41" i="9"/>
  <c r="AI40" i="9"/>
  <c r="AI39" i="9"/>
  <c r="AI38" i="9"/>
  <c r="AI37" i="9"/>
  <c r="AI36" i="9"/>
  <c r="AI35" i="9"/>
  <c r="AI34" i="9"/>
  <c r="AI33" i="9"/>
  <c r="AI32" i="9"/>
  <c r="AI31" i="9"/>
  <c r="AI30" i="9"/>
  <c r="AI29" i="9"/>
  <c r="AI28" i="9"/>
  <c r="AI27" i="9"/>
  <c r="AI26" i="9"/>
  <c r="AI25" i="9"/>
  <c r="AI24" i="9"/>
  <c r="AI23" i="9"/>
  <c r="AI22" i="9"/>
  <c r="AI21" i="9"/>
  <c r="AI20" i="9"/>
  <c r="AI19" i="9"/>
  <c r="AI18" i="9"/>
  <c r="AI17" i="9"/>
  <c r="AI16" i="9"/>
  <c r="AI15" i="9"/>
  <c r="AI14" i="9"/>
  <c r="AI13" i="9"/>
  <c r="AI12" i="9"/>
  <c r="J47" i="9"/>
  <c r="I47" i="9"/>
  <c r="H47" i="9"/>
  <c r="G47" i="9"/>
  <c r="F47" i="9"/>
  <c r="E47" i="9"/>
  <c r="D47" i="9"/>
  <c r="C47" i="9"/>
  <c r="B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AJ45" i="9" l="1"/>
  <c r="K47" i="9"/>
  <c r="AI45" i="9"/>
  <c r="S91" i="5" l="1"/>
  <c r="N41" i="5"/>
  <c r="B43" i="5" s="1"/>
  <c r="N199" i="3" l="1"/>
  <c r="S41" i="3" l="1"/>
  <c r="R41" i="3"/>
  <c r="Q41" i="3"/>
  <c r="P41" i="3"/>
  <c r="O41" i="3"/>
  <c r="V74" i="6"/>
  <c r="U74" i="6"/>
  <c r="T74" i="6"/>
  <c r="S74" i="6"/>
  <c r="R74" i="6"/>
  <c r="Q74" i="6"/>
  <c r="P74" i="6"/>
  <c r="O74" i="6"/>
  <c r="V73" i="6"/>
  <c r="U73" i="6"/>
  <c r="T73" i="6"/>
  <c r="S73" i="6"/>
  <c r="R73" i="6"/>
  <c r="Q73" i="6"/>
  <c r="P73" i="6"/>
  <c r="O73" i="6"/>
  <c r="V72" i="6"/>
  <c r="U72" i="6"/>
  <c r="T72" i="6"/>
  <c r="S72" i="6"/>
  <c r="R72" i="6"/>
  <c r="Q72" i="6"/>
  <c r="P72" i="6"/>
  <c r="O72" i="6"/>
  <c r="V71" i="6"/>
  <c r="U71" i="6"/>
  <c r="T71" i="6"/>
  <c r="S71" i="6"/>
  <c r="R71" i="6"/>
  <c r="Q71" i="6"/>
  <c r="P71" i="6"/>
  <c r="O71" i="6"/>
  <c r="V70" i="6"/>
  <c r="U70" i="6"/>
  <c r="T70" i="6"/>
  <c r="S70" i="6"/>
  <c r="R70" i="6"/>
  <c r="Q70" i="6"/>
  <c r="P70" i="6"/>
  <c r="O70" i="6"/>
  <c r="V69" i="6"/>
  <c r="U69" i="6"/>
  <c r="T69" i="6"/>
  <c r="S69" i="6"/>
  <c r="R69" i="6"/>
  <c r="Q69" i="6"/>
  <c r="P69" i="6"/>
  <c r="O69" i="6"/>
  <c r="V68" i="6"/>
  <c r="U68" i="6"/>
  <c r="T68" i="6"/>
  <c r="S68" i="6"/>
  <c r="R68" i="6"/>
  <c r="Q68" i="6"/>
  <c r="P68" i="6"/>
  <c r="O68" i="6"/>
  <c r="V67" i="6"/>
  <c r="U67" i="6"/>
  <c r="T67" i="6"/>
  <c r="S67" i="6"/>
  <c r="R67" i="6"/>
  <c r="Q67" i="6"/>
  <c r="P67" i="6"/>
  <c r="O67" i="6"/>
  <c r="V66" i="6"/>
  <c r="U66" i="6"/>
  <c r="T66" i="6"/>
  <c r="S66" i="6"/>
  <c r="R66" i="6"/>
  <c r="Q66" i="6"/>
  <c r="P66" i="6"/>
  <c r="O66" i="6"/>
  <c r="V65" i="6"/>
  <c r="U65" i="6"/>
  <c r="T65" i="6"/>
  <c r="S65" i="6"/>
  <c r="R65" i="6"/>
  <c r="Q65" i="6"/>
  <c r="P65" i="6"/>
  <c r="O65" i="6"/>
  <c r="V64" i="6"/>
  <c r="U64" i="6"/>
  <c r="T64" i="6"/>
  <c r="S64" i="6"/>
  <c r="R64" i="6"/>
  <c r="Q64" i="6"/>
  <c r="P64" i="6"/>
  <c r="O64" i="6"/>
  <c r="V63" i="6"/>
  <c r="U63" i="6"/>
  <c r="T63" i="6"/>
  <c r="S63" i="6"/>
  <c r="R63" i="6"/>
  <c r="Q63" i="6"/>
  <c r="P63" i="6"/>
  <c r="O63" i="6"/>
  <c r="V62" i="6"/>
  <c r="U62" i="6"/>
  <c r="T62" i="6"/>
  <c r="S62" i="6"/>
  <c r="R62" i="6"/>
  <c r="Q62" i="6"/>
  <c r="P62" i="6"/>
  <c r="O62" i="6"/>
  <c r="V61" i="6"/>
  <c r="U61" i="6"/>
  <c r="T61" i="6"/>
  <c r="S61" i="6"/>
  <c r="R61" i="6"/>
  <c r="Q61" i="6"/>
  <c r="P61" i="6"/>
  <c r="O61" i="6"/>
  <c r="V60" i="6"/>
  <c r="U60" i="6"/>
  <c r="T60" i="6"/>
  <c r="S60" i="6"/>
  <c r="R60" i="6"/>
  <c r="Q60" i="6"/>
  <c r="P60" i="6"/>
  <c r="O60" i="6"/>
  <c r="V59" i="6"/>
  <c r="U59" i="6"/>
  <c r="T59" i="6"/>
  <c r="S59" i="6"/>
  <c r="R59" i="6"/>
  <c r="Q59" i="6"/>
  <c r="P59" i="6"/>
  <c r="O59" i="6"/>
  <c r="V58" i="6"/>
  <c r="U58" i="6"/>
  <c r="T58" i="6"/>
  <c r="S58" i="6"/>
  <c r="R58" i="6"/>
  <c r="Q58" i="6"/>
  <c r="P58" i="6"/>
  <c r="O58" i="6"/>
  <c r="N74" i="6"/>
  <c r="N73" i="6"/>
  <c r="N72" i="6"/>
  <c r="N71" i="6"/>
  <c r="N70" i="6"/>
  <c r="N69" i="6"/>
  <c r="N68" i="6"/>
  <c r="N67" i="6"/>
  <c r="N66" i="6"/>
  <c r="N65" i="6"/>
  <c r="N64" i="6"/>
  <c r="N63" i="6"/>
  <c r="N62" i="6"/>
  <c r="N61" i="6"/>
  <c r="N60" i="6"/>
  <c r="N59" i="6"/>
  <c r="N58" i="6"/>
  <c r="V57" i="6"/>
  <c r="U57" i="6"/>
  <c r="T57" i="6"/>
  <c r="S57" i="6"/>
  <c r="R57" i="6"/>
  <c r="Q57" i="6"/>
  <c r="P57" i="6"/>
  <c r="O57" i="6"/>
  <c r="N57" i="6"/>
  <c r="V41" i="3" l="1"/>
  <c r="W57" i="6"/>
  <c r="W61" i="6"/>
  <c r="W65" i="6"/>
  <c r="W69" i="6"/>
  <c r="W73" i="6"/>
  <c r="W58" i="6"/>
  <c r="W62" i="6"/>
  <c r="W66" i="6"/>
  <c r="W70" i="6"/>
  <c r="W74" i="6"/>
  <c r="W59" i="6"/>
  <c r="W63" i="6"/>
  <c r="W67" i="6"/>
  <c r="W71" i="6"/>
  <c r="W60" i="6"/>
  <c r="W64" i="6"/>
  <c r="W68" i="6"/>
  <c r="W72" i="6"/>
  <c r="B282" i="1"/>
  <c r="C282" i="1"/>
  <c r="D282" i="1"/>
  <c r="E282" i="1"/>
  <c r="F282" i="1"/>
  <c r="G282" i="1"/>
  <c r="H282" i="1"/>
  <c r="I282" i="1"/>
  <c r="J282" i="1"/>
  <c r="E45" i="1" l="1"/>
  <c r="D36" i="1" l="1"/>
  <c r="D49" i="1"/>
  <c r="D55" i="1"/>
  <c r="D59" i="1"/>
  <c r="D54" i="1"/>
  <c r="J49" i="1"/>
  <c r="B36" i="1"/>
  <c r="C348" i="1"/>
  <c r="C46" i="1"/>
  <c r="D356" i="1" l="1"/>
  <c r="J48" i="1" l="1"/>
  <c r="I48" i="1"/>
  <c r="W115" i="6" l="1"/>
  <c r="V115" i="6"/>
  <c r="U115" i="6"/>
  <c r="T115" i="6"/>
  <c r="S115" i="6"/>
  <c r="R115" i="6"/>
  <c r="Q115" i="6"/>
  <c r="P115" i="6"/>
  <c r="O115" i="6"/>
  <c r="W114" i="6"/>
  <c r="V114" i="6"/>
  <c r="U114" i="6"/>
  <c r="T114" i="6"/>
  <c r="S114" i="6"/>
  <c r="R114" i="6"/>
  <c r="Q114" i="6"/>
  <c r="P114" i="6"/>
  <c r="O114" i="6"/>
  <c r="W113" i="6"/>
  <c r="V113" i="6"/>
  <c r="U113" i="6"/>
  <c r="T113" i="6"/>
  <c r="S113" i="6"/>
  <c r="R113" i="6"/>
  <c r="Q113" i="6"/>
  <c r="P113" i="6"/>
  <c r="O113" i="6"/>
  <c r="W112" i="6"/>
  <c r="V112" i="6"/>
  <c r="U112" i="6"/>
  <c r="T112" i="6"/>
  <c r="S112" i="6"/>
  <c r="R112" i="6"/>
  <c r="Q112" i="6"/>
  <c r="P112" i="6"/>
  <c r="O112" i="6"/>
  <c r="W111" i="6"/>
  <c r="V111" i="6"/>
  <c r="U111" i="6"/>
  <c r="T111" i="6"/>
  <c r="S111" i="6"/>
  <c r="R111" i="6"/>
  <c r="Q111" i="6"/>
  <c r="P111" i="6"/>
  <c r="O111" i="6"/>
  <c r="W110" i="6"/>
  <c r="V110" i="6"/>
  <c r="U110" i="6"/>
  <c r="T110" i="6"/>
  <c r="S110" i="6"/>
  <c r="R110" i="6"/>
  <c r="Q110" i="6"/>
  <c r="P110" i="6"/>
  <c r="O110" i="6"/>
  <c r="W109" i="6"/>
  <c r="V109" i="6"/>
  <c r="U109" i="6"/>
  <c r="T109" i="6"/>
  <c r="S109" i="6"/>
  <c r="R109" i="6"/>
  <c r="Q109" i="6"/>
  <c r="P109" i="6"/>
  <c r="O109" i="6"/>
  <c r="W108" i="6"/>
  <c r="V108" i="6"/>
  <c r="U108" i="6"/>
  <c r="T108" i="6"/>
  <c r="S108" i="6"/>
  <c r="R108" i="6"/>
  <c r="Q108" i="6"/>
  <c r="P108" i="6"/>
  <c r="O108" i="6"/>
  <c r="W107" i="6"/>
  <c r="V107" i="6"/>
  <c r="U107" i="6"/>
  <c r="T107" i="6"/>
  <c r="S107" i="6"/>
  <c r="R107" i="6"/>
  <c r="Q107" i="6"/>
  <c r="P107" i="6"/>
  <c r="O107" i="6"/>
  <c r="W106" i="6"/>
  <c r="V106" i="6"/>
  <c r="U106" i="6"/>
  <c r="T106" i="6"/>
  <c r="S106" i="6"/>
  <c r="R106" i="6"/>
  <c r="Q106" i="6"/>
  <c r="P106" i="6"/>
  <c r="O106" i="6"/>
  <c r="W105" i="6"/>
  <c r="V105" i="6"/>
  <c r="U105" i="6"/>
  <c r="T105" i="6"/>
  <c r="S105" i="6"/>
  <c r="R105" i="6"/>
  <c r="Q105" i="6"/>
  <c r="P105" i="6"/>
  <c r="O105" i="6"/>
  <c r="W104" i="6"/>
  <c r="V104" i="6"/>
  <c r="U104" i="6"/>
  <c r="T104" i="6"/>
  <c r="S104" i="6"/>
  <c r="R104" i="6"/>
  <c r="Q104" i="6"/>
  <c r="P104" i="6"/>
  <c r="O104" i="6"/>
  <c r="W103" i="6"/>
  <c r="V103" i="6"/>
  <c r="U103" i="6"/>
  <c r="T103" i="6"/>
  <c r="S103" i="6"/>
  <c r="R103" i="6"/>
  <c r="Q103" i="6"/>
  <c r="P103" i="6"/>
  <c r="O103" i="6"/>
  <c r="W102" i="6"/>
  <c r="V102" i="6"/>
  <c r="U102" i="6"/>
  <c r="T102" i="6"/>
  <c r="S102" i="6"/>
  <c r="R102" i="6"/>
  <c r="Q102" i="6"/>
  <c r="P102" i="6"/>
  <c r="O102" i="6"/>
  <c r="W101" i="6"/>
  <c r="V101" i="6"/>
  <c r="U101" i="6"/>
  <c r="T101" i="6"/>
  <c r="S101" i="6"/>
  <c r="R101" i="6"/>
  <c r="Q101" i="6"/>
  <c r="P101" i="6"/>
  <c r="O101" i="6"/>
  <c r="W100" i="6"/>
  <c r="V100" i="6"/>
  <c r="U100" i="6"/>
  <c r="T100" i="6"/>
  <c r="S100" i="6"/>
  <c r="R100" i="6"/>
  <c r="Q100" i="6"/>
  <c r="P100" i="6"/>
  <c r="O100" i="6"/>
  <c r="W99" i="6"/>
  <c r="V99" i="6"/>
  <c r="U99" i="6"/>
  <c r="T99" i="6"/>
  <c r="S99" i="6"/>
  <c r="R99" i="6"/>
  <c r="Q99" i="6"/>
  <c r="P99" i="6"/>
  <c r="O99" i="6"/>
  <c r="W98" i="6"/>
  <c r="V98" i="6"/>
  <c r="U98" i="6"/>
  <c r="T98" i="6"/>
  <c r="S98" i="6"/>
  <c r="R98" i="6"/>
  <c r="Q98" i="6"/>
  <c r="P98" i="6"/>
  <c r="O98" i="6"/>
  <c r="N115" i="6"/>
  <c r="N114" i="6"/>
  <c r="N113" i="6"/>
  <c r="N112" i="6"/>
  <c r="N111" i="6"/>
  <c r="N110" i="6"/>
  <c r="N109" i="6"/>
  <c r="N108" i="6"/>
  <c r="N107" i="6"/>
  <c r="N106" i="6"/>
  <c r="N105" i="6"/>
  <c r="N104" i="6"/>
  <c r="N103" i="6"/>
  <c r="N102" i="6"/>
  <c r="N101" i="6"/>
  <c r="N100" i="6"/>
  <c r="N99" i="6"/>
  <c r="N98" i="6"/>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AA862" i="5"/>
  <c r="K50" i="8" l="1"/>
  <c r="K49" i="8"/>
  <c r="K48" i="8"/>
  <c r="K47" i="8"/>
  <c r="K46" i="8"/>
  <c r="K45" i="8"/>
  <c r="K44" i="8"/>
  <c r="K43" i="8"/>
  <c r="K42" i="8"/>
  <c r="F152" i="1"/>
  <c r="J64" i="1"/>
  <c r="I64" i="1"/>
  <c r="G64" i="1"/>
  <c r="E64" i="1"/>
  <c r="D64" i="1"/>
  <c r="C64" i="1"/>
  <c r="J63" i="1"/>
  <c r="I63" i="1"/>
  <c r="G63" i="1"/>
  <c r="E63" i="1"/>
  <c r="D63" i="1"/>
  <c r="C63" i="1"/>
  <c r="J62" i="1"/>
  <c r="I62" i="1"/>
  <c r="G62" i="1"/>
  <c r="E62" i="1"/>
  <c r="D62" i="1"/>
  <c r="C62" i="1"/>
  <c r="J61" i="1"/>
  <c r="I61" i="1"/>
  <c r="G61" i="1"/>
  <c r="E61" i="1"/>
  <c r="D61" i="1"/>
  <c r="C61" i="1"/>
  <c r="J60" i="1"/>
  <c r="I60" i="1"/>
  <c r="E60" i="1"/>
  <c r="D60" i="1"/>
  <c r="C60" i="1"/>
  <c r="J59" i="1"/>
  <c r="I59" i="1"/>
  <c r="E59" i="1"/>
  <c r="C59" i="1"/>
  <c r="J58" i="1"/>
  <c r="I58" i="1"/>
  <c r="E58" i="1"/>
  <c r="D58" i="1"/>
  <c r="C58" i="1"/>
  <c r="J57" i="1"/>
  <c r="I57" i="1"/>
  <c r="E57" i="1"/>
  <c r="D57" i="1"/>
  <c r="C57" i="1"/>
  <c r="J56" i="1"/>
  <c r="I56" i="1"/>
  <c r="E56" i="1"/>
  <c r="D56" i="1"/>
  <c r="C56" i="1"/>
  <c r="J55" i="1"/>
  <c r="I55" i="1"/>
  <c r="E55" i="1"/>
  <c r="C55" i="1"/>
  <c r="J54" i="1"/>
  <c r="I54" i="1"/>
  <c r="E54" i="1"/>
  <c r="C54" i="1"/>
  <c r="J53" i="1"/>
  <c r="I53" i="1"/>
  <c r="E53" i="1"/>
  <c r="D53" i="1"/>
  <c r="C53" i="1"/>
  <c r="J52" i="1"/>
  <c r="I52" i="1"/>
  <c r="E52" i="1"/>
  <c r="D52" i="1"/>
  <c r="C52" i="1"/>
  <c r="J51" i="1"/>
  <c r="I51" i="1"/>
  <c r="E51" i="1"/>
  <c r="D51" i="1"/>
  <c r="C51" i="1"/>
  <c r="J50" i="1"/>
  <c r="I50" i="1"/>
  <c r="E50" i="1"/>
  <c r="D50" i="1"/>
  <c r="C50" i="1"/>
  <c r="I49" i="1"/>
  <c r="E49" i="1"/>
  <c r="C49" i="1"/>
  <c r="E48" i="1"/>
  <c r="D48" i="1"/>
  <c r="C48" i="1"/>
  <c r="J47" i="1"/>
  <c r="I47" i="1"/>
  <c r="F47" i="1"/>
  <c r="E47" i="1"/>
  <c r="D47" i="1"/>
  <c r="C47" i="1"/>
  <c r="J46" i="1"/>
  <c r="I46" i="1"/>
  <c r="E46" i="1"/>
  <c r="D46" i="1"/>
  <c r="J45" i="1"/>
  <c r="I45" i="1"/>
  <c r="F45" i="1"/>
  <c r="D45" i="1"/>
  <c r="C45" i="1"/>
  <c r="J44" i="1"/>
  <c r="I44" i="1"/>
  <c r="F44" i="1"/>
  <c r="D44" i="1"/>
  <c r="C44" i="1"/>
  <c r="J43" i="1"/>
  <c r="I43" i="1"/>
  <c r="F43" i="1"/>
  <c r="E43" i="1"/>
  <c r="D43" i="1"/>
  <c r="C43" i="1"/>
  <c r="J42" i="1"/>
  <c r="I42" i="1"/>
  <c r="F42" i="1"/>
  <c r="E42" i="1"/>
  <c r="D42" i="1"/>
  <c r="C42" i="1"/>
  <c r="J41" i="1"/>
  <c r="I41" i="1"/>
  <c r="F41" i="1"/>
  <c r="E41" i="1"/>
  <c r="D41" i="1"/>
  <c r="C41" i="1"/>
  <c r="J40" i="1"/>
  <c r="I40" i="1"/>
  <c r="E40" i="1"/>
  <c r="D40" i="1"/>
  <c r="C40" i="1"/>
  <c r="J39" i="1"/>
  <c r="I39" i="1"/>
  <c r="F39" i="1"/>
  <c r="E39" i="1"/>
  <c r="D39" i="1"/>
  <c r="C39" i="1"/>
  <c r="J38" i="1"/>
  <c r="I38" i="1"/>
  <c r="F38" i="1"/>
  <c r="E38" i="1"/>
  <c r="D38" i="1"/>
  <c r="C38" i="1"/>
  <c r="J37" i="1"/>
  <c r="I37" i="1"/>
  <c r="F37" i="1"/>
  <c r="E37" i="1"/>
  <c r="D37" i="1"/>
  <c r="C37" i="1"/>
  <c r="J36" i="1"/>
  <c r="I36" i="1"/>
  <c r="F36" i="1"/>
  <c r="E36" i="1"/>
  <c r="C36" i="1"/>
  <c r="J35" i="1"/>
  <c r="I35" i="1"/>
  <c r="F35" i="1"/>
  <c r="E35" i="1"/>
  <c r="D35" i="1"/>
  <c r="C35" i="1"/>
  <c r="J34" i="1"/>
  <c r="I34" i="1"/>
  <c r="F34" i="1"/>
  <c r="E34" i="1"/>
  <c r="C34" i="1"/>
  <c r="J33" i="1"/>
  <c r="I33" i="1"/>
  <c r="F33" i="1"/>
  <c r="E33" i="1"/>
  <c r="D33" i="1"/>
  <c r="C33" i="1"/>
  <c r="J32" i="1"/>
  <c r="I32" i="1"/>
  <c r="F32" i="1"/>
  <c r="E32" i="1"/>
  <c r="D32" i="1"/>
  <c r="C32" i="1"/>
  <c r="J31" i="1"/>
  <c r="I31" i="1"/>
  <c r="F31" i="1"/>
  <c r="D31" i="1"/>
  <c r="C31" i="1"/>
  <c r="J30" i="1"/>
  <c r="I30" i="1"/>
  <c r="F30" i="1"/>
  <c r="D30" i="1"/>
  <c r="C30"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5" i="1"/>
  <c r="B34" i="1"/>
  <c r="B33" i="1"/>
  <c r="B32" i="1"/>
  <c r="B31" i="1"/>
  <c r="B30" i="1"/>
  <c r="G817" i="5"/>
  <c r="F817" i="5"/>
  <c r="E817" i="5"/>
  <c r="D817" i="5"/>
  <c r="C817" i="5"/>
  <c r="B817" i="5"/>
  <c r="G816" i="5"/>
  <c r="F816" i="5"/>
  <c r="E816" i="5"/>
  <c r="D816" i="5"/>
  <c r="C816" i="5"/>
  <c r="B816" i="5"/>
  <c r="H816" i="5" s="1"/>
  <c r="G815" i="5"/>
  <c r="F815" i="5"/>
  <c r="E815" i="5"/>
  <c r="D815" i="5"/>
  <c r="C815" i="5"/>
  <c r="B815" i="5"/>
  <c r="G814" i="5"/>
  <c r="F814" i="5"/>
  <c r="E814" i="5"/>
  <c r="D814" i="5"/>
  <c r="C814" i="5"/>
  <c r="B814" i="5"/>
  <c r="G813" i="5"/>
  <c r="F813" i="5"/>
  <c r="E813" i="5"/>
  <c r="D813" i="5"/>
  <c r="C813" i="5"/>
  <c r="B813" i="5"/>
  <c r="G812" i="5"/>
  <c r="F812" i="5"/>
  <c r="E812" i="5"/>
  <c r="D812" i="5"/>
  <c r="C812" i="5"/>
  <c r="B812" i="5"/>
  <c r="H812" i="5" s="1"/>
  <c r="G811" i="5"/>
  <c r="F811" i="5"/>
  <c r="E811" i="5"/>
  <c r="D811" i="5"/>
  <c r="C811" i="5"/>
  <c r="B811" i="5"/>
  <c r="G810" i="5"/>
  <c r="F810" i="5"/>
  <c r="E810" i="5"/>
  <c r="D810" i="5"/>
  <c r="C810" i="5"/>
  <c r="B810" i="5"/>
  <c r="G809" i="5"/>
  <c r="F809" i="5"/>
  <c r="E809" i="5"/>
  <c r="D809" i="5"/>
  <c r="C809" i="5"/>
  <c r="B809" i="5"/>
  <c r="G808" i="5"/>
  <c r="F808" i="5"/>
  <c r="E808" i="5"/>
  <c r="D808" i="5"/>
  <c r="C808" i="5"/>
  <c r="B808" i="5"/>
  <c r="H808" i="5" s="1"/>
  <c r="G807" i="5"/>
  <c r="F807" i="5"/>
  <c r="E807" i="5"/>
  <c r="D807" i="5"/>
  <c r="C807" i="5"/>
  <c r="B807" i="5"/>
  <c r="G806" i="5"/>
  <c r="F806" i="5"/>
  <c r="E806" i="5"/>
  <c r="D806" i="5"/>
  <c r="C806" i="5"/>
  <c r="B806" i="5"/>
  <c r="G805" i="5"/>
  <c r="F805" i="5"/>
  <c r="E805" i="5"/>
  <c r="D805" i="5"/>
  <c r="C805" i="5"/>
  <c r="B805" i="5"/>
  <c r="G804" i="5"/>
  <c r="F804" i="5"/>
  <c r="E804" i="5"/>
  <c r="D804" i="5"/>
  <c r="C804" i="5"/>
  <c r="B804" i="5"/>
  <c r="G803" i="5"/>
  <c r="F803" i="5"/>
  <c r="E803" i="5"/>
  <c r="D803" i="5"/>
  <c r="C803" i="5"/>
  <c r="B803" i="5"/>
  <c r="G802" i="5"/>
  <c r="F802" i="5"/>
  <c r="E802" i="5"/>
  <c r="D802" i="5"/>
  <c r="C802" i="5"/>
  <c r="B802" i="5"/>
  <c r="G801" i="5"/>
  <c r="F801" i="5"/>
  <c r="E801" i="5"/>
  <c r="D801" i="5"/>
  <c r="C801" i="5"/>
  <c r="B801" i="5"/>
  <c r="G800" i="5"/>
  <c r="F800" i="5"/>
  <c r="E800" i="5"/>
  <c r="D800" i="5"/>
  <c r="C800" i="5"/>
  <c r="B800" i="5"/>
  <c r="H800" i="5" s="1"/>
  <c r="G799" i="5"/>
  <c r="F799" i="5"/>
  <c r="E799" i="5"/>
  <c r="D799" i="5"/>
  <c r="C799" i="5"/>
  <c r="B799" i="5"/>
  <c r="G798" i="5"/>
  <c r="F798" i="5"/>
  <c r="E798" i="5"/>
  <c r="D798" i="5"/>
  <c r="C798" i="5"/>
  <c r="B798" i="5"/>
  <c r="G797" i="5"/>
  <c r="F797" i="5"/>
  <c r="E797" i="5"/>
  <c r="D797" i="5"/>
  <c r="C797" i="5"/>
  <c r="B797" i="5"/>
  <c r="G796" i="5"/>
  <c r="F796" i="5"/>
  <c r="E796" i="5"/>
  <c r="D796" i="5"/>
  <c r="C796" i="5"/>
  <c r="B796" i="5"/>
  <c r="H796" i="5" s="1"/>
  <c r="G795" i="5"/>
  <c r="F795" i="5"/>
  <c r="E795" i="5"/>
  <c r="D795" i="5"/>
  <c r="C795" i="5"/>
  <c r="B795" i="5"/>
  <c r="G794" i="5"/>
  <c r="F794" i="5"/>
  <c r="E794" i="5"/>
  <c r="D794" i="5"/>
  <c r="C794" i="5"/>
  <c r="B794" i="5"/>
  <c r="G793" i="5"/>
  <c r="F793" i="5"/>
  <c r="E793" i="5"/>
  <c r="D793" i="5"/>
  <c r="C793" i="5"/>
  <c r="B793" i="5"/>
  <c r="G792" i="5"/>
  <c r="F792" i="5"/>
  <c r="E792" i="5"/>
  <c r="D792" i="5"/>
  <c r="C792" i="5"/>
  <c r="B792" i="5"/>
  <c r="H792" i="5" s="1"/>
  <c r="G791" i="5"/>
  <c r="F791" i="5"/>
  <c r="E791" i="5"/>
  <c r="D791" i="5"/>
  <c r="C791" i="5"/>
  <c r="B791" i="5"/>
  <c r="G790" i="5"/>
  <c r="F790" i="5"/>
  <c r="E790" i="5"/>
  <c r="D790" i="5"/>
  <c r="C790" i="5"/>
  <c r="B790" i="5"/>
  <c r="G789" i="5"/>
  <c r="F789" i="5"/>
  <c r="E789" i="5"/>
  <c r="D789" i="5"/>
  <c r="C789" i="5"/>
  <c r="B789" i="5"/>
  <c r="G788" i="5"/>
  <c r="F788" i="5"/>
  <c r="E788" i="5"/>
  <c r="D788" i="5"/>
  <c r="C788" i="5"/>
  <c r="B788" i="5"/>
  <c r="G787" i="5"/>
  <c r="F787" i="5"/>
  <c r="E787" i="5"/>
  <c r="D787" i="5"/>
  <c r="C787" i="5"/>
  <c r="B787" i="5"/>
  <c r="G786" i="5"/>
  <c r="F786" i="5"/>
  <c r="E786" i="5"/>
  <c r="D786" i="5"/>
  <c r="C786" i="5"/>
  <c r="B786" i="5"/>
  <c r="G785" i="5"/>
  <c r="F785" i="5"/>
  <c r="E785" i="5"/>
  <c r="D785" i="5"/>
  <c r="C785" i="5"/>
  <c r="B785" i="5"/>
  <c r="G784" i="5"/>
  <c r="F784" i="5"/>
  <c r="E784" i="5"/>
  <c r="D784" i="5"/>
  <c r="C784" i="5"/>
  <c r="B784" i="5"/>
  <c r="G783" i="5"/>
  <c r="F783" i="5"/>
  <c r="E783" i="5"/>
  <c r="E818" i="5" s="1"/>
  <c r="D783" i="5"/>
  <c r="C783" i="5"/>
  <c r="B783" i="5"/>
  <c r="D818" i="5"/>
  <c r="H804" i="5"/>
  <c r="H785" i="5"/>
  <c r="G776" i="5"/>
  <c r="F776" i="5"/>
  <c r="E776" i="5"/>
  <c r="D776" i="5"/>
  <c r="C776" i="5"/>
  <c r="B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Z695" i="5"/>
  <c r="Z696" i="5"/>
  <c r="Z697" i="5"/>
  <c r="Z698" i="5"/>
  <c r="Z699" i="5"/>
  <c r="Z700" i="5"/>
  <c r="Z701" i="5"/>
  <c r="Z702" i="5"/>
  <c r="Z703" i="5"/>
  <c r="Z704" i="5"/>
  <c r="Z705" i="5"/>
  <c r="Z706" i="5"/>
  <c r="Z707" i="5"/>
  <c r="Z708" i="5"/>
  <c r="Z709" i="5"/>
  <c r="Z710" i="5"/>
  <c r="Z711" i="5"/>
  <c r="Z712" i="5"/>
  <c r="Z713" i="5"/>
  <c r="Z714" i="5"/>
  <c r="Z715" i="5"/>
  <c r="Z716" i="5"/>
  <c r="Z717" i="5"/>
  <c r="Z718" i="5"/>
  <c r="Z719" i="5"/>
  <c r="Z720" i="5"/>
  <c r="Z721" i="5"/>
  <c r="Z722" i="5"/>
  <c r="Z723" i="5"/>
  <c r="Z724" i="5"/>
  <c r="Z725" i="5"/>
  <c r="Z726" i="5"/>
  <c r="Z727" i="5"/>
  <c r="Z728" i="5"/>
  <c r="Z729" i="5"/>
  <c r="B730" i="5"/>
  <c r="C730" i="5"/>
  <c r="D730" i="5"/>
  <c r="E730" i="5"/>
  <c r="F730" i="5"/>
  <c r="G730" i="5"/>
  <c r="H730" i="5"/>
  <c r="I730" i="5"/>
  <c r="J730" i="5"/>
  <c r="K730" i="5"/>
  <c r="L730" i="5"/>
  <c r="M730" i="5"/>
  <c r="N730" i="5"/>
  <c r="O730" i="5"/>
  <c r="P730" i="5"/>
  <c r="Q730" i="5"/>
  <c r="R730" i="5"/>
  <c r="S730" i="5"/>
  <c r="T730" i="5"/>
  <c r="U730" i="5"/>
  <c r="V730" i="5"/>
  <c r="W730" i="5"/>
  <c r="X730" i="5"/>
  <c r="Y730" i="5"/>
  <c r="V150" i="6"/>
  <c r="U150" i="6"/>
  <c r="T150" i="6"/>
  <c r="S150" i="6"/>
  <c r="R150" i="6"/>
  <c r="Q150" i="6"/>
  <c r="P150" i="6"/>
  <c r="O150" i="6"/>
  <c r="V149" i="6"/>
  <c r="U149" i="6"/>
  <c r="T149" i="6"/>
  <c r="S149" i="6"/>
  <c r="R149" i="6"/>
  <c r="Q149" i="6"/>
  <c r="P149" i="6"/>
  <c r="O149" i="6"/>
  <c r="V148" i="6"/>
  <c r="U148" i="6"/>
  <c r="T148" i="6"/>
  <c r="S148" i="6"/>
  <c r="R148" i="6"/>
  <c r="Q148" i="6"/>
  <c r="P148" i="6"/>
  <c r="O148" i="6"/>
  <c r="V147" i="6"/>
  <c r="U147" i="6"/>
  <c r="T147" i="6"/>
  <c r="S147" i="6"/>
  <c r="R147" i="6"/>
  <c r="Q147" i="6"/>
  <c r="P147" i="6"/>
  <c r="O147" i="6"/>
  <c r="V146" i="6"/>
  <c r="U146" i="6"/>
  <c r="T146" i="6"/>
  <c r="S146" i="6"/>
  <c r="R146" i="6"/>
  <c r="Q146" i="6"/>
  <c r="P146" i="6"/>
  <c r="O146" i="6"/>
  <c r="N149" i="6"/>
  <c r="N150" i="6"/>
  <c r="N148" i="6"/>
  <c r="N147" i="6"/>
  <c r="N146" i="6"/>
  <c r="J173" i="6"/>
  <c r="I173" i="6"/>
  <c r="H173" i="6"/>
  <c r="G173" i="6"/>
  <c r="F173" i="6"/>
  <c r="E173" i="6"/>
  <c r="D173" i="6"/>
  <c r="C173" i="6"/>
  <c r="B173" i="6"/>
  <c r="W225" i="6"/>
  <c r="V225" i="6"/>
  <c r="U225" i="6"/>
  <c r="T225" i="6"/>
  <c r="S225" i="6"/>
  <c r="R225" i="6"/>
  <c r="Q225" i="6"/>
  <c r="P225" i="6"/>
  <c r="O225" i="6"/>
  <c r="N225" i="6"/>
  <c r="W224" i="6"/>
  <c r="V224" i="6"/>
  <c r="U224" i="6"/>
  <c r="T224" i="6"/>
  <c r="S224" i="6"/>
  <c r="R224" i="6"/>
  <c r="Q224" i="6"/>
  <c r="P224" i="6"/>
  <c r="O224" i="6"/>
  <c r="N224" i="6"/>
  <c r="V223" i="6"/>
  <c r="U223" i="6"/>
  <c r="T223" i="6"/>
  <c r="S223" i="6"/>
  <c r="R223" i="6"/>
  <c r="Q223" i="6"/>
  <c r="P223" i="6"/>
  <c r="O223" i="6"/>
  <c r="N223" i="6"/>
  <c r="V222" i="6"/>
  <c r="U222" i="6"/>
  <c r="T222" i="6"/>
  <c r="S222" i="6"/>
  <c r="R222" i="6"/>
  <c r="Q222" i="6"/>
  <c r="P222" i="6"/>
  <c r="O222" i="6"/>
  <c r="N222" i="6"/>
  <c r="V221" i="6"/>
  <c r="U221" i="6"/>
  <c r="T221" i="6"/>
  <c r="S221" i="6"/>
  <c r="R221" i="6"/>
  <c r="Q221" i="6"/>
  <c r="P221" i="6"/>
  <c r="O221" i="6"/>
  <c r="N221" i="6"/>
  <c r="V220" i="6"/>
  <c r="U220" i="6"/>
  <c r="T220" i="6"/>
  <c r="S220" i="6"/>
  <c r="R220" i="6"/>
  <c r="Q220" i="6"/>
  <c r="P220" i="6"/>
  <c r="O220" i="6"/>
  <c r="N220" i="6"/>
  <c r="V219" i="6"/>
  <c r="U219" i="6"/>
  <c r="T219" i="6"/>
  <c r="S219" i="6"/>
  <c r="R219" i="6"/>
  <c r="Q219" i="6"/>
  <c r="P219" i="6"/>
  <c r="O219" i="6"/>
  <c r="N219" i="6"/>
  <c r="V218" i="6"/>
  <c r="U218" i="6"/>
  <c r="T218" i="6"/>
  <c r="S218" i="6"/>
  <c r="R218" i="6"/>
  <c r="Q218" i="6"/>
  <c r="P218" i="6"/>
  <c r="O218" i="6"/>
  <c r="N218" i="6"/>
  <c r="V217" i="6"/>
  <c r="U217" i="6"/>
  <c r="T217" i="6"/>
  <c r="S217" i="6"/>
  <c r="R217" i="6"/>
  <c r="Q217" i="6"/>
  <c r="P217" i="6"/>
  <c r="O217" i="6"/>
  <c r="N217" i="6"/>
  <c r="V216" i="6"/>
  <c r="U216" i="6"/>
  <c r="T216" i="6"/>
  <c r="S216" i="6"/>
  <c r="R216" i="6"/>
  <c r="Q216" i="6"/>
  <c r="P216" i="6"/>
  <c r="O216" i="6"/>
  <c r="N216" i="6"/>
  <c r="J249" i="6"/>
  <c r="I249" i="6"/>
  <c r="H249" i="6"/>
  <c r="G249" i="6"/>
  <c r="F249" i="6"/>
  <c r="E249" i="6"/>
  <c r="D249" i="6"/>
  <c r="C249" i="6"/>
  <c r="B249" i="6"/>
  <c r="W187" i="6"/>
  <c r="V187" i="6"/>
  <c r="U187" i="6"/>
  <c r="T187" i="6"/>
  <c r="S187" i="6"/>
  <c r="R187" i="6"/>
  <c r="Q187" i="6"/>
  <c r="P187" i="6"/>
  <c r="O187" i="6"/>
  <c r="N187" i="6"/>
  <c r="W186" i="6"/>
  <c r="V186" i="6"/>
  <c r="U186" i="6"/>
  <c r="T186" i="6"/>
  <c r="S186" i="6"/>
  <c r="R186" i="6"/>
  <c r="Q186" i="6"/>
  <c r="P186" i="6"/>
  <c r="O186" i="6"/>
  <c r="N186" i="6"/>
  <c r="V185" i="6"/>
  <c r="U185" i="6"/>
  <c r="T185" i="6"/>
  <c r="S185" i="6"/>
  <c r="R185" i="6"/>
  <c r="Q185" i="6"/>
  <c r="P185" i="6"/>
  <c r="O185" i="6"/>
  <c r="N185" i="6"/>
  <c r="V184" i="6"/>
  <c r="U184" i="6"/>
  <c r="T184" i="6"/>
  <c r="S184" i="6"/>
  <c r="R184" i="6"/>
  <c r="Q184" i="6"/>
  <c r="P184" i="6"/>
  <c r="O184" i="6"/>
  <c r="N184" i="6"/>
  <c r="V183" i="6"/>
  <c r="U183" i="6"/>
  <c r="T183" i="6"/>
  <c r="S183" i="6"/>
  <c r="R183" i="6"/>
  <c r="Q183" i="6"/>
  <c r="P183" i="6"/>
  <c r="O183" i="6"/>
  <c r="N183" i="6"/>
  <c r="V182" i="6"/>
  <c r="U182" i="6"/>
  <c r="T182" i="6"/>
  <c r="S182" i="6"/>
  <c r="R182" i="6"/>
  <c r="Q182" i="6"/>
  <c r="P182" i="6"/>
  <c r="O182" i="6"/>
  <c r="N182" i="6"/>
  <c r="V181" i="6"/>
  <c r="U181" i="6"/>
  <c r="T181" i="6"/>
  <c r="S181" i="6"/>
  <c r="R181" i="6"/>
  <c r="Q181" i="6"/>
  <c r="P181" i="6"/>
  <c r="O181" i="6"/>
  <c r="N181" i="6"/>
  <c r="V180" i="6"/>
  <c r="U180" i="6"/>
  <c r="T180" i="6"/>
  <c r="S180" i="6"/>
  <c r="R180" i="6"/>
  <c r="Q180" i="6"/>
  <c r="P180" i="6"/>
  <c r="O180" i="6"/>
  <c r="N180" i="6"/>
  <c r="V179" i="6"/>
  <c r="U179" i="6"/>
  <c r="T179" i="6"/>
  <c r="S179" i="6"/>
  <c r="R179" i="6"/>
  <c r="Q179" i="6"/>
  <c r="P179" i="6"/>
  <c r="O179" i="6"/>
  <c r="N179" i="6"/>
  <c r="V178" i="6"/>
  <c r="U178" i="6"/>
  <c r="T178" i="6"/>
  <c r="S178" i="6"/>
  <c r="R178" i="6"/>
  <c r="Q178" i="6"/>
  <c r="P178" i="6"/>
  <c r="O178" i="6"/>
  <c r="N178" i="6"/>
  <c r="V145" i="6"/>
  <c r="U145" i="6"/>
  <c r="T145" i="6"/>
  <c r="S145" i="6"/>
  <c r="R145" i="6"/>
  <c r="Q145" i="6"/>
  <c r="P145" i="6"/>
  <c r="O145" i="6"/>
  <c r="N145" i="6"/>
  <c r="K173" i="6"/>
  <c r="W153" i="6"/>
  <c r="V153" i="6"/>
  <c r="U153" i="6"/>
  <c r="T153" i="6"/>
  <c r="S153" i="6"/>
  <c r="R153" i="6"/>
  <c r="Q153" i="6"/>
  <c r="P153" i="6"/>
  <c r="O153" i="6"/>
  <c r="N153" i="6"/>
  <c r="W152" i="6"/>
  <c r="V152" i="6"/>
  <c r="U152" i="6"/>
  <c r="T152" i="6"/>
  <c r="S152" i="6"/>
  <c r="R152" i="6"/>
  <c r="Q152" i="6"/>
  <c r="P152" i="6"/>
  <c r="O152" i="6"/>
  <c r="N152" i="6"/>
  <c r="V151" i="6"/>
  <c r="U151" i="6"/>
  <c r="T151" i="6"/>
  <c r="S151" i="6"/>
  <c r="R151" i="6"/>
  <c r="Q151" i="6"/>
  <c r="P151" i="6"/>
  <c r="O151" i="6"/>
  <c r="N151" i="6"/>
  <c r="V144" i="6"/>
  <c r="U144" i="6"/>
  <c r="T144" i="6"/>
  <c r="S144" i="6"/>
  <c r="R144" i="6"/>
  <c r="Q144" i="6"/>
  <c r="P144" i="6"/>
  <c r="O144" i="6"/>
  <c r="N144" i="6"/>
  <c r="V143" i="6"/>
  <c r="U143" i="6"/>
  <c r="T143" i="6"/>
  <c r="S143" i="6"/>
  <c r="R143" i="6"/>
  <c r="Q143" i="6"/>
  <c r="P143" i="6"/>
  <c r="O143" i="6"/>
  <c r="N143" i="6"/>
  <c r="V142" i="6"/>
  <c r="U142" i="6"/>
  <c r="T142" i="6"/>
  <c r="S142" i="6"/>
  <c r="R142" i="6"/>
  <c r="Q142" i="6"/>
  <c r="P142" i="6"/>
  <c r="O142" i="6"/>
  <c r="N142" i="6"/>
  <c r="V141" i="6"/>
  <c r="U141" i="6"/>
  <c r="T141" i="6"/>
  <c r="S141" i="6"/>
  <c r="R141" i="6"/>
  <c r="Q141" i="6"/>
  <c r="P141" i="6"/>
  <c r="O141" i="6"/>
  <c r="N141" i="6"/>
  <c r="V140" i="6"/>
  <c r="U140" i="6"/>
  <c r="T140" i="6"/>
  <c r="S140" i="6"/>
  <c r="R140" i="6"/>
  <c r="Q140" i="6"/>
  <c r="P140" i="6"/>
  <c r="O140" i="6"/>
  <c r="J366" i="1"/>
  <c r="I366" i="1"/>
  <c r="H366" i="1"/>
  <c r="G366" i="1"/>
  <c r="F366" i="1"/>
  <c r="E366" i="1"/>
  <c r="D366" i="1"/>
  <c r="J365" i="1"/>
  <c r="I365" i="1"/>
  <c r="H365" i="1"/>
  <c r="G365" i="1"/>
  <c r="F365" i="1"/>
  <c r="E365" i="1"/>
  <c r="D365" i="1"/>
  <c r="J364" i="1"/>
  <c r="I364" i="1"/>
  <c r="H364" i="1"/>
  <c r="G364" i="1"/>
  <c r="F364" i="1"/>
  <c r="E364" i="1"/>
  <c r="D364" i="1"/>
  <c r="J363" i="1"/>
  <c r="I363" i="1"/>
  <c r="H363" i="1"/>
  <c r="G363" i="1"/>
  <c r="F363" i="1"/>
  <c r="E363" i="1"/>
  <c r="D363" i="1"/>
  <c r="J362" i="1"/>
  <c r="I362" i="1"/>
  <c r="H362" i="1"/>
  <c r="G362" i="1"/>
  <c r="F362" i="1"/>
  <c r="E362" i="1"/>
  <c r="D362" i="1"/>
  <c r="J361" i="1"/>
  <c r="I361" i="1"/>
  <c r="H361" i="1"/>
  <c r="G361" i="1"/>
  <c r="F361" i="1"/>
  <c r="E361" i="1"/>
  <c r="D361" i="1"/>
  <c r="J360" i="1"/>
  <c r="I360" i="1"/>
  <c r="H360" i="1"/>
  <c r="G360" i="1"/>
  <c r="F360" i="1"/>
  <c r="E360" i="1"/>
  <c r="D360" i="1"/>
  <c r="J359" i="1"/>
  <c r="I359" i="1"/>
  <c r="H359" i="1"/>
  <c r="G359" i="1"/>
  <c r="F359" i="1"/>
  <c r="E359" i="1"/>
  <c r="D359" i="1"/>
  <c r="J358" i="1"/>
  <c r="I358" i="1"/>
  <c r="H358" i="1"/>
  <c r="G358" i="1"/>
  <c r="F358" i="1"/>
  <c r="E358" i="1"/>
  <c r="D358" i="1"/>
  <c r="J357" i="1"/>
  <c r="I357" i="1"/>
  <c r="H357" i="1"/>
  <c r="G357" i="1"/>
  <c r="F357" i="1"/>
  <c r="E357" i="1"/>
  <c r="D357" i="1"/>
  <c r="J356" i="1"/>
  <c r="I356" i="1"/>
  <c r="H356" i="1"/>
  <c r="G356" i="1"/>
  <c r="F356" i="1"/>
  <c r="E356" i="1"/>
  <c r="J355" i="1"/>
  <c r="I355" i="1"/>
  <c r="H355" i="1"/>
  <c r="G355" i="1"/>
  <c r="F355" i="1"/>
  <c r="E355" i="1"/>
  <c r="D355" i="1"/>
  <c r="J354" i="1"/>
  <c r="I354" i="1"/>
  <c r="H354" i="1"/>
  <c r="G354" i="1"/>
  <c r="F354" i="1"/>
  <c r="E354" i="1"/>
  <c r="D354" i="1"/>
  <c r="J353" i="1"/>
  <c r="I353" i="1"/>
  <c r="H353" i="1"/>
  <c r="G353" i="1"/>
  <c r="F353" i="1"/>
  <c r="E353" i="1"/>
  <c r="D353" i="1"/>
  <c r="J352" i="1"/>
  <c r="I352" i="1"/>
  <c r="H352" i="1"/>
  <c r="G352" i="1"/>
  <c r="F352" i="1"/>
  <c r="E352" i="1"/>
  <c r="D352" i="1"/>
  <c r="J351" i="1"/>
  <c r="I351" i="1"/>
  <c r="H351" i="1"/>
  <c r="G351" i="1"/>
  <c r="F351" i="1"/>
  <c r="E351" i="1"/>
  <c r="D351" i="1"/>
  <c r="J350" i="1"/>
  <c r="I350" i="1"/>
  <c r="H350" i="1"/>
  <c r="G350" i="1"/>
  <c r="E350" i="1"/>
  <c r="D350" i="1"/>
  <c r="J349" i="1"/>
  <c r="I349" i="1"/>
  <c r="H349" i="1"/>
  <c r="G349" i="1"/>
  <c r="F349" i="1"/>
  <c r="E349" i="1"/>
  <c r="D349" i="1"/>
  <c r="J348" i="1"/>
  <c r="I348" i="1"/>
  <c r="H348" i="1"/>
  <c r="G348" i="1"/>
  <c r="E348" i="1"/>
  <c r="D348" i="1"/>
  <c r="J347" i="1"/>
  <c r="I347" i="1"/>
  <c r="H347" i="1"/>
  <c r="G347" i="1"/>
  <c r="F347" i="1"/>
  <c r="E347" i="1"/>
  <c r="D347" i="1"/>
  <c r="J346" i="1"/>
  <c r="I346" i="1"/>
  <c r="H346" i="1"/>
  <c r="G346" i="1"/>
  <c r="F346" i="1"/>
  <c r="D346" i="1"/>
  <c r="J345" i="1"/>
  <c r="I345" i="1"/>
  <c r="H345" i="1"/>
  <c r="G345" i="1"/>
  <c r="F345" i="1"/>
  <c r="E345" i="1"/>
  <c r="D345" i="1"/>
  <c r="J344" i="1"/>
  <c r="I344" i="1"/>
  <c r="H344" i="1"/>
  <c r="G344" i="1"/>
  <c r="F344" i="1"/>
  <c r="E344" i="1"/>
  <c r="D344" i="1"/>
  <c r="J343" i="1"/>
  <c r="I343" i="1"/>
  <c r="H343" i="1"/>
  <c r="G343" i="1"/>
  <c r="F343" i="1"/>
  <c r="E343" i="1"/>
  <c r="D343" i="1"/>
  <c r="J342" i="1"/>
  <c r="I342" i="1"/>
  <c r="H342" i="1"/>
  <c r="G342" i="1"/>
  <c r="E342" i="1"/>
  <c r="D342" i="1"/>
  <c r="J341" i="1"/>
  <c r="I341" i="1"/>
  <c r="H341" i="1"/>
  <c r="G341" i="1"/>
  <c r="F341" i="1"/>
  <c r="E341" i="1"/>
  <c r="D341" i="1"/>
  <c r="J340" i="1"/>
  <c r="I340" i="1"/>
  <c r="H340" i="1"/>
  <c r="G340" i="1"/>
  <c r="F340" i="1"/>
  <c r="E340" i="1"/>
  <c r="D340" i="1"/>
  <c r="J339" i="1"/>
  <c r="I339" i="1"/>
  <c r="H339" i="1"/>
  <c r="G339" i="1"/>
  <c r="F339" i="1"/>
  <c r="E339" i="1"/>
  <c r="D339" i="1"/>
  <c r="J338" i="1"/>
  <c r="I338" i="1"/>
  <c r="H338" i="1"/>
  <c r="G338" i="1"/>
  <c r="F338" i="1"/>
  <c r="E338" i="1"/>
  <c r="D338" i="1"/>
  <c r="J337" i="1"/>
  <c r="I337" i="1"/>
  <c r="H337" i="1"/>
  <c r="G337" i="1"/>
  <c r="F337" i="1"/>
  <c r="E337" i="1"/>
  <c r="D337" i="1"/>
  <c r="J336" i="1"/>
  <c r="I336" i="1"/>
  <c r="H336" i="1"/>
  <c r="G336" i="1"/>
  <c r="F336" i="1"/>
  <c r="E336" i="1"/>
  <c r="J335" i="1"/>
  <c r="I335" i="1"/>
  <c r="H335" i="1"/>
  <c r="G335" i="1"/>
  <c r="F335" i="1"/>
  <c r="E335" i="1"/>
  <c r="D335" i="1"/>
  <c r="J334" i="1"/>
  <c r="I334" i="1"/>
  <c r="H334" i="1"/>
  <c r="G334" i="1"/>
  <c r="F334" i="1"/>
  <c r="E334" i="1"/>
  <c r="D334" i="1"/>
  <c r="J333" i="1"/>
  <c r="I333" i="1"/>
  <c r="H333" i="1"/>
  <c r="G333" i="1"/>
  <c r="F333" i="1"/>
  <c r="E333" i="1"/>
  <c r="D333" i="1"/>
  <c r="J332" i="1"/>
  <c r="I332" i="1"/>
  <c r="H332" i="1"/>
  <c r="G332" i="1"/>
  <c r="F332" i="1"/>
  <c r="E332" i="1"/>
  <c r="D332"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C366" i="1"/>
  <c r="C365" i="1"/>
  <c r="C364" i="1"/>
  <c r="C363" i="1"/>
  <c r="C362" i="1"/>
  <c r="C361" i="1"/>
  <c r="C360" i="1"/>
  <c r="C359" i="1"/>
  <c r="C358" i="1"/>
  <c r="C357" i="1"/>
  <c r="C356" i="1"/>
  <c r="C355" i="1"/>
  <c r="C354" i="1"/>
  <c r="C353" i="1"/>
  <c r="C352" i="1"/>
  <c r="C351" i="1"/>
  <c r="C350" i="1"/>
  <c r="C349" i="1"/>
  <c r="C347" i="1"/>
  <c r="C346" i="1"/>
  <c r="C345" i="1"/>
  <c r="C344" i="1"/>
  <c r="C343" i="1"/>
  <c r="C342" i="1"/>
  <c r="C341" i="1"/>
  <c r="C340" i="1"/>
  <c r="C339" i="1"/>
  <c r="C337" i="1"/>
  <c r="C336" i="1"/>
  <c r="C335" i="1"/>
  <c r="C334" i="1"/>
  <c r="C333" i="1"/>
  <c r="C332" i="1"/>
  <c r="C338" i="1"/>
  <c r="H325" i="1"/>
  <c r="G325" i="1"/>
  <c r="B42" i="5"/>
  <c r="J291" i="5"/>
  <c r="K292" i="5"/>
  <c r="I292"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G687" i="5"/>
  <c r="F687" i="5"/>
  <c r="E687" i="5"/>
  <c r="D687" i="5"/>
  <c r="C687" i="5"/>
  <c r="B687"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G645" i="5"/>
  <c r="F645" i="5"/>
  <c r="E645" i="5"/>
  <c r="D645" i="5"/>
  <c r="C645" i="5"/>
  <c r="B645" i="5"/>
  <c r="L91" i="5"/>
  <c r="K91" i="5"/>
  <c r="J91" i="5"/>
  <c r="I91" i="5"/>
  <c r="H91" i="5"/>
  <c r="G91" i="5"/>
  <c r="E91" i="5"/>
  <c r="D91" i="5"/>
  <c r="C91" i="5"/>
  <c r="B91" i="5"/>
  <c r="F81" i="5"/>
  <c r="F91" i="5" s="1"/>
  <c r="F71"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G512" i="5"/>
  <c r="H511" i="5"/>
  <c r="H510" i="5"/>
  <c r="H509" i="5"/>
  <c r="H508" i="5"/>
  <c r="H507" i="5"/>
  <c r="H506" i="5"/>
  <c r="H505" i="5"/>
  <c r="H504" i="5"/>
  <c r="H503" i="5"/>
  <c r="H502" i="5"/>
  <c r="H501" i="5"/>
  <c r="H500" i="5"/>
  <c r="H499" i="5"/>
  <c r="H498" i="5"/>
  <c r="H497" i="5"/>
  <c r="H496" i="5"/>
  <c r="H495" i="5"/>
  <c r="H494" i="5"/>
  <c r="H493" i="5"/>
  <c r="H492" i="5"/>
  <c r="G485" i="5"/>
  <c r="H485" i="5" s="1"/>
  <c r="H484" i="5"/>
  <c r="H483" i="5"/>
  <c r="H482" i="5"/>
  <c r="H481" i="5"/>
  <c r="H480" i="5"/>
  <c r="H479" i="5"/>
  <c r="H478" i="5"/>
  <c r="H477" i="5"/>
  <c r="H476" i="5"/>
  <c r="H475" i="5"/>
  <c r="H474" i="5"/>
  <c r="H473" i="5"/>
  <c r="H472" i="5"/>
  <c r="H471" i="5"/>
  <c r="H470" i="5"/>
  <c r="H469" i="5"/>
  <c r="H468" i="5"/>
  <c r="H467" i="5"/>
  <c r="H466" i="5"/>
  <c r="H465" i="5"/>
  <c r="H464" i="5"/>
  <c r="H463" i="5"/>
  <c r="H462" i="5"/>
  <c r="H461" i="5"/>
  <c r="G450" i="5"/>
  <c r="F450" i="5"/>
  <c r="E450" i="5"/>
  <c r="D450" i="5"/>
  <c r="C450" i="5"/>
  <c r="B450" i="5"/>
  <c r="H449" i="5"/>
  <c r="H448" i="5"/>
  <c r="H447" i="5"/>
  <c r="H446" i="5"/>
  <c r="H445" i="5"/>
  <c r="H444" i="5"/>
  <c r="H443" i="5"/>
  <c r="H442" i="5"/>
  <c r="H441" i="5"/>
  <c r="H440" i="5"/>
  <c r="H439" i="5"/>
  <c r="H438" i="5"/>
  <c r="H437" i="5"/>
  <c r="H436" i="5"/>
  <c r="H435" i="5"/>
  <c r="H434" i="5"/>
  <c r="H433" i="5"/>
  <c r="H432" i="5"/>
  <c r="H431" i="5"/>
  <c r="H430" i="5"/>
  <c r="H429" i="5"/>
  <c r="H428" i="5"/>
  <c r="H427" i="5"/>
  <c r="G422" i="5"/>
  <c r="F422" i="5"/>
  <c r="E422" i="5"/>
  <c r="D422" i="5"/>
  <c r="C422" i="5"/>
  <c r="B422" i="5"/>
  <c r="H421" i="5"/>
  <c r="H420" i="5"/>
  <c r="H419" i="5"/>
  <c r="H418" i="5"/>
  <c r="H417" i="5"/>
  <c r="H416" i="5"/>
  <c r="H415" i="5"/>
  <c r="H414" i="5"/>
  <c r="H413" i="5"/>
  <c r="H412" i="5"/>
  <c r="H411" i="5"/>
  <c r="H410" i="5"/>
  <c r="H409" i="5"/>
  <c r="H408" i="5"/>
  <c r="H407" i="5"/>
  <c r="H406" i="5"/>
  <c r="H405" i="5"/>
  <c r="H404" i="5"/>
  <c r="H403" i="5"/>
  <c r="H402" i="5"/>
  <c r="H401" i="5"/>
  <c r="G396" i="5"/>
  <c r="F396" i="5"/>
  <c r="E396" i="5"/>
  <c r="D396" i="5"/>
  <c r="C396" i="5"/>
  <c r="B396" i="5"/>
  <c r="H395" i="5"/>
  <c r="H394" i="5"/>
  <c r="H393" i="5"/>
  <c r="H392" i="5"/>
  <c r="H391" i="5"/>
  <c r="H390" i="5"/>
  <c r="H389" i="5"/>
  <c r="H388" i="5"/>
  <c r="H387" i="5"/>
  <c r="H386" i="5"/>
  <c r="H385" i="5"/>
  <c r="H384" i="5"/>
  <c r="H383" i="5"/>
  <c r="H382" i="5"/>
  <c r="H381" i="5"/>
  <c r="H380" i="5"/>
  <c r="H379" i="5"/>
  <c r="H378" i="5"/>
  <c r="H377" i="5"/>
  <c r="H376" i="5"/>
  <c r="H375" i="5"/>
  <c r="G370" i="5"/>
  <c r="F370" i="5"/>
  <c r="E370" i="5"/>
  <c r="D370" i="5"/>
  <c r="C370" i="5"/>
  <c r="B370" i="5"/>
  <c r="H369" i="5"/>
  <c r="H368" i="5"/>
  <c r="H367" i="5"/>
  <c r="H366" i="5"/>
  <c r="H365" i="5"/>
  <c r="H364" i="5"/>
  <c r="H363" i="5"/>
  <c r="H362" i="5"/>
  <c r="H361" i="5"/>
  <c r="H360" i="5"/>
  <c r="H359" i="5"/>
  <c r="H358" i="5"/>
  <c r="H357" i="5"/>
  <c r="H356" i="5"/>
  <c r="H355" i="5"/>
  <c r="H354" i="5"/>
  <c r="H353" i="5"/>
  <c r="H352" i="5"/>
  <c r="H351" i="5"/>
  <c r="G346" i="5"/>
  <c r="F346" i="5"/>
  <c r="E346" i="5"/>
  <c r="D346" i="5"/>
  <c r="C346" i="5"/>
  <c r="B346" i="5"/>
  <c r="H345" i="5"/>
  <c r="H344" i="5"/>
  <c r="H343" i="5"/>
  <c r="H342" i="5"/>
  <c r="H341" i="5"/>
  <c r="H340" i="5"/>
  <c r="H339" i="5"/>
  <c r="H338" i="5"/>
  <c r="H337" i="5"/>
  <c r="H336" i="5"/>
  <c r="H335" i="5"/>
  <c r="G330" i="5"/>
  <c r="F330" i="5"/>
  <c r="E330" i="5"/>
  <c r="D330" i="5"/>
  <c r="C330" i="5"/>
  <c r="B330" i="5"/>
  <c r="H329" i="5"/>
  <c r="H328" i="5"/>
  <c r="H327" i="5"/>
  <c r="H326" i="5"/>
  <c r="H325" i="5"/>
  <c r="H324" i="5"/>
  <c r="H323" i="5"/>
  <c r="H322" i="5"/>
  <c r="H321" i="5"/>
  <c r="H320" i="5"/>
  <c r="H319" i="5"/>
  <c r="H318" i="5"/>
  <c r="H317" i="5"/>
  <c r="G312" i="5"/>
  <c r="F312" i="5"/>
  <c r="E312" i="5"/>
  <c r="D312" i="5"/>
  <c r="C312" i="5"/>
  <c r="H312" i="5" s="1"/>
  <c r="B312" i="5"/>
  <c r="H311" i="5"/>
  <c r="H310" i="5"/>
  <c r="H309" i="5"/>
  <c r="H308" i="5"/>
  <c r="H307" i="5"/>
  <c r="H306" i="5"/>
  <c r="H305" i="5"/>
  <c r="H304" i="5"/>
  <c r="H303" i="5"/>
  <c r="H302" i="5"/>
  <c r="H301" i="5"/>
  <c r="AE255" i="5"/>
  <c r="AD255" i="5"/>
  <c r="AC255" i="5"/>
  <c r="AB255" i="5"/>
  <c r="AA255" i="5"/>
  <c r="Z255" i="5"/>
  <c r="Y255" i="5"/>
  <c r="X255" i="5"/>
  <c r="W255" i="5"/>
  <c r="V255" i="5"/>
  <c r="U255" i="5"/>
  <c r="T255" i="5"/>
  <c r="S255" i="5"/>
  <c r="R255" i="5"/>
  <c r="Q255" i="5"/>
  <c r="P255" i="5"/>
  <c r="O255" i="5"/>
  <c r="N255" i="5"/>
  <c r="M255" i="5"/>
  <c r="L255" i="5"/>
  <c r="K255" i="5"/>
  <c r="J255" i="5"/>
  <c r="I255" i="5"/>
  <c r="H255" i="5"/>
  <c r="G255" i="5"/>
  <c r="F255" i="5"/>
  <c r="E255" i="5"/>
  <c r="D255" i="5"/>
  <c r="C255" i="5"/>
  <c r="B255" i="5"/>
  <c r="AF254" i="5"/>
  <c r="AF253" i="5"/>
  <c r="AF252" i="5"/>
  <c r="AF251" i="5"/>
  <c r="AF250" i="5"/>
  <c r="AF249" i="5"/>
  <c r="AF248" i="5"/>
  <c r="AF247" i="5"/>
  <c r="AF246" i="5"/>
  <c r="AF245" i="5"/>
  <c r="AF244" i="5"/>
  <c r="AF243" i="5"/>
  <c r="AF242" i="5"/>
  <c r="AF241" i="5"/>
  <c r="AF240" i="5"/>
  <c r="AF239" i="5"/>
  <c r="AF238" i="5"/>
  <c r="AF237" i="5"/>
  <c r="AF236" i="5"/>
  <c r="AF235" i="5"/>
  <c r="AF234" i="5"/>
  <c r="AF233" i="5"/>
  <c r="AF232" i="5"/>
  <c r="AE226" i="5"/>
  <c r="AD226" i="5"/>
  <c r="AC226" i="5"/>
  <c r="AB226" i="5"/>
  <c r="AA226" i="5"/>
  <c r="Z226" i="5"/>
  <c r="Y226" i="5"/>
  <c r="X226" i="5"/>
  <c r="W226" i="5"/>
  <c r="V226" i="5"/>
  <c r="U226" i="5"/>
  <c r="T226" i="5"/>
  <c r="S226" i="5"/>
  <c r="R226" i="5"/>
  <c r="Q226" i="5"/>
  <c r="P226" i="5"/>
  <c r="O226" i="5"/>
  <c r="N226" i="5"/>
  <c r="M226" i="5"/>
  <c r="L226" i="5"/>
  <c r="K226" i="5"/>
  <c r="J226" i="5"/>
  <c r="I226" i="5"/>
  <c r="H226" i="5"/>
  <c r="G226" i="5"/>
  <c r="F226" i="5"/>
  <c r="E226" i="5"/>
  <c r="D226" i="5"/>
  <c r="C226" i="5"/>
  <c r="B226" i="5"/>
  <c r="AF225" i="5"/>
  <c r="AF224" i="5"/>
  <c r="AF223" i="5"/>
  <c r="AF222" i="5"/>
  <c r="AF221" i="5"/>
  <c r="AF220" i="5"/>
  <c r="AF219" i="5"/>
  <c r="AF218" i="5"/>
  <c r="AF217" i="5"/>
  <c r="AF216" i="5"/>
  <c r="AF215" i="5"/>
  <c r="AF214" i="5"/>
  <c r="AF213" i="5"/>
  <c r="AF212" i="5"/>
  <c r="AF211" i="5"/>
  <c r="AF210" i="5"/>
  <c r="AF209" i="5"/>
  <c r="AF208" i="5"/>
  <c r="AF207" i="5"/>
  <c r="AF206" i="5"/>
  <c r="AF205" i="5"/>
  <c r="AE199" i="5"/>
  <c r="AD199" i="5"/>
  <c r="AC199" i="5"/>
  <c r="AB199" i="5"/>
  <c r="AA199" i="5"/>
  <c r="Z199" i="5"/>
  <c r="Y199" i="5"/>
  <c r="X199" i="5"/>
  <c r="W199" i="5"/>
  <c r="V199" i="5"/>
  <c r="U199" i="5"/>
  <c r="T199" i="5"/>
  <c r="S199" i="5"/>
  <c r="R199" i="5"/>
  <c r="Q199" i="5"/>
  <c r="P199" i="5"/>
  <c r="O199" i="5"/>
  <c r="N199" i="5"/>
  <c r="M199" i="5"/>
  <c r="L199" i="5"/>
  <c r="K199" i="5"/>
  <c r="J199" i="5"/>
  <c r="I199" i="5"/>
  <c r="H199" i="5"/>
  <c r="G199" i="5"/>
  <c r="F199" i="5"/>
  <c r="E199" i="5"/>
  <c r="D199" i="5"/>
  <c r="C199" i="5"/>
  <c r="B199" i="5"/>
  <c r="AF198" i="5"/>
  <c r="AF197" i="5"/>
  <c r="AF196" i="5"/>
  <c r="AF195" i="5"/>
  <c r="AF194" i="5"/>
  <c r="AF193" i="5"/>
  <c r="AF192" i="5"/>
  <c r="AF191" i="5"/>
  <c r="AF190" i="5"/>
  <c r="AF189" i="5"/>
  <c r="AF188" i="5"/>
  <c r="AF187" i="5"/>
  <c r="AF186" i="5"/>
  <c r="AF185" i="5"/>
  <c r="AF184" i="5"/>
  <c r="AF183" i="5"/>
  <c r="AF182" i="5"/>
  <c r="AF181" i="5"/>
  <c r="AF180" i="5"/>
  <c r="AF179" i="5"/>
  <c r="AF178" i="5"/>
  <c r="AE173" i="5"/>
  <c r="AD173" i="5"/>
  <c r="AC173" i="5"/>
  <c r="AB173" i="5"/>
  <c r="AA173" i="5"/>
  <c r="Z173" i="5"/>
  <c r="Y173" i="5"/>
  <c r="X173" i="5"/>
  <c r="W173" i="5"/>
  <c r="V173" i="5"/>
  <c r="U173" i="5"/>
  <c r="T173" i="5"/>
  <c r="S173" i="5"/>
  <c r="R173" i="5"/>
  <c r="Q173" i="5"/>
  <c r="P173" i="5"/>
  <c r="O173" i="5"/>
  <c r="N173" i="5"/>
  <c r="M173" i="5"/>
  <c r="L173" i="5"/>
  <c r="K173" i="5"/>
  <c r="J173" i="5"/>
  <c r="I173" i="5"/>
  <c r="H173" i="5"/>
  <c r="G173" i="5"/>
  <c r="F173" i="5"/>
  <c r="E173" i="5"/>
  <c r="D173" i="5"/>
  <c r="C173" i="5"/>
  <c r="B173" i="5"/>
  <c r="AF172" i="5"/>
  <c r="AF171" i="5"/>
  <c r="AF170" i="5"/>
  <c r="AF169" i="5"/>
  <c r="AF168" i="5"/>
  <c r="AF167" i="5"/>
  <c r="AF166" i="5"/>
  <c r="AF165" i="5"/>
  <c r="AF164" i="5"/>
  <c r="AF163" i="5"/>
  <c r="AF162" i="5"/>
  <c r="AF161" i="5"/>
  <c r="AF160" i="5"/>
  <c r="AF159" i="5"/>
  <c r="AF158" i="5"/>
  <c r="AF157" i="5"/>
  <c r="AF156" i="5"/>
  <c r="AF155" i="5"/>
  <c r="AF154"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D149" i="5"/>
  <c r="C149" i="5"/>
  <c r="B149" i="5"/>
  <c r="AF148" i="5"/>
  <c r="AF147" i="5"/>
  <c r="AF146" i="5"/>
  <c r="AF145" i="5"/>
  <c r="AF144" i="5"/>
  <c r="AF143" i="5"/>
  <c r="AF142" i="5"/>
  <c r="AF141" i="5"/>
  <c r="AF140" i="5"/>
  <c r="AF139" i="5"/>
  <c r="AF138" i="5"/>
  <c r="AE132" i="5"/>
  <c r="AD132" i="5"/>
  <c r="AC132" i="5"/>
  <c r="AB132" i="5"/>
  <c r="AA132" i="5"/>
  <c r="Z132" i="5"/>
  <c r="Y132" i="5"/>
  <c r="X132" i="5"/>
  <c r="W132" i="5"/>
  <c r="V132" i="5"/>
  <c r="U132" i="5"/>
  <c r="T132" i="5"/>
  <c r="S132" i="5"/>
  <c r="R132" i="5"/>
  <c r="Q132" i="5"/>
  <c r="P132" i="5"/>
  <c r="O132" i="5"/>
  <c r="N132" i="5"/>
  <c r="M132" i="5"/>
  <c r="L132" i="5"/>
  <c r="K132" i="5"/>
  <c r="J132" i="5"/>
  <c r="I132" i="5"/>
  <c r="H132" i="5"/>
  <c r="G132" i="5"/>
  <c r="F132" i="5"/>
  <c r="E132" i="5"/>
  <c r="D132" i="5"/>
  <c r="C132" i="5"/>
  <c r="B132" i="5"/>
  <c r="AF131" i="5"/>
  <c r="AF130" i="5"/>
  <c r="AF129" i="5"/>
  <c r="AF128" i="5"/>
  <c r="AF127" i="5"/>
  <c r="AF126" i="5"/>
  <c r="AF125" i="5"/>
  <c r="AF124" i="5"/>
  <c r="AF123" i="5"/>
  <c r="AF122" i="5"/>
  <c r="AF121" i="5"/>
  <c r="AF120" i="5"/>
  <c r="AF119" i="5"/>
  <c r="AE114" i="5"/>
  <c r="AD114" i="5"/>
  <c r="AC114" i="5"/>
  <c r="AB114" i="5"/>
  <c r="AA114" i="5"/>
  <c r="Z114" i="5"/>
  <c r="Y114" i="5"/>
  <c r="X114" i="5"/>
  <c r="W114" i="5"/>
  <c r="V114" i="5"/>
  <c r="U114" i="5"/>
  <c r="T114" i="5"/>
  <c r="S114" i="5"/>
  <c r="R114" i="5"/>
  <c r="Q114" i="5"/>
  <c r="P114" i="5"/>
  <c r="O114" i="5"/>
  <c r="N114" i="5"/>
  <c r="M114" i="5"/>
  <c r="L114" i="5"/>
  <c r="K114" i="5"/>
  <c r="J114" i="5"/>
  <c r="I114" i="5"/>
  <c r="H114" i="5"/>
  <c r="G114" i="5"/>
  <c r="F114" i="5"/>
  <c r="E114" i="5"/>
  <c r="D114" i="5"/>
  <c r="C114" i="5"/>
  <c r="B114" i="5"/>
  <c r="AF113" i="5"/>
  <c r="AF112" i="5"/>
  <c r="AF111" i="5"/>
  <c r="AF110" i="5"/>
  <c r="AF109" i="5"/>
  <c r="AF108" i="5"/>
  <c r="AF107" i="5"/>
  <c r="AF106" i="5"/>
  <c r="AF105" i="5"/>
  <c r="AF104" i="5"/>
  <c r="AF103" i="5"/>
  <c r="J79" i="3"/>
  <c r="I79" i="3"/>
  <c r="H79" i="3"/>
  <c r="G79" i="3"/>
  <c r="F79" i="3"/>
  <c r="E79" i="3"/>
  <c r="D79" i="3"/>
  <c r="C79" i="3"/>
  <c r="B79" i="3"/>
  <c r="J40" i="3"/>
  <c r="I40" i="3"/>
  <c r="H40" i="3"/>
  <c r="G40" i="3"/>
  <c r="F40" i="3"/>
  <c r="E40" i="3"/>
  <c r="D40" i="3"/>
  <c r="C40" i="3"/>
  <c r="B40" i="3"/>
  <c r="B325" i="1"/>
  <c r="B195" i="1"/>
  <c r="B15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194" i="1"/>
  <c r="K193" i="1"/>
  <c r="K192" i="1"/>
  <c r="K191" i="1"/>
  <c r="K190" i="1"/>
  <c r="K189"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G195" i="1"/>
  <c r="J325" i="1"/>
  <c r="I325" i="1"/>
  <c r="F325" i="1"/>
  <c r="E325" i="1"/>
  <c r="D325" i="1"/>
  <c r="C325" i="1"/>
  <c r="J195" i="1"/>
  <c r="I195" i="1"/>
  <c r="H195" i="1"/>
  <c r="F195" i="1"/>
  <c r="E195" i="1"/>
  <c r="D195" i="1"/>
  <c r="C195" i="1"/>
  <c r="J152" i="1"/>
  <c r="I152" i="1"/>
  <c r="H152" i="1"/>
  <c r="G152" i="1"/>
  <c r="E152" i="1"/>
  <c r="D152" i="1"/>
  <c r="C152" i="1"/>
  <c r="J109" i="1"/>
  <c r="I109" i="1"/>
  <c r="H109" i="1"/>
  <c r="F109" i="1"/>
  <c r="E109" i="1"/>
  <c r="D109" i="1"/>
  <c r="C109" i="1"/>
  <c r="G109" i="1"/>
  <c r="B818" i="5" l="1"/>
  <c r="F818" i="5"/>
  <c r="H787" i="5"/>
  <c r="H789" i="5"/>
  <c r="H791" i="5"/>
  <c r="H793" i="5"/>
  <c r="H794" i="5"/>
  <c r="H795" i="5"/>
  <c r="H797" i="5"/>
  <c r="H798" i="5"/>
  <c r="H799" i="5"/>
  <c r="H801" i="5"/>
  <c r="H802" i="5"/>
  <c r="H803" i="5"/>
  <c r="H805" i="5"/>
  <c r="H806" i="5"/>
  <c r="H807" i="5"/>
  <c r="H809" i="5"/>
  <c r="H810" i="5"/>
  <c r="H811" i="5"/>
  <c r="H813" i="5"/>
  <c r="H814" i="5"/>
  <c r="H815" i="5"/>
  <c r="H817" i="5"/>
  <c r="AF114" i="5"/>
  <c r="AF173" i="5"/>
  <c r="AF199" i="5"/>
  <c r="H346" i="5"/>
  <c r="H396" i="5"/>
  <c r="H422" i="5"/>
  <c r="H450" i="5"/>
  <c r="C818" i="5"/>
  <c r="G818" i="5"/>
  <c r="K51" i="8"/>
  <c r="K282" i="1"/>
  <c r="W147" i="6"/>
  <c r="K333" i="1"/>
  <c r="K345" i="1"/>
  <c r="K342" i="1"/>
  <c r="K357" i="1"/>
  <c r="K39" i="1"/>
  <c r="K63" i="1"/>
  <c r="K64" i="1"/>
  <c r="K52" i="1"/>
  <c r="K33" i="1"/>
  <c r="K45" i="1"/>
  <c r="K359" i="1"/>
  <c r="K62" i="1"/>
  <c r="K55" i="1"/>
  <c r="K58" i="1"/>
  <c r="K43" i="1"/>
  <c r="K32" i="1"/>
  <c r="K37" i="1"/>
  <c r="K41" i="1"/>
  <c r="K49" i="1"/>
  <c r="K53" i="1"/>
  <c r="K57" i="1"/>
  <c r="K31" i="1"/>
  <c r="K34" i="1"/>
  <c r="K35" i="1"/>
  <c r="K47" i="1"/>
  <c r="K56" i="1"/>
  <c r="K59" i="1"/>
  <c r="K42" i="1"/>
  <c r="K50" i="1"/>
  <c r="K349" i="1"/>
  <c r="K361" i="1"/>
  <c r="AF132" i="5"/>
  <c r="AF226" i="5"/>
  <c r="W150" i="6"/>
  <c r="K341" i="1"/>
  <c r="K365" i="1"/>
  <c r="K38" i="1"/>
  <c r="K46" i="1"/>
  <c r="H330" i="5"/>
  <c r="H645" i="5"/>
  <c r="K334" i="1"/>
  <c r="K343" i="1"/>
  <c r="K347" i="1"/>
  <c r="K363" i="1"/>
  <c r="H784" i="5"/>
  <c r="H786" i="5"/>
  <c r="H788" i="5"/>
  <c r="W146" i="6"/>
  <c r="W148" i="6"/>
  <c r="W149" i="6"/>
  <c r="AF149" i="5"/>
  <c r="AF255" i="5"/>
  <c r="H370" i="5"/>
  <c r="H512" i="5"/>
  <c r="H687" i="5"/>
  <c r="H790" i="5"/>
  <c r="H783" i="5"/>
  <c r="H776" i="5"/>
  <c r="Z730" i="5"/>
  <c r="K350" i="1"/>
  <c r="K354" i="1"/>
  <c r="K358" i="1"/>
  <c r="K51" i="1"/>
  <c r="G367" i="1"/>
  <c r="C367" i="1"/>
  <c r="I367" i="1"/>
  <c r="E367" i="1"/>
  <c r="K338" i="1"/>
  <c r="K366" i="1"/>
  <c r="D367" i="1"/>
  <c r="F367" i="1"/>
  <c r="H367" i="1"/>
  <c r="J367" i="1"/>
  <c r="B367" i="1"/>
  <c r="I818" i="5"/>
  <c r="W143" i="6"/>
  <c r="W144" i="6"/>
  <c r="W145" i="6"/>
  <c r="W178" i="6"/>
  <c r="W180" i="6"/>
  <c r="W182" i="6"/>
  <c r="W184" i="6"/>
  <c r="W217" i="6"/>
  <c r="W219" i="6"/>
  <c r="W221" i="6"/>
  <c r="W223" i="6"/>
  <c r="W141" i="6"/>
  <c r="W142" i="6"/>
  <c r="W151" i="6"/>
  <c r="W179" i="6"/>
  <c r="W181" i="6"/>
  <c r="W183" i="6"/>
  <c r="W185" i="6"/>
  <c r="W216" i="6"/>
  <c r="W218" i="6"/>
  <c r="W220" i="6"/>
  <c r="W222" i="6"/>
  <c r="K61" i="1"/>
  <c r="K36" i="1"/>
  <c r="K40" i="1"/>
  <c r="K44" i="1"/>
  <c r="K48" i="1"/>
  <c r="K54" i="1"/>
  <c r="K60" i="1"/>
  <c r="K30" i="1"/>
  <c r="K152" i="1"/>
  <c r="K325" i="1"/>
  <c r="K109" i="1"/>
  <c r="K195" i="1"/>
  <c r="K346" i="1"/>
  <c r="K362" i="1"/>
  <c r="K335" i="1"/>
  <c r="K337" i="1"/>
  <c r="K339" i="1"/>
  <c r="K351" i="1"/>
  <c r="K353" i="1"/>
  <c r="K355" i="1"/>
  <c r="K360" i="1"/>
  <c r="K364" i="1"/>
  <c r="K332" i="1"/>
  <c r="K336" i="1"/>
  <c r="K340" i="1"/>
  <c r="K344" i="1"/>
  <c r="K348" i="1"/>
  <c r="K352" i="1"/>
  <c r="K356" i="1"/>
  <c r="H818" i="5" l="1"/>
  <c r="K367" i="1"/>
  <c r="N140" i="6"/>
  <c r="W140" i="6" s="1"/>
</calcChain>
</file>

<file path=xl/comments1.xml><?xml version="1.0" encoding="utf-8"?>
<comments xmlns="http://schemas.openxmlformats.org/spreadsheetml/2006/main">
  <authors>
    <author>George</author>
  </authors>
  <commentList>
    <comment ref="BG6" authorId="0" shapeId="0">
      <text>
        <r>
          <rPr>
            <sz val="9"/>
            <color indexed="81"/>
            <rFont val="Tahoma"/>
            <charset val="1"/>
          </rPr>
          <t xml:space="preserve">Less 5 for double counting
</t>
        </r>
      </text>
    </comment>
    <comment ref="A26" authorId="0" shapeId="0">
      <text>
        <r>
          <rPr>
            <sz val="9"/>
            <color indexed="81"/>
            <rFont val="Tahoma"/>
            <family val="2"/>
          </rPr>
          <t xml:space="preserve">
The Homer Spit is located in the central part of Kachemak Bay.
Kachemak Bay is a 64-km-long (40 mi) arm of Cook Inlet in the U.S. state of Alaska, located on the southwest side of the Kenai Peninsula. The communities of Homer, Halibut Cove, Seldovia, Nanwalek, Port Graham, and Kachemak City are on the bay as well as three Old Believer settlements in the Fox River area.
Features
Kachemak Bay is home to Alaska's only state wilderness park, Kachemak Bay State Park. Kachemak Bay State park was the first state park in Alaska. There is no road access to most of the park; visitors must arrive by airplane or boat.
Kachemak Bay is also home to the Kachemak Bay Research Reserve, the largest reserve in the National Estuarine Research Reserve System. It is a very active site of research and education. The bay hosts a remarkably high level of biological activity, due in part to water circulation patterns which keep shellfish larva and nutrients in the bay. While surface waters push nutrients out into the bay, ocean currents push them back into the bay, creating a very fertile environment. Both fish and shellfish are abundant in the bay, year-round. Waterbirds and marine mammals including otters, seals, porpoise, and whales remain in the bay all year. The bay provides winter homes for 90% of the seabird and waterfowl populations of Lower Cook Inlet. Land mammals are frequently seen during the warmer seasons. Moose, coyote, and bears are frequently seen.
The tides at Kachemak Bay are extreme, with an average vertical difference of fifteen feet (4.6m), and recorded extremes of twenty-eight feet (5.8m)
Source:  Wikipedia
</t>
        </r>
      </text>
    </comment>
    <comment ref="B29" authorId="0" shapeId="0">
      <text>
        <r>
          <rPr>
            <sz val="9"/>
            <color indexed="81"/>
            <rFont val="Tahoma"/>
            <family val="2"/>
          </rPr>
          <t>Survey Details:
Time Started: 3:15 pm
Duration: 2.0 hours
Tide at start:  15.5'
High Tide: 18.6' at 1:34 PM
Weather at Homer Airport
Temperatures were 43° F at the start of monitoring and 36°F at the end.  Light rain with winds WSW at 2-9 knots.</t>
        </r>
      </text>
    </comment>
    <comment ref="C29" authorId="0" shapeId="0">
      <text>
        <r>
          <rPr>
            <sz val="9"/>
            <color indexed="81"/>
            <rFont val="Tahoma"/>
            <family val="2"/>
          </rPr>
          <t xml:space="preserve">Survey Details:
Time Started: 6:45 pm
Duration: 2.0 hours
Tide at start:  15.7'
High Tide: 19.1' at 5:31pm
Weather at Homer Airport 
At 6:53 pm the temperature was 42° F, wind was from the SE at 13 mph with gusts at 26 mph, skies were mostly cloudy, and the barometric pressure was 29.88.  At 8:53 pm the temperature was 43°, the wind was from the E at 7 mph, skies were still mostly cloudy and the barometric pressure was 29.87.  
</t>
        </r>
      </text>
    </comment>
    <comment ref="D29" authorId="0" shapeId="0">
      <text>
        <r>
          <rPr>
            <sz val="9"/>
            <color indexed="81"/>
            <rFont val="Tahoma"/>
            <family val="2"/>
          </rPr>
          <t xml:space="preserve">
Survey Details:
Time Started: 9:00 am
Duration: 2.0 hours
Tide at start:  13.2'
High Tide: 13.2 at 9:06 am
Weather at Homer Airport: 
At 8:53 am the temperature was 46° F, wind was from the E at a gentle 3 mph, skies were overcast, and the barometric pressure was 29.60 inches.  At 10:53 am the temperature was 49° F, the wind was from the E at 9 mph, skies were still overcast and the barometric pressure was 29.58. </t>
        </r>
      </text>
    </comment>
    <comment ref="E29" authorId="0" shapeId="0">
      <text>
        <r>
          <rPr>
            <sz val="9"/>
            <color indexed="81"/>
            <rFont val="Tahoma"/>
            <family val="2"/>
          </rPr>
          <t xml:space="preserve">
Survey Details:
Time Started: 3:15 pm
Duration: 2 hours
Tide at start: 15.0 feet 
High Tide: 16.1 at 2:06 pm
Weather at Homer Airport: 
At 2:53 pm the temperature was 48° F, wind was from the W at 13 mph, skies were mostly cloudy, and the barometric pressure was 29.99 inches.  At 4:53 pm the temperature was 50° F, the wind was from the W at 10 mph, skies were partly cloudy, and the barometric pressure was 29.99.  
</t>
        </r>
      </text>
    </comment>
    <comment ref="F29" authorId="0" shapeId="0">
      <text>
        <r>
          <rPr>
            <sz val="11"/>
            <color theme="1"/>
            <rFont val="Calibri"/>
            <family val="2"/>
            <scheme val="minor"/>
          </rPr>
          <t xml:space="preserve">Survey Details:
Time Started: 5:45 pm
Duration: 2 hours
Tide at start:  15.1 feet
High Tide: 17.5 feet at 5:12 pm.
Weather at Homer Airport: 
At 5:53 pm the temperature was 52° F, wind was from the E at 17 mph with gusts to 25 mph, skies were mostly cloudy, and the barometric pressure was 29.90 inches.  At 7:53 pm the temperature was 50° F, the wind was from the E at 18 mph with gusts to 26 mph, skies were overcast, and the barometric pressure was 29.89.  </t>
        </r>
      </text>
    </comment>
    <comment ref="G29" authorId="0" shapeId="0">
      <text>
        <r>
          <rPr>
            <sz val="9"/>
            <color indexed="81"/>
            <rFont val="Tahoma"/>
            <family val="2"/>
          </rPr>
          <t xml:space="preserve">Survey Details:
Time Started: 8:15 am
Duration: 2 hours
Tide at start: 14.8 feet 
High Tide: 14.8 feet at 8:25 am 
Weather at Homer Airport:
At 7:53 am the temperature was 49° F, wind was from the E at 5 mph, skies were mostly cloudy, and the barometric pressure was 29.94 inches.  At 9:53 am the temperature was 50° F, the wind was from the SE at 3 mph, skies were still overcast, and the barometric pressure increased to 29.96.   </t>
        </r>
      </text>
    </comment>
    <comment ref="H29" authorId="0" shapeId="0">
      <text>
        <r>
          <rPr>
            <sz val="9"/>
            <color indexed="81"/>
            <rFont val="Tahoma"/>
            <family val="2"/>
          </rPr>
          <t xml:space="preserve">Survey Details:
Time Started: 3:45 pm
Duration: 2 hours
Tide at start: 15.6 feet  
High Tide: 18.3 feet at 2:13 pm
Weather at Homer Airport: 
At 3:53 pm the temperature was 58° F, wind was from the S at 9 mph, skies were partly cloudy, and the barometric pressure was 30.18 inches.  At 5:53 pm the temperature was 53° F, the wind was from the SW 9 mph, skies were partly cloudy, and the barometric held at 30.18 inches. 
</t>
        </r>
      </text>
    </comment>
    <comment ref="I29" authorId="0" shapeId="0">
      <text>
        <r>
          <rPr>
            <b/>
            <sz val="9"/>
            <color indexed="81"/>
            <rFont val="Tahoma"/>
            <family val="2"/>
          </rPr>
          <t>S</t>
        </r>
        <r>
          <rPr>
            <sz val="9"/>
            <color indexed="81"/>
            <rFont val="Tahoma"/>
            <family val="2"/>
          </rPr>
          <t xml:space="preserve">urvey Details:
Time Started:7:30 pm
Duration: 2 hours
Tide at start: 15.4 feet 
High Tide: 17.6 at 6:02 pm 
Weather at Homer Airport: 
At 7:53 pm the temperature was 52° F, wind was from the W at 16 mph with gusts to 26 mph, skies were fair, and the barometric pressure was 30.20 inches.  At 9:53 pm the temperature was 51° F, the wind was from the W 8 mph, skies were mostly cloudy, and the barometric held at 30.21 inches.  
</t>
        </r>
      </text>
    </comment>
    <comment ref="J29" authorId="0" shapeId="0">
      <text>
        <r>
          <rPr>
            <sz val="9"/>
            <color indexed="81"/>
            <rFont val="Tahoma"/>
            <family val="2"/>
          </rPr>
          <t xml:space="preserve">Survey Details:
Time Started: 9:30 am
Duration: 2 hours
Tide at start: 12.4 feet
High Tide: 12.4 feet 9:35 am
Weather at Homer Airport: 
At 9:53 the temperature was 53° F, wind was from the W at 5 mph, a few clouds were around, and the barometric pressure was 30.18 inches.  At 11:53 am the temperature was 54° F, the wind was from the W 9 mph, skies were fair, and the barometric was climbing at 30.19 inches.  </t>
        </r>
      </text>
    </comment>
    <comment ref="D34" authorId="0" shapeId="0">
      <text>
        <r>
          <rPr>
            <sz val="9"/>
            <color indexed="81"/>
            <rFont val="Tahoma"/>
            <charset val="1"/>
          </rPr>
          <t xml:space="preserve">Less double counting of 5 at Mariner Park and Mud Bay.
</t>
        </r>
      </text>
    </comment>
    <comment ref="A70" authorId="0" shapeId="0">
      <text>
        <r>
          <rPr>
            <sz val="9"/>
            <color indexed="81"/>
            <rFont val="Tahoma"/>
            <family val="2"/>
          </rPr>
          <t xml:space="preserve">Mud Bay begins at the base of Homer Spit on its eastern side
 and continues for nearly a mile to a beach house.  It includes intertidal mud flats that are rich with the marine invertebrates which attracts large concentrations of migrating shorebirds.   
There are two viewing platforms along the bike trail that parallels the Spit Road.  Because of tides, the second viewing platform provides  the most advantageous viewing and was mostly used for this stationary count.
</t>
        </r>
      </text>
    </comment>
    <comment ref="B73" authorId="0" shapeId="0">
      <text>
        <r>
          <rPr>
            <sz val="9"/>
            <color indexed="81"/>
            <rFont val="Tahoma"/>
            <family val="2"/>
          </rPr>
          <t xml:space="preserve">Monitors were:
Jason Sodergren
Louise Ashmun
Paul Allen
Cindy Graham
</t>
        </r>
      </text>
    </comment>
    <comment ref="C73" authorId="0" shapeId="0">
      <text>
        <r>
          <rPr>
            <sz val="9"/>
            <color indexed="81"/>
            <rFont val="Tahoma"/>
            <family val="2"/>
          </rPr>
          <t xml:space="preserve">
Monitors were;
Betty Siegel
Jason Sodergren
Louise Ashmon
Paul Allen
Cindy Graham
Cindy Sisson
Scott McEwen</t>
        </r>
      </text>
    </comment>
    <comment ref="D73" authorId="0" shapeId="0">
      <text>
        <r>
          <rPr>
            <sz val="9"/>
            <color indexed="81"/>
            <rFont val="Tahoma"/>
            <family val="2"/>
          </rPr>
          <t xml:space="preserve">Monitors were:
Betty Siegel
Jason Sodergren
Cindy Graham
Cindy Sisson
</t>
        </r>
      </text>
    </comment>
    <comment ref="E73" authorId="0" shapeId="0">
      <text>
        <r>
          <rPr>
            <sz val="9"/>
            <color indexed="81"/>
            <rFont val="Tahoma"/>
            <family val="2"/>
          </rPr>
          <t xml:space="preserve">Monitors were;
Jason Sodergren
Betty Siegel
Cindy Sisson
Cindy Graham
Paul Allan
</t>
        </r>
      </text>
    </comment>
    <comment ref="F73" authorId="0" shapeId="0">
      <text>
        <r>
          <rPr>
            <sz val="9"/>
            <color indexed="81"/>
            <rFont val="Tahoma"/>
            <family val="2"/>
          </rPr>
          <t xml:space="preserve">
Monitors were;
Jason Sodergren
Betty Siegel
Cindy Sisson
Cindy Graham
Louise Ashmun
</t>
        </r>
      </text>
    </comment>
    <comment ref="G73" authorId="0" shapeId="0">
      <text>
        <r>
          <rPr>
            <sz val="9"/>
            <color indexed="81"/>
            <rFont val="Tahoma"/>
            <charset val="1"/>
          </rPr>
          <t xml:space="preserve">Monitors were;
Jason Sodergren
Cindy Graham
Louise Ashmun
</t>
        </r>
      </text>
    </comment>
    <comment ref="H73" authorId="0" shapeId="0">
      <text>
        <r>
          <rPr>
            <sz val="9"/>
            <color indexed="81"/>
            <rFont val="Tahoma"/>
            <charset val="1"/>
          </rPr>
          <t xml:space="preserve">Monitors were;
Jason Sodergren
Betty Siegel
Cindy Sisson
Louise Ashmun
</t>
        </r>
      </text>
    </comment>
    <comment ref="I73" authorId="0" shapeId="0">
      <text>
        <r>
          <rPr>
            <sz val="9"/>
            <color indexed="81"/>
            <rFont val="Tahoma"/>
            <charset val="1"/>
          </rPr>
          <t xml:space="preserve">Monitors were;
Jason Sodergren
Betty Siegel
Cindy Graham
Louise Ashmun
</t>
        </r>
      </text>
    </comment>
    <comment ref="J73" authorId="0" shapeId="0">
      <text>
        <r>
          <rPr>
            <sz val="9"/>
            <color indexed="81"/>
            <rFont val="Tahoma"/>
            <charset val="1"/>
          </rPr>
          <t xml:space="preserve">Monitors were;
Jason Sodergren
Betty Siegel
</t>
        </r>
      </text>
    </comment>
    <comment ref="D78" authorId="0" shapeId="0">
      <text>
        <r>
          <rPr>
            <sz val="9"/>
            <color indexed="81"/>
            <rFont val="Tahoma"/>
            <charset val="1"/>
          </rPr>
          <t xml:space="preserve">Includes 5 that flew in from Mariner Park at 9:05.
</t>
        </r>
      </text>
    </comment>
    <comment ref="E78" authorId="0" shapeId="0">
      <text>
        <r>
          <rPr>
            <sz val="9"/>
            <color indexed="81"/>
            <rFont val="Tahoma"/>
            <family val="2"/>
          </rPr>
          <t xml:space="preserve">Plovers and sandpipers were dispersed by a Peregrine Falcon, but returned immediately to the intertidal area.
</t>
        </r>
      </text>
    </comment>
    <comment ref="F78" authorId="0" shapeId="0">
      <text>
        <r>
          <rPr>
            <sz val="9"/>
            <color indexed="81"/>
            <rFont val="Tahoma"/>
            <family val="2"/>
          </rPr>
          <t xml:space="preserve">Shorebirds were briefly disturbed by a Peregrine Falcon and Merlin
</t>
        </r>
      </text>
    </comment>
    <comment ref="A113" authorId="0" shapeId="0">
      <text>
        <r>
          <rPr>
            <sz val="9"/>
            <color indexed="81"/>
            <rFont val="Tahoma"/>
            <family val="2"/>
          </rPr>
          <t xml:space="preserve">
Mariner Park Lagoon begins at the base of Homer Spit on its western side and continues south for less than half a mile to the Mariner Park campsite.  Due in part to glacial rebound, the lagoon is now flooded with seawater only during tides that are higher than average. Freshwater drainage from a nearby bluff provides some of the water that accumulates on the lagoon mud flats.  Consequently, Mariner Lagoon may not have the invertebrate population that Mud Bay has and provides less foraging opportunity for migrating shorebirds.
Stationary monitoring was from the Lighthouse viewing platform which provides a good view of the entire area.</t>
        </r>
      </text>
    </comment>
    <comment ref="B116" authorId="0" shapeId="0">
      <text>
        <r>
          <rPr>
            <sz val="9"/>
            <color indexed="81"/>
            <rFont val="Tahoma"/>
            <family val="2"/>
          </rPr>
          <t xml:space="preserve">Monitors were:
Paula Robertson
Tami Reiser
Carol Harding
Robin Edwards
</t>
        </r>
      </text>
    </comment>
    <comment ref="C116" authorId="0" shapeId="0">
      <text>
        <r>
          <rPr>
            <sz val="9"/>
            <color indexed="81"/>
            <rFont val="Tahoma"/>
            <family val="2"/>
          </rPr>
          <t xml:space="preserve">Monitors were;
George Matz
Tami Reiser
David Reiser
Joan Frederick
</t>
        </r>
      </text>
    </comment>
    <comment ref="D116" authorId="0" shapeId="0">
      <text>
        <r>
          <rPr>
            <sz val="9"/>
            <color indexed="81"/>
            <rFont val="Tahoma"/>
            <family val="2"/>
          </rPr>
          <t xml:space="preserve">Monitors were;
George Matz
Jeannie Woodring
Tami Reiser
David Reiser
</t>
        </r>
      </text>
    </comment>
    <comment ref="E116" authorId="0" shapeId="0">
      <text>
        <r>
          <rPr>
            <sz val="9"/>
            <color indexed="81"/>
            <rFont val="Tahoma"/>
            <family val="2"/>
          </rPr>
          <t xml:space="preserve">Monitors were;
George Matz
Jeannie Woodring
Tami Reiser
Joan Frederick
</t>
        </r>
      </text>
    </comment>
    <comment ref="F116" authorId="0" shapeId="0">
      <text>
        <r>
          <rPr>
            <sz val="9"/>
            <color indexed="81"/>
            <rFont val="Tahoma"/>
            <family val="2"/>
          </rPr>
          <t xml:space="preserve">Monitors were;
Jeannie Woodring
Tami Reiser
David Reiser
</t>
        </r>
      </text>
    </comment>
    <comment ref="G116" authorId="0" shapeId="0">
      <text>
        <r>
          <rPr>
            <sz val="9"/>
            <color indexed="81"/>
            <rFont val="Tahoma"/>
            <charset val="1"/>
          </rPr>
          <t xml:space="preserve">Monitors were;
George Matz
Jeannie Woodring
Tami Reiser
David Reiser
</t>
        </r>
      </text>
    </comment>
    <comment ref="H116" authorId="0" shapeId="0">
      <text>
        <r>
          <rPr>
            <sz val="9"/>
            <color indexed="81"/>
            <rFont val="Tahoma"/>
            <charset val="1"/>
          </rPr>
          <t xml:space="preserve">Monitors were;
George Matz
Jeannie Woodring
Tami Reiser
David Reiser
</t>
        </r>
      </text>
    </comment>
    <comment ref="I116" authorId="0" shapeId="0">
      <text>
        <r>
          <rPr>
            <sz val="9"/>
            <color indexed="81"/>
            <rFont val="Tahoma"/>
            <charset val="1"/>
          </rPr>
          <t xml:space="preserve">Monitors were;
George Matz
Tami Reiser
David Reiser
</t>
        </r>
      </text>
    </comment>
    <comment ref="J116" authorId="0" shapeId="0">
      <text>
        <r>
          <rPr>
            <sz val="9"/>
            <color indexed="81"/>
            <rFont val="Tahoma"/>
            <charset val="1"/>
          </rPr>
          <t xml:space="preserve">Monitors were;
George Matz
Jeannie Woodring
Tami Reiser
David Reiser
Joan Frederick
</t>
        </r>
      </text>
    </comment>
    <comment ref="D121" authorId="0" shapeId="0">
      <text>
        <r>
          <rPr>
            <sz val="9"/>
            <color indexed="81"/>
            <rFont val="Tahoma"/>
            <family val="2"/>
          </rPr>
          <t xml:space="preserve">BBPL stayed briefly and then flew over to Mud Bay and are probably included in their count.
</t>
        </r>
      </text>
    </comment>
    <comment ref="B123" authorId="0" shapeId="0">
      <text>
        <r>
          <rPr>
            <sz val="9"/>
            <color indexed="81"/>
            <rFont val="Tahoma"/>
            <family val="2"/>
          </rPr>
          <t>Disturbance from helicopter and low-flying planes.</t>
        </r>
      </text>
    </comment>
    <comment ref="A156" authorId="0" shapeId="0">
      <text>
        <r>
          <rPr>
            <sz val="9"/>
            <color indexed="81"/>
            <rFont val="Tahoma"/>
            <family val="2"/>
          </rPr>
          <t xml:space="preserve">
Mid-Spit includes the eastern side of Homer Spit from the first beach house near Mud Bay to the landing barge basin nearly two miles down the Spit Road. While some of this area is now industrially developed, it includes a stretch of about a mile of beach and uplands, from Green Timbers to Louie's Lagoon, that is not developed and provides important shorebird habitat.  Most of this is owned by the City of Homer and zoned for conservation or recreation.
</t>
        </r>
      </text>
    </comment>
    <comment ref="A157" authorId="0" shapeId="0">
      <text>
        <r>
          <rPr>
            <sz val="9"/>
            <color indexed="81"/>
            <rFont val="Tahoma"/>
            <family val="2"/>
          </rPr>
          <t xml:space="preserve">Two teams monitored this site, each covering about 2 miles.  The first team covers the Green Timbers area and the second team covers
 Louie's Lagoon. </t>
        </r>
      </text>
    </comment>
    <comment ref="B159" authorId="0" shapeId="0">
      <text>
        <r>
          <rPr>
            <sz val="9"/>
            <color indexed="81"/>
            <rFont val="Tahoma"/>
            <family val="2"/>
          </rPr>
          <t xml:space="preserve">Monitors were;
Jack Wiles
Gary Lyon
Lani Raymond
Stan White
Osi Kaspi
Disturbance by a helicopter
</t>
        </r>
      </text>
    </comment>
    <comment ref="C159" authorId="0" shapeId="0">
      <text>
        <r>
          <rPr>
            <sz val="9"/>
            <color indexed="81"/>
            <rFont val="Tahoma"/>
            <family val="2"/>
          </rPr>
          <t xml:space="preserve">Monitors were;
Lani Raymond
Osi Kaspi
Stan White
Jack Wiles
Carol Harding
Robin Edwards
Gary Lyon
</t>
        </r>
      </text>
    </comment>
    <comment ref="D159" authorId="0" shapeId="0">
      <text>
        <r>
          <rPr>
            <sz val="9"/>
            <color indexed="81"/>
            <rFont val="Tahoma"/>
            <family val="2"/>
          </rPr>
          <t>Monitors were;
Lani Raymond
Jack Wiles
Stan White
Carol Harding
Robin Edwards
Gary Lyon
Leanna Ballard</t>
        </r>
      </text>
    </comment>
    <comment ref="E159" authorId="0" shapeId="0">
      <text>
        <r>
          <rPr>
            <sz val="9"/>
            <color indexed="81"/>
            <rFont val="Tahoma"/>
            <family val="2"/>
          </rPr>
          <t>Monitors were;
Lani Raymond
Jack Wiles
Stan White
Carol Harding
Robin Edwards
Gary Lyon
Susan</t>
        </r>
      </text>
    </comment>
    <comment ref="F159" authorId="0" shapeId="0">
      <text>
        <r>
          <rPr>
            <sz val="9"/>
            <color indexed="81"/>
            <rFont val="Tahoma"/>
            <family val="2"/>
          </rPr>
          <t>Monitors were;
Lani Raymond
Jack Wiles
Osi Kaspi
Carol Harding
Robin Edwards
Gary Lyon
Hal Smith</t>
        </r>
      </text>
    </comment>
    <comment ref="G159" authorId="0" shapeId="0">
      <text>
        <r>
          <rPr>
            <sz val="9"/>
            <color indexed="81"/>
            <rFont val="Tahoma"/>
            <charset val="1"/>
          </rPr>
          <t>Monitors were;
Lani Raymond
Jack Wiles
Osi Kaspi
Stan White
Carol Harding
Robin Edwards
Gary Lyon</t>
        </r>
      </text>
    </comment>
    <comment ref="H159" authorId="0" shapeId="0">
      <text>
        <r>
          <rPr>
            <sz val="9"/>
            <color indexed="81"/>
            <rFont val="Tahoma"/>
            <charset val="1"/>
          </rPr>
          <t xml:space="preserve">Monitors were;
Lani Raymond
Jack Wiles
Osi Kaspi
Stan White
Carol Harding
Hal Smith
</t>
        </r>
      </text>
    </comment>
    <comment ref="I159" authorId="0" shapeId="0">
      <text>
        <r>
          <rPr>
            <sz val="9"/>
            <color indexed="81"/>
            <rFont val="Tahoma"/>
            <charset val="1"/>
          </rPr>
          <t xml:space="preserve">Monitors were;
Lani Raymond
Jack Wiles
Osi Kaspi
Carol Harding
Gary Lyon
</t>
        </r>
      </text>
    </comment>
    <comment ref="J159" authorId="0" shapeId="0">
      <text>
        <r>
          <rPr>
            <sz val="11"/>
            <color indexed="81"/>
            <rFont val="Calibri"/>
            <family val="2"/>
          </rPr>
          <t xml:space="preserve">Monitors were;
Lani Raymond
Jack Wiles
Osi Kaspi
Stan White
</t>
        </r>
        <r>
          <rPr>
            <sz val="9"/>
            <color indexed="81"/>
            <rFont val="Tahoma"/>
            <family val="2"/>
          </rPr>
          <t xml:space="preserve">
</t>
        </r>
      </text>
    </comment>
    <comment ref="G164" authorId="0" shapeId="0">
      <text>
        <r>
          <rPr>
            <sz val="9"/>
            <color indexed="81"/>
            <rFont val="Tahoma"/>
            <charset val="1"/>
          </rPr>
          <t xml:space="preserve">Shorebirds were briefly disturbances by aircraft, man with dog, and two eagles
</t>
        </r>
      </text>
    </comment>
    <comment ref="A199" authorId="0" shapeId="0">
      <text>
        <r>
          <rPr>
            <sz val="9"/>
            <color indexed="81"/>
            <rFont val="Tahoma"/>
            <family val="2"/>
          </rPr>
          <t xml:space="preserve">
Outer Spit area goes from the barge basin to Lands End, a stretch of about 1.5 miles along the Spit road. This area includes the Fishing Hole and the Homer Boat Harbor.  Although most of this area is now developed, the rocks used as rip-rap to protect the harbor attract some shorebirds, such as Black Turnstones and Surfbirds.</t>
        </r>
      </text>
    </comment>
    <comment ref="A200" authorId="0" shapeId="0">
      <text>
        <r>
          <rPr>
            <sz val="9"/>
            <color indexed="81"/>
            <rFont val="Tahoma"/>
            <family val="2"/>
          </rPr>
          <t xml:space="preserve">The route followed is approximately 3 miles long.
</t>
        </r>
      </text>
    </comment>
    <comment ref="B202" authorId="0" shapeId="0">
      <text>
        <r>
          <rPr>
            <sz val="9"/>
            <color indexed="81"/>
            <rFont val="Tahoma"/>
            <family val="2"/>
          </rPr>
          <t xml:space="preserve">Monitors were;
BJ Hitchcock
John Hitchcock
Joanne Thordarson
Carla Stanley
Wayne Stanley
</t>
        </r>
      </text>
    </comment>
    <comment ref="C202" authorId="0" shapeId="0">
      <text>
        <r>
          <rPr>
            <sz val="9"/>
            <color indexed="81"/>
            <rFont val="Tahoma"/>
            <family val="2"/>
          </rPr>
          <t xml:space="preserve">Monitors were;
BJ Hitchcock
John Hitchcock
Joanne Thordarson
</t>
        </r>
      </text>
    </comment>
    <comment ref="D202" authorId="0" shapeId="0">
      <text>
        <r>
          <rPr>
            <sz val="9"/>
            <color indexed="81"/>
            <rFont val="Tahoma"/>
            <family val="2"/>
          </rPr>
          <t xml:space="preserve">Monitors were;
Carla Stanley
Joanna Thordarson
</t>
        </r>
      </text>
    </comment>
    <comment ref="E202" authorId="0" shapeId="0">
      <text>
        <r>
          <rPr>
            <sz val="9"/>
            <color indexed="81"/>
            <rFont val="Tahoma"/>
            <family val="2"/>
          </rPr>
          <t xml:space="preserve">Monitors were;
BJ Hitchcock
Carla Stanley
Wayne Stanley
</t>
        </r>
      </text>
    </comment>
    <comment ref="F202" authorId="0" shapeId="0">
      <text>
        <r>
          <rPr>
            <sz val="9"/>
            <color indexed="81"/>
            <rFont val="Tahoma"/>
            <family val="2"/>
          </rPr>
          <t xml:space="preserve">Monitors were;
Stan White
Joanne Thordarson
</t>
        </r>
      </text>
    </comment>
    <comment ref="G202" authorId="0" shapeId="0">
      <text>
        <r>
          <rPr>
            <sz val="9"/>
            <color indexed="81"/>
            <rFont val="Tahoma"/>
            <charset val="1"/>
          </rPr>
          <t xml:space="preserve">Monitors were;
BJ Hitchcock
Joanne Thordarson
</t>
        </r>
      </text>
    </comment>
    <comment ref="H202" authorId="0" shapeId="0">
      <text>
        <r>
          <rPr>
            <sz val="9"/>
            <color indexed="81"/>
            <rFont val="Tahoma"/>
            <charset val="1"/>
          </rPr>
          <t xml:space="preserve">Monitors were;
BJ Hitchcock
Joanne Thordarson
</t>
        </r>
      </text>
    </comment>
    <comment ref="I202" authorId="0" shapeId="0">
      <text>
        <r>
          <rPr>
            <sz val="9"/>
            <color indexed="81"/>
            <rFont val="Tahoma"/>
            <charset val="1"/>
          </rPr>
          <t xml:space="preserve">Monitors were;
BJ Hitchcock
Joanne Thordarson
</t>
        </r>
      </text>
    </comment>
    <comment ref="J202" authorId="0" shapeId="0">
      <text>
        <r>
          <rPr>
            <sz val="9"/>
            <color indexed="81"/>
            <rFont val="Tahoma"/>
            <family val="2"/>
          </rPr>
          <t>Monitors were;
BJ Hitchcock
Joanne Thordarso</t>
        </r>
        <r>
          <rPr>
            <b/>
            <sz val="9"/>
            <color indexed="81"/>
            <rFont val="Tahoma"/>
            <family val="2"/>
          </rPr>
          <t xml:space="preserve">n
</t>
        </r>
      </text>
    </comment>
    <comment ref="H218" authorId="0" shapeId="0">
      <text>
        <r>
          <rPr>
            <sz val="9"/>
            <color indexed="81"/>
            <rFont val="Tahoma"/>
            <charset val="1"/>
          </rPr>
          <t xml:space="preserve">Heavy equipment operating in the Barge Basin and walkers along shoreline.
</t>
        </r>
      </text>
    </comment>
    <comment ref="A243" authorId="0" shapeId="0">
      <text>
        <r>
          <rPr>
            <sz val="9"/>
            <color indexed="81"/>
            <rFont val="Tahoma"/>
            <family val="2"/>
          </rPr>
          <t xml:space="preserve">
Beluga Slough includes the intertidal area  from the outlet of Beluga Lake on Ocean Drive to the Kachemak Bay shoreline.  The intertidal area attracts waterfowl and some shorebirds.
</t>
        </r>
      </text>
    </comment>
    <comment ref="A244" authorId="0" shapeId="0">
      <text>
        <r>
          <rPr>
            <sz val="9"/>
            <color indexed="81"/>
            <rFont val="Tahoma"/>
            <family val="2"/>
          </rPr>
          <t xml:space="preserve">The route followed is approximately 1 mile long.
</t>
        </r>
      </text>
    </comment>
    <comment ref="B246" authorId="0" shapeId="0">
      <text>
        <r>
          <rPr>
            <sz val="9"/>
            <color indexed="81"/>
            <rFont val="Tahoma"/>
            <family val="2"/>
          </rPr>
          <t xml:space="preserve">Monitors were;
Dale Chorman
Nancy Lord
Nolan Bunting
Landon Bunting
Phil Barber
</t>
        </r>
      </text>
    </comment>
    <comment ref="C246" authorId="0" shapeId="0">
      <text>
        <r>
          <rPr>
            <sz val="9"/>
            <color indexed="81"/>
            <rFont val="Tahoma"/>
            <family val="2"/>
          </rPr>
          <t xml:space="preserve">Monitors were;
Dale Chorman
Nancy Lord
Nolan Bunting
Landon Bunting
Phil Barber
</t>
        </r>
      </text>
    </comment>
    <comment ref="D246" authorId="0" shapeId="0">
      <text>
        <r>
          <rPr>
            <sz val="9"/>
            <color indexed="81"/>
            <rFont val="Tahoma"/>
            <family val="2"/>
          </rPr>
          <t xml:space="preserve">Monitors were;
Dale Chorman
Nancy Lord
Nolan Bunting
Landon Bunting
Phil Barber
</t>
        </r>
      </text>
    </comment>
    <comment ref="E246" authorId="0" shapeId="0">
      <text>
        <r>
          <rPr>
            <sz val="9"/>
            <color indexed="81"/>
            <rFont val="Tahoma"/>
            <family val="2"/>
          </rPr>
          <t xml:space="preserve">Monitors were;
Dale Chorman
Nancy Lord
Phil Barber
</t>
        </r>
      </text>
    </comment>
    <comment ref="F246" authorId="0" shapeId="0">
      <text>
        <r>
          <rPr>
            <sz val="9"/>
            <color indexed="81"/>
            <rFont val="Tahoma"/>
            <family val="2"/>
          </rPr>
          <t xml:space="preserve">Monitors were;
Dale Chorman
Nancy Lord
Nolan Bunting
Landon Bunting
Phil Barber
Casey Otis
</t>
        </r>
      </text>
    </comment>
    <comment ref="G246" authorId="0" shapeId="0">
      <text>
        <r>
          <rPr>
            <sz val="9"/>
            <color indexed="81"/>
            <rFont val="Tahoma"/>
            <charset val="1"/>
          </rPr>
          <t xml:space="preserve">Monitors were;
Dale Chorman
Nancy Lord
McLane
Brodie
</t>
        </r>
      </text>
    </comment>
    <comment ref="H246" authorId="0" shapeId="0">
      <text>
        <r>
          <rPr>
            <sz val="9"/>
            <color indexed="81"/>
            <rFont val="Tahoma"/>
            <charset val="1"/>
          </rPr>
          <t xml:space="preserve">Monitors were;
Dale Chorman
Nancy Lord
Phil Barber
</t>
        </r>
      </text>
    </comment>
    <comment ref="I246" authorId="0" shapeId="0">
      <text>
        <r>
          <rPr>
            <sz val="9"/>
            <color indexed="81"/>
            <rFont val="Tahoma"/>
            <charset val="1"/>
          </rPr>
          <t xml:space="preserve">Monitors were;
Dale Chorman
Nancy Lord
Diane Spence
</t>
        </r>
      </text>
    </comment>
    <comment ref="J246" authorId="0" shapeId="0">
      <text>
        <r>
          <rPr>
            <sz val="9"/>
            <color indexed="81"/>
            <rFont val="Tahoma"/>
            <charset val="1"/>
          </rPr>
          <t xml:space="preserve">Monitors were;
Dale Chorman
Nancy Lord
Diane Spence
</t>
        </r>
      </text>
    </comment>
    <comment ref="E247" authorId="0" shapeId="0">
      <text>
        <r>
          <rPr>
            <sz val="9"/>
            <color indexed="81"/>
            <rFont val="Tahoma"/>
            <family val="2"/>
          </rPr>
          <t xml:space="preserve">Disturbances include 9 cars on the berm between the slough and beach and 6 dogs off-leash.
</t>
        </r>
      </text>
    </comment>
    <comment ref="D253" authorId="0" shapeId="0">
      <text>
        <r>
          <rPr>
            <sz val="9"/>
            <color indexed="81"/>
            <rFont val="Tahoma"/>
            <family val="2"/>
          </rPr>
          <t>Disturbances from people with dogs walking through slough.</t>
        </r>
        <r>
          <rPr>
            <b/>
            <sz val="9"/>
            <color indexed="81"/>
            <rFont val="Tahoma"/>
            <family val="2"/>
          </rPr>
          <t xml:space="preserve">
</t>
        </r>
      </text>
    </comment>
    <comment ref="A286" authorId="0" shapeId="0">
      <text>
        <r>
          <rPr>
            <sz val="9"/>
            <color indexed="81"/>
            <rFont val="Tahoma"/>
            <family val="2"/>
          </rPr>
          <t xml:space="preserve">
The islands and islets past Homer Spit were covered by Karl Stoltzfus who operates a charter boat and water taxi and routinely visits the south side of Kachemak Bay.  The primary places that were monitored include Sixty-foot Rock, Cohen Island, Lancashire Rocks and Gull Island (which has a seabird rookery); a distance of approximately 14 miles.  Except when weather was a factor, he was able to visit these sites the same day we conducted surveys on Homer Spit.
</t>
        </r>
      </text>
    </comment>
    <comment ref="A287" authorId="0" shapeId="0">
      <text>
        <r>
          <rPr>
            <sz val="9"/>
            <color indexed="81"/>
            <rFont val="Tahoma"/>
            <family val="2"/>
          </rPr>
          <t xml:space="preserve">The route followed by boat is approximately 14 miles.
</t>
        </r>
      </text>
    </comment>
    <comment ref="C289" authorId="0" shapeId="0">
      <text>
        <r>
          <rPr>
            <sz val="9"/>
            <color indexed="81"/>
            <rFont val="Tahoma"/>
            <family val="2"/>
          </rPr>
          <t xml:space="preserve">Monitors were;
Karl Stoltzfus
</t>
        </r>
        <r>
          <rPr>
            <b/>
            <sz val="9"/>
            <color indexed="81"/>
            <rFont val="Tahoma"/>
            <family val="2"/>
          </rPr>
          <t xml:space="preserve">
</t>
        </r>
      </text>
    </comment>
    <comment ref="E289" authorId="0" shapeId="0">
      <text>
        <r>
          <rPr>
            <sz val="9"/>
            <color indexed="81"/>
            <rFont val="Tahoma"/>
            <family val="2"/>
          </rPr>
          <t xml:space="preserve">Monitors were;
Karl Stoltzfus
</t>
        </r>
      </text>
    </comment>
    <comment ref="F289" authorId="0" shapeId="0">
      <text>
        <r>
          <rPr>
            <sz val="9"/>
            <color indexed="81"/>
            <rFont val="Tahoma"/>
            <family val="2"/>
          </rPr>
          <t xml:space="preserve">Monitors were;
Karl Stoltzfus
</t>
        </r>
      </text>
    </comment>
    <comment ref="G289" authorId="0" shapeId="0">
      <text>
        <r>
          <rPr>
            <sz val="9"/>
            <color indexed="81"/>
            <rFont val="Tahoma"/>
            <charset val="1"/>
          </rPr>
          <t xml:space="preserve">Monitors were;
Karl Stoltzfus
From 10 an till noon
</t>
        </r>
      </text>
    </comment>
    <comment ref="I289" authorId="0" shapeId="0">
      <text>
        <r>
          <rPr>
            <sz val="9"/>
            <color indexed="81"/>
            <rFont val="Tahoma"/>
            <family val="2"/>
          </rPr>
          <t xml:space="preserve">Monitors were;
Karl Stoltzfus
</t>
        </r>
      </text>
    </comment>
    <comment ref="J289" authorId="0" shapeId="0">
      <text>
        <r>
          <rPr>
            <sz val="9"/>
            <color indexed="81"/>
            <rFont val="Tahoma"/>
            <family val="2"/>
          </rPr>
          <t xml:space="preserve">Monitors were;
Karl Stoltzfus
</t>
        </r>
      </text>
    </comment>
    <comment ref="F295" authorId="0" shapeId="0">
      <text>
        <r>
          <rPr>
            <sz val="9"/>
            <color indexed="81"/>
            <rFont val="Tahoma"/>
            <family val="2"/>
          </rPr>
          <t xml:space="preserve">4 seen on Gull Island and 2 on Cohen Island
</t>
        </r>
      </text>
    </comment>
    <comment ref="G295" authorId="0" shapeId="0">
      <text>
        <r>
          <rPr>
            <sz val="9"/>
            <color indexed="81"/>
            <rFont val="Tahoma"/>
            <charset val="1"/>
          </rPr>
          <t xml:space="preserve">Seen on Cohen Island
</t>
        </r>
      </text>
    </comment>
    <comment ref="I295" authorId="0" shapeId="0">
      <text>
        <r>
          <rPr>
            <sz val="9"/>
            <color indexed="81"/>
            <rFont val="Tahoma"/>
            <charset val="1"/>
          </rPr>
          <t xml:space="preserve">Seen on Cohen Island
</t>
        </r>
      </text>
    </comment>
    <comment ref="J295" authorId="0" shapeId="0">
      <text>
        <r>
          <rPr>
            <sz val="9"/>
            <color indexed="81"/>
            <rFont val="Tahoma"/>
            <charset val="1"/>
          </rPr>
          <t xml:space="preserve">Seen on Cohen Island
</t>
        </r>
      </text>
    </comment>
    <comment ref="G305" authorId="0" shapeId="0">
      <text>
        <r>
          <rPr>
            <sz val="9"/>
            <color indexed="81"/>
            <rFont val="Tahoma"/>
            <charset val="1"/>
          </rPr>
          <t xml:space="preserve">Seen on Gull Island
</t>
        </r>
      </text>
    </comment>
    <comment ref="E306" authorId="0" shapeId="0">
      <text>
        <r>
          <rPr>
            <sz val="9"/>
            <color indexed="81"/>
            <rFont val="Tahoma"/>
            <family val="2"/>
          </rPr>
          <t xml:space="preserve">Seen at Gull Island
</t>
        </r>
      </text>
    </comment>
    <comment ref="F306" authorId="0" shapeId="0">
      <text>
        <r>
          <rPr>
            <sz val="9"/>
            <color indexed="81"/>
            <rFont val="Tahoma"/>
            <family val="2"/>
          </rPr>
          <t xml:space="preserve">Seen on Gull Island
</t>
        </r>
      </text>
    </comment>
    <comment ref="G306" authorId="0" shapeId="0">
      <text>
        <r>
          <rPr>
            <sz val="9"/>
            <color indexed="81"/>
            <rFont val="Tahoma"/>
            <charset val="1"/>
          </rPr>
          <t xml:space="preserve">Seen on Moosehead Point
</t>
        </r>
      </text>
    </comment>
    <comment ref="F308" authorId="0" shapeId="0">
      <text>
        <r>
          <rPr>
            <sz val="9"/>
            <color indexed="81"/>
            <rFont val="Tahoma"/>
            <family val="2"/>
          </rPr>
          <t xml:space="preserve">Sen on Rock and Cohen Island
</t>
        </r>
      </text>
    </comment>
    <comment ref="G308" authorId="0" shapeId="0">
      <text>
        <r>
          <rPr>
            <sz val="9"/>
            <color indexed="81"/>
            <rFont val="Tahoma"/>
            <charset val="1"/>
          </rPr>
          <t xml:space="preserve">Seen on 60 foot Rock
</t>
        </r>
      </text>
    </comment>
    <comment ref="E316" authorId="0" shapeId="0">
      <text>
        <r>
          <rPr>
            <sz val="9"/>
            <color indexed="81"/>
            <rFont val="Tahoma"/>
            <family val="2"/>
          </rPr>
          <t xml:space="preserve">Seen at Gull Island
</t>
        </r>
      </text>
    </comment>
  </commentList>
</comments>
</file>

<file path=xl/comments2.xml><?xml version="1.0" encoding="utf-8"?>
<comments xmlns="http://schemas.openxmlformats.org/spreadsheetml/2006/main">
  <authors>
    <author>George</author>
  </authors>
  <commentList>
    <comment ref="A9" authorId="0" shapeId="0">
      <text>
        <r>
          <rPr>
            <sz val="9"/>
            <color indexed="81"/>
            <rFont val="Tahoma"/>
            <family val="2"/>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10" authorId="0" shapeId="0">
      <text>
        <r>
          <rPr>
            <sz val="9"/>
            <color indexed="81"/>
            <rFont val="Tahoma"/>
            <family val="2"/>
          </rPr>
          <t xml:space="preserve">The route began at the Anchor Point parking lot.  Observers then hiked to the mouth of the Anchor River, a distance of  
 approximately 1.5 miles, making observations on both sides of the barrier beach.
</t>
        </r>
      </text>
    </comment>
    <comment ref="B15" authorId="0" shapeId="0">
      <text>
        <r>
          <rPr>
            <sz val="9"/>
            <color indexed="81"/>
            <rFont val="Tahoma"/>
            <charset val="1"/>
          </rPr>
          <t xml:space="preserve">Monitors were;
Michelle Michaud
Michael Craig
Ken Jones
</t>
        </r>
      </text>
    </comment>
    <comment ref="C15" authorId="0" shapeId="0">
      <text>
        <r>
          <rPr>
            <sz val="9"/>
            <color indexed="81"/>
            <rFont val="Tahoma"/>
            <charset val="1"/>
          </rPr>
          <t xml:space="preserve">Monitors were;
Michelle Michaud
Michael Craig
Ken Jones
</t>
        </r>
      </text>
    </comment>
    <comment ref="D15" authorId="0" shapeId="0">
      <text>
        <r>
          <rPr>
            <sz val="9"/>
            <color indexed="81"/>
            <rFont val="Tahoma"/>
            <charset val="1"/>
          </rPr>
          <t xml:space="preserve">Monitors were;
Michelle Michaud
Michael Craig
Ken Jones
</t>
        </r>
      </text>
    </comment>
    <comment ref="E15" authorId="0" shapeId="0">
      <text>
        <r>
          <rPr>
            <sz val="9"/>
            <color indexed="81"/>
            <rFont val="Tahoma"/>
            <charset val="1"/>
          </rPr>
          <t xml:space="preserve">Monitors were;
Michelle Michaud
Michael Craig
Ken Jones
</t>
        </r>
      </text>
    </comment>
    <comment ref="F15" authorId="0" shapeId="0">
      <text>
        <r>
          <rPr>
            <sz val="9"/>
            <color indexed="81"/>
            <rFont val="Tahoma"/>
            <charset val="1"/>
          </rPr>
          <t xml:space="preserve">Monitors were;
Michelle Michaud
Michael Craig
Ken Jones
</t>
        </r>
      </text>
    </comment>
    <comment ref="G15" authorId="0" shapeId="0">
      <text>
        <r>
          <rPr>
            <sz val="9"/>
            <color indexed="81"/>
            <rFont val="Tahoma"/>
            <charset val="1"/>
          </rPr>
          <t xml:space="preserve">Monitors were;
Michelle Michaud
Michael Craig
Ken Jones
Lori Paulsrud
</t>
        </r>
      </text>
    </comment>
    <comment ref="H15" authorId="0" shapeId="0">
      <text>
        <r>
          <rPr>
            <sz val="9"/>
            <color indexed="81"/>
            <rFont val="Tahoma"/>
            <charset val="1"/>
          </rPr>
          <t xml:space="preserve">
Monitors were;
Michelle Michaud
Michael Craig
</t>
        </r>
      </text>
    </comment>
    <comment ref="I15" authorId="0" shapeId="0">
      <text>
        <r>
          <rPr>
            <sz val="9"/>
            <color indexed="81"/>
            <rFont val="Tahoma"/>
            <charset val="1"/>
          </rPr>
          <t xml:space="preserve">Monitors were;
Michelle Michaud
Michael Craig
Ken Jones
</t>
        </r>
      </text>
    </comment>
    <comment ref="J15" authorId="0" shapeId="0">
      <text>
        <r>
          <rPr>
            <sz val="9"/>
            <color indexed="81"/>
            <rFont val="Tahoma"/>
            <charset val="1"/>
          </rPr>
          <t xml:space="preserve">Monitors were;
Michelle Michaud
Michael Craig
Ken Jones
</t>
        </r>
      </text>
    </comment>
    <comment ref="A56" authorId="0" shapeId="0">
      <text>
        <r>
          <rPr>
            <sz val="9"/>
            <color indexed="81"/>
            <rFont val="Tahoma"/>
            <family val="2"/>
          </rPr>
          <t xml:space="preserve">
The Kasilof River is 62 miles north of Homer.  It begins at Tustumena Lake, the largest lake on the Kenai Peninsula, and drains into Cook Inlet.  All of the mouth of the river is owned by the Alaska Department of Natural resources and classified as a Special Use Area.
The survey area  included the saltwater mud flats on the north bank of the river are a critical feeding area for wintering rock sandpipers and for migrating shorebirds in the spring and fall. At low water the waterline often retreats over one mile out into the Cook Inlet exposing silty, muck laden with small clams and polychaete worms.</t>
        </r>
      </text>
    </comment>
  </commentList>
</comments>
</file>

<file path=xl/comments3.xml><?xml version="1.0" encoding="utf-8"?>
<comments xmlns="http://schemas.openxmlformats.org/spreadsheetml/2006/main">
  <authors>
    <author>George</author>
  </authors>
  <commentList>
    <comment ref="AK17" authorId="0" shapeId="0">
      <text>
        <r>
          <rPr>
            <sz val="9"/>
            <color indexed="81"/>
            <rFont val="Tahoma"/>
            <family val="2"/>
          </rPr>
          <t xml:space="preserve">eBird did not accept thos observ
ation. 
</t>
        </r>
      </text>
    </comment>
    <comment ref="G19" authorId="0" shapeId="0">
      <text>
        <r>
          <rPr>
            <sz val="9"/>
            <color indexed="81"/>
            <rFont val="Tahoma"/>
            <family val="2"/>
          </rPr>
          <t xml:space="preserve">This observation was incorrectly filered out by eBird.
</t>
        </r>
      </text>
    </comment>
    <comment ref="AP26" authorId="0" shapeId="0">
      <text>
        <r>
          <rPr>
            <sz val="9"/>
            <color indexed="81"/>
            <rFont val="Tahoma"/>
            <family val="2"/>
          </rPr>
          <t xml:space="preserve">eBird did not accept this observation
</t>
        </r>
      </text>
    </comment>
    <comment ref="W28" authorId="0" shapeId="0">
      <text>
        <r>
          <rPr>
            <sz val="9"/>
            <color indexed="81"/>
            <rFont val="Tahoma"/>
            <family val="2"/>
          </rPr>
          <t>eBrid listed the count for Surfbirds at 1150.  However, G Matz reported 2030 Surfbirds that was based on an individual count from a high quality photo, but eBird did not accept this.</t>
        </r>
      </text>
    </comment>
    <comment ref="X28" authorId="0" shapeId="0">
      <text>
        <r>
          <rPr>
            <sz val="9"/>
            <color indexed="81"/>
            <rFont val="Tahoma"/>
            <family val="2"/>
          </rPr>
          <t xml:space="preserve">eBird has 1008 Surfbirds for this date but doesn’t include 2000 reported by G. Matz
</t>
        </r>
      </text>
    </comment>
    <comment ref="V30" authorId="0" shapeId="0">
      <text>
        <r>
          <rPr>
            <sz val="9"/>
            <color indexed="81"/>
            <rFont val="Tahoma"/>
            <charset val="1"/>
          </rPr>
          <t xml:space="preserve">eBird did not accept the 300 seen on Gull Island
</t>
        </r>
      </text>
    </comment>
    <comment ref="Q38" authorId="0" shapeId="0">
      <text>
        <r>
          <rPr>
            <sz val="9"/>
            <color indexed="81"/>
            <rFont val="Tahoma"/>
            <family val="2"/>
          </rPr>
          <t xml:space="preserve">This observation was reported but screened out for unkown reasons.
</t>
        </r>
      </text>
    </comment>
    <comment ref="V46" authorId="0" shapeId="0">
      <text>
        <r>
          <rPr>
            <sz val="9"/>
            <color indexed="81"/>
            <rFont val="Tahoma"/>
            <family val="2"/>
          </rPr>
          <t xml:space="preserve">eBird did not accept this count, even though it is a typical number when phalaropes stage in Kachemak Bay.
</t>
        </r>
      </text>
    </comment>
  </commentList>
</comments>
</file>

<file path=xl/comments4.xml><?xml version="1.0" encoding="utf-8"?>
<comments xmlns="http://schemas.openxmlformats.org/spreadsheetml/2006/main">
  <authors>
    <author>George</author>
  </authors>
  <commentList>
    <comment ref="A4" authorId="0" shapeId="0">
      <text>
        <r>
          <rPr>
            <sz val="9"/>
            <color indexed="81"/>
            <rFont val="Tahoma"/>
            <family val="2"/>
          </rPr>
          <t xml:space="preserve">
The Anchor River site includes the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5" authorId="0" shapeId="0">
      <text>
        <r>
          <rPr>
            <sz val="9"/>
            <color indexed="81"/>
            <rFont val="Tahoma"/>
            <family val="2"/>
          </rPr>
          <t xml:space="preserve">The route followed is 
 approximately 1.5 miles long.
</t>
        </r>
      </text>
    </comment>
    <comment ref="B11" authorId="0" shapeId="0">
      <text>
        <r>
          <rPr>
            <sz val="9"/>
            <color indexed="81"/>
            <rFont val="Tahoma"/>
            <family val="2"/>
          </rPr>
          <t xml:space="preserve">Monitors were;
Michael Craig
</t>
        </r>
      </text>
    </comment>
    <comment ref="C11" authorId="0" shapeId="0">
      <text>
        <r>
          <rPr>
            <sz val="9"/>
            <color indexed="81"/>
            <rFont val="Tahoma"/>
            <family val="2"/>
          </rPr>
          <t xml:space="preserve">Monitors were; 
Michael Craig
Michelle Michaud
</t>
        </r>
      </text>
    </comment>
    <comment ref="D11" authorId="0" shapeId="0">
      <text>
        <r>
          <rPr>
            <sz val="9"/>
            <color indexed="81"/>
            <rFont val="Tahoma"/>
            <family val="2"/>
          </rPr>
          <t xml:space="preserve">Monitors were;
Michael Craig
Michelle Michaud
Lori Paulsrud
Eric Paulsrud
</t>
        </r>
      </text>
    </comment>
    <comment ref="E11" authorId="0" shapeId="0">
      <text>
        <r>
          <rPr>
            <sz val="9"/>
            <color indexed="81"/>
            <rFont val="Tahoma"/>
            <family val="2"/>
          </rPr>
          <t xml:space="preserve">Monitors were;
Michael Craig
</t>
        </r>
      </text>
    </comment>
    <comment ref="F11" authorId="0" shapeId="0">
      <text>
        <r>
          <rPr>
            <sz val="9"/>
            <color indexed="81"/>
            <rFont val="Tahoma"/>
            <family val="2"/>
          </rPr>
          <t>Monitors were;
Michael Craig
Michelle Michaud
Lori Paulsrud
Eric Paulsrud</t>
        </r>
      </text>
    </comment>
    <comment ref="G11" authorId="0" shapeId="0">
      <text>
        <r>
          <rPr>
            <sz val="9"/>
            <color indexed="81"/>
            <rFont val="Tahoma"/>
            <family val="2"/>
          </rPr>
          <t>Monitors were;
Michael Craig
Michelle Michaud
Lori Paulsrud</t>
        </r>
      </text>
    </comment>
    <comment ref="H11" authorId="0" shapeId="0">
      <text>
        <r>
          <rPr>
            <sz val="9"/>
            <color indexed="81"/>
            <rFont val="Tahoma"/>
            <family val="2"/>
          </rPr>
          <t xml:space="preserve">Monitors were;
Michael Craig
Michelle Michaud
Lori Paulsrud
Eric Paulsrud
</t>
        </r>
      </text>
    </comment>
    <comment ref="I11" authorId="0" shapeId="0">
      <text>
        <r>
          <rPr>
            <sz val="9"/>
            <color indexed="81"/>
            <rFont val="Tahoma"/>
            <family val="2"/>
          </rPr>
          <t xml:space="preserve">Monitors were;
Michael Craig
Michelle Michaud
Lori Paulsrud
Eric Paulsrud
</t>
        </r>
      </text>
    </comment>
    <comment ref="J11" authorId="0" shapeId="0">
      <text>
        <r>
          <rPr>
            <sz val="9"/>
            <color indexed="81"/>
            <rFont val="Tahoma"/>
            <family val="2"/>
          </rPr>
          <t xml:space="preserve">Monitors were;
Michael Craig
Lori Paulsrud
Eric Paulsrud
</t>
        </r>
      </text>
    </comment>
    <comment ref="A52" authorId="0" shapeId="0">
      <text>
        <r>
          <rPr>
            <sz val="9"/>
            <color indexed="81"/>
            <rFont val="Tahoma"/>
            <family val="2"/>
          </rPr>
          <t xml:space="preserve">
The Anchor River site includes the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B55" authorId="0" shapeId="0">
      <text>
        <r>
          <rPr>
            <sz val="9"/>
            <color indexed="81"/>
            <rFont val="Tahoma"/>
            <family val="2"/>
          </rPr>
          <t xml:space="preserve">Monitors were;
Michael Craig
Ty Gates
Erick Paulsrud
Lori Paulsrud
</t>
        </r>
      </text>
    </comment>
    <comment ref="C55" authorId="0" shapeId="0">
      <text>
        <r>
          <rPr>
            <sz val="9"/>
            <color indexed="81"/>
            <rFont val="Tahoma"/>
            <family val="2"/>
          </rPr>
          <t xml:space="preserve">Monitors were; 
Michael Craig
Erick Paulsrud
Lori Paulsrud
Ty Gates
</t>
        </r>
      </text>
    </comment>
    <comment ref="D55" authorId="0" shapeId="0">
      <text>
        <r>
          <rPr>
            <sz val="9"/>
            <color indexed="81"/>
            <rFont val="Tahoma"/>
            <family val="2"/>
          </rPr>
          <t xml:space="preserve">
Monitors were;
Michael Craig
Lori Paulsrud
Eric Paulsrud
</t>
        </r>
      </text>
    </comment>
    <comment ref="E55" authorId="0" shapeId="0">
      <text>
        <r>
          <rPr>
            <sz val="9"/>
            <color indexed="81"/>
            <rFont val="Tahoma"/>
            <family val="2"/>
          </rPr>
          <t xml:space="preserve">Monitors were;
Michael Craig
Ty Gates
Erick Paulsrud
Lori Paulsrud
</t>
        </r>
      </text>
    </comment>
    <comment ref="F55" authorId="0" shapeId="0">
      <text>
        <r>
          <rPr>
            <sz val="9"/>
            <color indexed="81"/>
            <rFont val="Tahoma"/>
            <family val="2"/>
          </rPr>
          <t>Monitors were;
Michael Craig
Lori Paulsrud
Eric Paulsrud
Ty Gates</t>
        </r>
      </text>
    </comment>
    <comment ref="G55" authorId="0" shapeId="0">
      <text>
        <r>
          <rPr>
            <sz val="9"/>
            <color indexed="81"/>
            <rFont val="Tahoma"/>
            <family val="2"/>
          </rPr>
          <t>Monitors were;
Michael Craig
Lori Paulsrud
Erick Paulsrud</t>
        </r>
      </text>
    </comment>
    <comment ref="H55" authorId="0" shapeId="0">
      <text>
        <r>
          <rPr>
            <sz val="9"/>
            <color indexed="81"/>
            <rFont val="Tahoma"/>
            <family val="2"/>
          </rPr>
          <t xml:space="preserve">Monitors were;
Lori Paulsrud
Eric Paulsrud
</t>
        </r>
      </text>
    </comment>
    <comment ref="I55" authorId="0" shapeId="0">
      <text>
        <r>
          <rPr>
            <sz val="9"/>
            <color indexed="81"/>
            <rFont val="Tahoma"/>
            <family val="2"/>
          </rPr>
          <t xml:space="preserve">Monitors were;
Dale Chorman
</t>
        </r>
      </text>
    </comment>
    <comment ref="J55" authorId="0" shapeId="0">
      <text>
        <r>
          <rPr>
            <sz val="9"/>
            <color indexed="81"/>
            <rFont val="Tahoma"/>
            <family val="2"/>
          </rPr>
          <t xml:space="preserve">Monitors were;
Lori Paulsrud
Eric Paulsrud
</t>
        </r>
      </text>
    </comment>
    <comment ref="A95" authorId="0" shapeId="0">
      <text>
        <r>
          <rPr>
            <sz val="9"/>
            <color indexed="81"/>
            <rFont val="Tahoma"/>
            <family val="2"/>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B98" authorId="0" shapeId="0">
      <text>
        <r>
          <rPr>
            <sz val="9"/>
            <color indexed="81"/>
            <rFont val="Tahoma"/>
            <charset val="1"/>
          </rPr>
          <t xml:space="preserve">Monitors were;
Michelle Michaud
Michael Craig
Ken Jones
</t>
        </r>
      </text>
    </comment>
    <comment ref="C98" authorId="0" shapeId="0">
      <text>
        <r>
          <rPr>
            <sz val="9"/>
            <color indexed="81"/>
            <rFont val="Tahoma"/>
            <charset val="1"/>
          </rPr>
          <t xml:space="preserve">Monitors were;
Michelle Michaud
Michael Craig
Ken Jones
</t>
        </r>
      </text>
    </comment>
    <comment ref="D98" authorId="0" shapeId="0">
      <text>
        <r>
          <rPr>
            <sz val="9"/>
            <color indexed="81"/>
            <rFont val="Tahoma"/>
            <charset val="1"/>
          </rPr>
          <t xml:space="preserve">Monitors were;
Michelle Michaud
Michael Craig
Ken Jones
</t>
        </r>
      </text>
    </comment>
    <comment ref="E98" authorId="0" shapeId="0">
      <text>
        <r>
          <rPr>
            <sz val="9"/>
            <color indexed="81"/>
            <rFont val="Tahoma"/>
            <charset val="1"/>
          </rPr>
          <t xml:space="preserve">Monitors were;
Michelle Michaud
Michael Craig
Ken Jones
</t>
        </r>
      </text>
    </comment>
    <comment ref="F98" authorId="0" shapeId="0">
      <text>
        <r>
          <rPr>
            <sz val="9"/>
            <color indexed="81"/>
            <rFont val="Tahoma"/>
            <charset val="1"/>
          </rPr>
          <t xml:space="preserve">Monitors were;
Michelle Michaud
Michael Craig
Ken Jones
</t>
        </r>
      </text>
    </comment>
    <comment ref="G98" authorId="0" shapeId="0">
      <text>
        <r>
          <rPr>
            <sz val="9"/>
            <color indexed="81"/>
            <rFont val="Tahoma"/>
            <charset val="1"/>
          </rPr>
          <t xml:space="preserve">Monitors were;
Michelle Michaud
Michael Craig
Ken Jones
Lori Paulsrud
</t>
        </r>
      </text>
    </comment>
    <comment ref="H98" authorId="0" shapeId="0">
      <text>
        <r>
          <rPr>
            <sz val="9"/>
            <color indexed="81"/>
            <rFont val="Tahoma"/>
            <charset val="1"/>
          </rPr>
          <t xml:space="preserve">
Monitors were;
Michelle Michaud
Michael Craig
</t>
        </r>
      </text>
    </comment>
    <comment ref="I98" authorId="0" shapeId="0">
      <text>
        <r>
          <rPr>
            <sz val="9"/>
            <color indexed="81"/>
            <rFont val="Tahoma"/>
            <charset val="1"/>
          </rPr>
          <t xml:space="preserve">Monitors were;
Michelle Michaud
Michael Craig
Ken Jones
</t>
        </r>
      </text>
    </comment>
    <comment ref="J98" authorId="0" shapeId="0">
      <text>
        <r>
          <rPr>
            <sz val="9"/>
            <color indexed="81"/>
            <rFont val="Tahoma"/>
            <charset val="1"/>
          </rPr>
          <t xml:space="preserve">Monitors were;
Michelle Michaud
Michael Craig
Ken Jones
</t>
        </r>
      </text>
    </comment>
  </commentList>
</comments>
</file>

<file path=xl/comments5.xml><?xml version="1.0" encoding="utf-8"?>
<comments xmlns="http://schemas.openxmlformats.org/spreadsheetml/2006/main">
  <authors>
    <author>George</author>
  </authors>
  <commentList>
    <comment ref="AK9" authorId="0" shapeId="0">
      <text>
        <r>
          <rPr>
            <sz val="9"/>
            <color indexed="81"/>
            <rFont val="Tahoma"/>
            <charset val="1"/>
          </rPr>
          <t xml:space="preserve">Less double counting of 5 at Mariner Park and Mud Bay.
</t>
        </r>
      </text>
    </comment>
    <comment ref="P155" authorId="0" shapeId="0">
      <text>
        <r>
          <rPr>
            <sz val="9"/>
            <color indexed="81"/>
            <rFont val="Tahoma"/>
            <family val="2"/>
          </rPr>
          <t xml:space="preserve">Seen from Homer Spit
</t>
        </r>
      </text>
    </comment>
    <comment ref="R155" authorId="0" shapeId="0">
      <text>
        <r>
          <rPr>
            <sz val="9"/>
            <color indexed="81"/>
            <rFont val="Tahoma"/>
            <family val="2"/>
          </rPr>
          <t xml:space="preserve">Seen from Homer Spit
</t>
        </r>
      </text>
    </comment>
    <comment ref="T155" authorId="0" shapeId="0">
      <text>
        <r>
          <rPr>
            <sz val="9"/>
            <color indexed="81"/>
            <rFont val="Tahoma"/>
            <family val="2"/>
          </rPr>
          <t xml:space="preserve">Seen from Homer Spit
</t>
        </r>
      </text>
    </comment>
    <comment ref="Y155" authorId="0" shapeId="0">
      <text>
        <r>
          <rPr>
            <sz val="9"/>
            <color indexed="81"/>
            <rFont val="Tahoma"/>
            <family val="2"/>
          </rPr>
          <t xml:space="preserve">Seen from Homer Spit
</t>
        </r>
      </text>
    </comment>
    <comment ref="AA155" authorId="0" shapeId="0">
      <text>
        <r>
          <rPr>
            <sz val="9"/>
            <color indexed="81"/>
            <rFont val="Tahoma"/>
            <family val="2"/>
          </rPr>
          <t xml:space="preserve">Seen from Homer Spit
</t>
        </r>
      </text>
    </comment>
    <comment ref="U166" authorId="0" shapeId="0">
      <text>
        <r>
          <rPr>
            <sz val="9"/>
            <color indexed="81"/>
            <rFont val="Tahoma"/>
            <family val="2"/>
          </rPr>
          <t xml:space="preserve">Seen from Homer Spit
</t>
        </r>
      </text>
    </comment>
    <comment ref="Y166" authorId="0" shapeId="0">
      <text>
        <r>
          <rPr>
            <sz val="9"/>
            <color indexed="81"/>
            <rFont val="Tahoma"/>
            <family val="2"/>
          </rPr>
          <t xml:space="preserve">
Seen from Homer Spit
</t>
        </r>
      </text>
    </comment>
    <comment ref="T204" authorId="0" shapeId="0">
      <text>
        <r>
          <rPr>
            <sz val="9"/>
            <color indexed="81"/>
            <rFont val="Tahoma"/>
            <family val="2"/>
          </rPr>
          <t xml:space="preserve">All observations except Surfbird were at the Homer Spit. The Surfbird was at Mud Bay/Mariners Park
</t>
        </r>
      </text>
    </comment>
    <comment ref="U204" authorId="0" shapeId="0">
      <text>
        <r>
          <rPr>
            <sz val="9"/>
            <color indexed="81"/>
            <rFont val="Tahoma"/>
            <family val="2"/>
          </rPr>
          <t xml:space="preserve">All observations except Surfbird were at the Homer Spit. The Surfbird was at Mud Bay/Mariners Park
</t>
        </r>
      </text>
    </comment>
    <comment ref="V204" authorId="0" shapeId="0">
      <text>
        <r>
          <rPr>
            <sz val="9"/>
            <color indexed="81"/>
            <rFont val="Tahoma"/>
            <family val="2"/>
          </rPr>
          <t xml:space="preserve">All observations except Surfbird were at the Homer Spit. The Surfbird was at Mud Bay/Mariners Park
</t>
        </r>
      </text>
    </comment>
    <comment ref="W204" authorId="0" shapeId="0">
      <text>
        <r>
          <rPr>
            <sz val="9"/>
            <color indexed="81"/>
            <rFont val="Tahoma"/>
            <family val="2"/>
          </rPr>
          <t xml:space="preserve">All observations except Surfbird were at the Homer Spit. The Surfbird was at Mud Bay/Mariners Park
</t>
        </r>
      </text>
    </comment>
    <comment ref="X204" authorId="0" shapeId="0">
      <text>
        <r>
          <rPr>
            <sz val="9"/>
            <color indexed="81"/>
            <rFont val="Tahoma"/>
            <family val="2"/>
          </rPr>
          <t xml:space="preserve">All observations except Surfbird were at the Homer Spit. The Surfbird was at Mud Bay/Mariners Park
</t>
        </r>
      </text>
    </comment>
    <comment ref="Y204" authorId="0" shapeId="0">
      <text>
        <r>
          <rPr>
            <sz val="9"/>
            <color indexed="81"/>
            <rFont val="Tahoma"/>
            <family val="2"/>
          </rPr>
          <t xml:space="preserve">All observations except Surfbird were at the Homer Spit. The Surfbird was at Mud Bay/Mariners Park
</t>
        </r>
      </text>
    </comment>
    <comment ref="Z204" authorId="0" shapeId="0">
      <text>
        <r>
          <rPr>
            <sz val="9"/>
            <color indexed="81"/>
            <rFont val="Tahoma"/>
            <family val="2"/>
          </rPr>
          <t xml:space="preserve">All observations except Surfbird were at the Homer Spit. The Surfbird was at Mud Bay/Mariners Park
</t>
        </r>
      </text>
    </comment>
    <comment ref="AA204" authorId="0" shapeId="0">
      <text>
        <r>
          <rPr>
            <sz val="9"/>
            <color indexed="81"/>
            <rFont val="Tahoma"/>
            <family val="2"/>
          </rPr>
          <t xml:space="preserve">All observations except Surfbird were at the Homer Spit. The Surfbird was at Mud Bay/Mariners Park
</t>
        </r>
      </text>
    </comment>
    <comment ref="AB204" authorId="0" shapeId="0">
      <text>
        <r>
          <rPr>
            <sz val="9"/>
            <color indexed="81"/>
            <rFont val="Tahoma"/>
            <family val="2"/>
          </rPr>
          <t xml:space="preserve">All observations except Surfbird were at the Homer Spit. The Surfbird was at Mud Bay/Mariners Park
</t>
        </r>
      </text>
    </comment>
    <comment ref="G208" authorId="0" shapeId="0">
      <text>
        <r>
          <rPr>
            <sz val="9"/>
            <color indexed="81"/>
            <rFont val="Tahoma"/>
            <family val="2"/>
          </rPr>
          <t xml:space="preserve">Seen at boat harbor
</t>
        </r>
      </text>
    </comment>
    <comment ref="O217" authorId="0" shapeId="0">
      <text>
        <r>
          <rPr>
            <sz val="9"/>
            <color indexed="81"/>
            <rFont val="Tahoma"/>
            <family val="2"/>
          </rPr>
          <t xml:space="preserve">Seen at Homer Spit
</t>
        </r>
      </text>
    </comment>
    <comment ref="A230" authorId="0" shapeId="0">
      <text>
        <r>
          <rPr>
            <sz val="9"/>
            <color indexed="81"/>
            <rFont val="Tahoma"/>
            <family val="2"/>
          </rPr>
          <t xml:space="preserve">All observations are from the Homer Spit except for all the Surfbird observations, which are from Mud Bay/Mariners Park and also the 5/8 Lesser Yellowlegs and Solitary Sandpiper.
</t>
        </r>
      </text>
    </comment>
    <comment ref="E708" authorId="0" shapeId="0">
      <text>
        <r>
          <rPr>
            <sz val="9"/>
            <color indexed="81"/>
            <rFont val="Tahoma"/>
            <family val="2"/>
          </rPr>
          <t xml:space="preserve">Identified only as godwit, but a single Marbled Godwit was seen at Mud Bay the previous day.
</t>
        </r>
      </text>
    </comment>
  </commentList>
</comments>
</file>

<file path=xl/sharedStrings.xml><?xml version="1.0" encoding="utf-8"?>
<sst xmlns="http://schemas.openxmlformats.org/spreadsheetml/2006/main" count="3097" uniqueCount="279">
  <si>
    <t>Kachemak Bay Birders</t>
  </si>
  <si>
    <t>Semipalmated Plover</t>
  </si>
  <si>
    <t>Black-bellied Plover</t>
  </si>
  <si>
    <t>Greater Yellowlegs</t>
  </si>
  <si>
    <t>Lesser Yellowlegs</t>
  </si>
  <si>
    <t>Yellowlegs spp.</t>
  </si>
  <si>
    <t>Spotted Sandpiper</t>
  </si>
  <si>
    <t>Whimbrel</t>
  </si>
  <si>
    <t>Wandering Tattler</t>
  </si>
  <si>
    <t xml:space="preserve">Surfbird </t>
  </si>
  <si>
    <t xml:space="preserve">Black Turnstone </t>
  </si>
  <si>
    <t>Western Sandpiper</t>
  </si>
  <si>
    <t>Least Sandpiper</t>
  </si>
  <si>
    <t>Pectoral Sandpiper</t>
  </si>
  <si>
    <t>Dunlin</t>
  </si>
  <si>
    <t>Short-billed Dowitcher</t>
  </si>
  <si>
    <t>Wilson’s Snipe</t>
  </si>
  <si>
    <t>Red-necked Phalarope</t>
  </si>
  <si>
    <t>LESA/WESA/SESA</t>
  </si>
  <si>
    <t>SPECIES</t>
  </si>
  <si>
    <t>April</t>
  </si>
  <si>
    <t>May</t>
  </si>
  <si>
    <r>
      <t xml:space="preserve">SITE : </t>
    </r>
    <r>
      <rPr>
        <b/>
        <sz val="11"/>
        <color indexed="8"/>
        <rFont val="Calibri"/>
        <family val="2"/>
      </rPr>
      <t>Mud Bay</t>
    </r>
  </si>
  <si>
    <t>Other</t>
  </si>
  <si>
    <t>Total</t>
  </si>
  <si>
    <r>
      <t xml:space="preserve">SITE : </t>
    </r>
    <r>
      <rPr>
        <b/>
        <sz val="11"/>
        <color indexed="8"/>
        <rFont val="Calibri"/>
        <family val="2"/>
      </rPr>
      <t>Mid-Spit</t>
    </r>
  </si>
  <si>
    <r>
      <t xml:space="preserve">SITE : </t>
    </r>
    <r>
      <rPr>
        <b/>
        <sz val="11"/>
        <color indexed="8"/>
        <rFont val="Calibri"/>
        <family val="2"/>
      </rPr>
      <t>Outer Spit</t>
    </r>
  </si>
  <si>
    <r>
      <t>SITE :</t>
    </r>
    <r>
      <rPr>
        <b/>
        <sz val="11"/>
        <color indexed="8"/>
        <rFont val="Calibri"/>
        <family val="2"/>
      </rPr>
      <t xml:space="preserve"> Beluga Slough</t>
    </r>
  </si>
  <si>
    <r>
      <t xml:space="preserve">SITE : </t>
    </r>
    <r>
      <rPr>
        <b/>
        <sz val="11"/>
        <color indexed="8"/>
        <rFont val="Calibri"/>
        <family val="2"/>
      </rPr>
      <t>Islands and Islets</t>
    </r>
  </si>
  <si>
    <t xml:space="preserve"> </t>
  </si>
  <si>
    <t>Stationary Count</t>
  </si>
  <si>
    <t>Travelling Count</t>
  </si>
  <si>
    <t>Semipalmated Sandpiper</t>
  </si>
  <si>
    <r>
      <t xml:space="preserve">SITE : </t>
    </r>
    <r>
      <rPr>
        <b/>
        <sz val="11"/>
        <color indexed="8"/>
        <rFont val="Calibri"/>
        <family val="2"/>
      </rPr>
      <t>Mariner Park Lagoon</t>
    </r>
  </si>
  <si>
    <t>Mud Bay</t>
  </si>
  <si>
    <t>Mariner Park Lagoon</t>
  </si>
  <si>
    <t>Outer Spit</t>
  </si>
  <si>
    <t>Beluga Slough</t>
  </si>
  <si>
    <t>Islands and Islets</t>
  </si>
  <si>
    <t>Species</t>
  </si>
  <si>
    <t>Rock Sandpiper</t>
  </si>
  <si>
    <t>Pacific Golden Plover</t>
  </si>
  <si>
    <t>Marbled Godwit</t>
  </si>
  <si>
    <t>Black Oystercatcher</t>
  </si>
  <si>
    <t>Ruddy Turnstone</t>
  </si>
  <si>
    <t>American Golden-Plover</t>
  </si>
  <si>
    <t>Sanderling</t>
  </si>
  <si>
    <t>Dowitcher sp.</t>
  </si>
  <si>
    <t>Yellowlegs sp.</t>
  </si>
  <si>
    <t>Killdeer</t>
  </si>
  <si>
    <t>Bar-tailed Godwit</t>
  </si>
  <si>
    <t>Hudsonian Godwit</t>
  </si>
  <si>
    <t>Baird's Sandpiper</t>
  </si>
  <si>
    <t>Red Knot</t>
  </si>
  <si>
    <t>Long-billed Dowitcher</t>
  </si>
  <si>
    <t>Red Phalarope</t>
  </si>
  <si>
    <t>SITE : Homer Spit and Adjacent Waters</t>
  </si>
  <si>
    <t>Total Individuals</t>
  </si>
  <si>
    <t xml:space="preserve">     Index:</t>
  </si>
  <si>
    <t>Multiyear Data</t>
  </si>
  <si>
    <t>Sorted by average abundance</t>
  </si>
  <si>
    <t>Average</t>
  </si>
  <si>
    <t xml:space="preserve">The date cell for Homer Spit and Adjacent Waters has a comment that gives survey time, duration, and tide as well as weather conditions. </t>
  </si>
  <si>
    <t>Combined Total</t>
  </si>
  <si>
    <t xml:space="preserve">Sorted by abundance </t>
  </si>
  <si>
    <t>Sorted by abundance</t>
  </si>
  <si>
    <t>All Sites</t>
  </si>
  <si>
    <t xml:space="preserve">Total Species </t>
  </si>
  <si>
    <t xml:space="preserve"> Year:  2009</t>
  </si>
  <si>
    <t>Year: 2010</t>
  </si>
  <si>
    <t>Year: 2011</t>
  </si>
  <si>
    <t>Kachemak Bay Shorebird Monitoring Project</t>
  </si>
  <si>
    <t>Homer</t>
  </si>
  <si>
    <t>Spit</t>
  </si>
  <si>
    <t>Dowitcher spp.</t>
  </si>
  <si>
    <t>Year</t>
  </si>
  <si>
    <t>George West data sorted by year and then by species and date starting with most abundant species.  Years with few reports were left out.</t>
  </si>
  <si>
    <t>Observations from other than Mud Bay or Mariners park are noted with a comment (red tab).</t>
  </si>
  <si>
    <t>Mud Bay/Mariner Park</t>
  </si>
  <si>
    <t>Surfbird</t>
  </si>
  <si>
    <t>Black Turnstone</t>
  </si>
  <si>
    <t>Wilson's Snipe</t>
  </si>
  <si>
    <t>Mud Bay/Mariner Park/Spit</t>
  </si>
  <si>
    <t>Bristle-thighed Curlew</t>
  </si>
  <si>
    <t>Pacific Golden-Plover</t>
  </si>
  <si>
    <t>Solitary Sandpiper</t>
  </si>
  <si>
    <t>Mud Bay/Mariner Pk</t>
  </si>
  <si>
    <t>5/21/989</t>
  </si>
  <si>
    <t>Mud Bay/Mariner Pk/Spit</t>
  </si>
  <si>
    <t>Data only for dates between April 26 and may 21.</t>
  </si>
  <si>
    <t>George West Data</t>
  </si>
  <si>
    <t>Kachemak Bay Birders 2009 Shorebird Survey</t>
  </si>
  <si>
    <t xml:space="preserve">American Golden-Plover </t>
  </si>
  <si>
    <t>Kachemak Bay Birders 2010 Shorebird Survey</t>
  </si>
  <si>
    <t>Survey Data</t>
  </si>
  <si>
    <t>Killdeer (R)</t>
  </si>
  <si>
    <t>American Golden-Plover (U)</t>
  </si>
  <si>
    <t>Pacific Golden Plover (U)</t>
  </si>
  <si>
    <t>Black Oystercatcher (U)</t>
  </si>
  <si>
    <t>Bar-tailed Godwit (U)</t>
  </si>
  <si>
    <t>Hudsonian Godwit (U)</t>
  </si>
  <si>
    <t>Marbled Godwit (U)</t>
  </si>
  <si>
    <t>Ruddy Turnstone (U)</t>
  </si>
  <si>
    <t>Sanderling (U)</t>
  </si>
  <si>
    <t>Rock Sandpiper (U)</t>
  </si>
  <si>
    <t>Baird's Sandpiper (R)</t>
  </si>
  <si>
    <t>Red Knot (U)</t>
  </si>
  <si>
    <t>Long-billed Dowitcher (U)</t>
  </si>
  <si>
    <t>Red Phalarope (R)</t>
  </si>
  <si>
    <r>
      <t xml:space="preserve">SITE : </t>
    </r>
    <r>
      <rPr>
        <b/>
        <sz val="11"/>
        <color indexed="8"/>
        <rFont val="Calibri"/>
        <family val="2"/>
      </rPr>
      <t>Kachemak Bay Summary (all sites)</t>
    </r>
  </si>
  <si>
    <t>Kachemak Bay Shorebird Monitoring Project Data for Dates Matching West Data</t>
  </si>
  <si>
    <r>
      <t xml:space="preserve">SITE : </t>
    </r>
    <r>
      <rPr>
        <b/>
        <sz val="11"/>
        <color indexed="8"/>
        <rFont val="Calibri"/>
        <family val="2"/>
      </rPr>
      <t xml:space="preserve">Only Four </t>
    </r>
    <r>
      <rPr>
        <b/>
        <sz val="11"/>
        <color indexed="8"/>
        <rFont val="Calibri"/>
        <family val="2"/>
      </rPr>
      <t>Homer Spit Sites</t>
    </r>
  </si>
  <si>
    <t xml:space="preserve">Kachemak </t>
  </si>
  <si>
    <t>Bay</t>
  </si>
  <si>
    <r>
      <t xml:space="preserve"> </t>
    </r>
    <r>
      <rPr>
        <sz val="11"/>
        <color indexed="8"/>
        <rFont val="Calibri"/>
        <family val="2"/>
      </rPr>
      <t>Mariner Park Lagoon</t>
    </r>
  </si>
  <si>
    <r>
      <t xml:space="preserve"> </t>
    </r>
    <r>
      <rPr>
        <sz val="11"/>
        <color indexed="8"/>
        <rFont val="Calibri"/>
        <family val="2"/>
      </rPr>
      <t>Mid-Spit</t>
    </r>
  </si>
  <si>
    <t xml:space="preserve">2011 Data </t>
  </si>
  <si>
    <t>SITE : Kachemak Bay Summary (all sites)</t>
  </si>
  <si>
    <t>SITE : Homer Spit (Four Sites) for Comparison With West Data</t>
  </si>
  <si>
    <t>SITE : Homer Spit (all 4 sites)</t>
  </si>
  <si>
    <t>Kachemak Bay Birders 2011 Shorebird Survey</t>
  </si>
  <si>
    <t>Spit Sites</t>
  </si>
  <si>
    <t>Summary of George West Data</t>
  </si>
  <si>
    <t>George West Data Used for Comparison;  Based on Every Fifth Day.</t>
  </si>
  <si>
    <t>Total Individual birds</t>
  </si>
  <si>
    <t>Total Species</t>
  </si>
  <si>
    <t># of species</t>
  </si>
  <si>
    <t>West report</t>
  </si>
  <si>
    <t>West Average</t>
  </si>
  <si>
    <t>KBB Average</t>
  </si>
  <si>
    <t>Total counts for all six sites.</t>
  </si>
  <si>
    <t>LESA/WESA/SESA/DUNL</t>
  </si>
  <si>
    <t>2012 data for all sites</t>
  </si>
  <si>
    <t>2011 data for all sites</t>
  </si>
  <si>
    <t>Taxa&gt;10</t>
  </si>
  <si>
    <t>2010  data for all sites</t>
  </si>
  <si>
    <t>Year: 2012</t>
  </si>
  <si>
    <t>Homer Spit</t>
  </si>
  <si>
    <t>Beluga</t>
  </si>
  <si>
    <t xml:space="preserve">Islands </t>
  </si>
  <si>
    <t>Sites</t>
  </si>
  <si>
    <t>Slough</t>
  </si>
  <si>
    <t>&amp; Islets</t>
  </si>
  <si>
    <t>Kachemak Bay Birders 2012 Shorebird Survey</t>
  </si>
  <si>
    <t xml:space="preserve">2012 Data </t>
  </si>
  <si>
    <t>Comparison of West Shorebird Data (1986-1994) to Kachemak Bay Birders Data (2009, 2010 , 2011, and 2012) for All Sites</t>
  </si>
  <si>
    <t xml:space="preserve">All duplicate observations between sites were resolved before reports were written.    </t>
  </si>
  <si>
    <t>West's Count Data</t>
  </si>
  <si>
    <t>KBB Count Data</t>
  </si>
  <si>
    <t>The Homer Spit and Adjacent Waters table provides a summation for all six monitoring sites.</t>
  </si>
  <si>
    <t>Incidents of disturbance are described as comments within the table for the respective date.</t>
  </si>
  <si>
    <t>SITE : Anchor River</t>
  </si>
  <si>
    <t>The date cell for each site spreadsheet has a comment that lists monitors for that site and date.</t>
  </si>
  <si>
    <t>Other;  Plover sp.</t>
  </si>
  <si>
    <t>#</t>
  </si>
  <si>
    <t>Comparing counts for all sites</t>
  </si>
  <si>
    <t>Combined Totals for Six Sites</t>
  </si>
  <si>
    <t>Totals</t>
  </si>
  <si>
    <t xml:space="preserve">Killdeer </t>
  </si>
  <si>
    <t xml:space="preserve">LESA/WESA/SESA </t>
  </si>
  <si>
    <t>Data from the Anchor River and Kasilof River</t>
  </si>
  <si>
    <t>SITE : Kasilof  River</t>
  </si>
  <si>
    <t xml:space="preserve">     Sheet 1 - Homer Spit area shorebird observations based on protocol</t>
  </si>
  <si>
    <t xml:space="preserve">Deleted from tables below are species not seen and comments. </t>
  </si>
  <si>
    <t>Other;  Bristle-thighed Curlew</t>
  </si>
  <si>
    <t xml:space="preserve">Sorted according to All Sites abundance. </t>
  </si>
  <si>
    <t>SITE : Kasilof River</t>
  </si>
  <si>
    <t>Year: 2013</t>
  </si>
  <si>
    <t># of Sp.</t>
  </si>
  <si>
    <t>All Homer Spit area Sites</t>
  </si>
  <si>
    <t>Kachemak Bay Birders 2013 Shorebird Survey</t>
  </si>
  <si>
    <t>2013 data for all sites</t>
  </si>
  <si>
    <t>2014 Shorebird Monitoring Project</t>
  </si>
  <si>
    <t>The site cell for each spreadsheet includes a comment (red flag) that has a  description of the site.</t>
  </si>
  <si>
    <t xml:space="preserve">the same protocol as used at the Homer Spit. </t>
  </si>
  <si>
    <t>To avoid double counting with flocks of shorebirds that may have left nearby Homer Spit, monitoring at the Anchor River followed</t>
  </si>
  <si>
    <t xml:space="preserve">     Sheet 3 - Supplemental  (non-protocol) shorebird observations. </t>
  </si>
  <si>
    <t>The reason for using percentage is to allow data from different species to fit on the same chart, even though there may be orders of magnitude</t>
  </si>
  <si>
    <t>differences in populations.</t>
  </si>
  <si>
    <t>This data can be used to evaluate difference in arrival dates at Kachemak Bay or difference between years for a species.</t>
  </si>
  <si>
    <t>Year: 2014</t>
  </si>
  <si>
    <t>April 2014</t>
  </si>
  <si>
    <t xml:space="preserve">April Normal </t>
  </si>
  <si>
    <t>May 2014</t>
  </si>
  <si>
    <t>May Normal</t>
  </si>
  <si>
    <t>Average high temperature</t>
  </si>
  <si>
    <t xml:space="preserve">47.9°F </t>
  </si>
  <si>
    <t>44°F</t>
  </si>
  <si>
    <t xml:space="preserve">59.7°F </t>
  </si>
  <si>
    <t>52°F</t>
  </si>
  <si>
    <t>Average low temperature</t>
  </si>
  <si>
    <t xml:space="preserve">32.0°F </t>
  </si>
  <si>
    <t>30°F</t>
  </si>
  <si>
    <t xml:space="preserve">40.2°F </t>
  </si>
  <si>
    <t>37°F</t>
  </si>
  <si>
    <t>Average temperature</t>
  </si>
  <si>
    <t xml:space="preserve">39.95°F </t>
  </si>
  <si>
    <t xml:space="preserve">49.95°F </t>
  </si>
  <si>
    <t>Total Precipitation</t>
  </si>
  <si>
    <t xml:space="preserve">0.27 inch </t>
  </si>
  <si>
    <t>1.06 inch</t>
  </si>
  <si>
    <t xml:space="preserve">1.07 inch </t>
  </si>
  <si>
    <t>0.83 inch</t>
  </si>
  <si>
    <t xml:space="preserve">     Sheet 4 - Homer Spit Sites Multiyear data</t>
  </si>
  <si>
    <t xml:space="preserve">     Sheet 5 - Anchor and Kasilof River Multiyear data</t>
  </si>
  <si>
    <t>2013 Shorebird Monitoring Project</t>
  </si>
  <si>
    <t xml:space="preserve">To avoid double counting with flocks of shorebirds that may have left nearby Homer Spit, monitoring at the Anchor River followed the </t>
  </si>
  <si>
    <t xml:space="preserve">same protocol as used at the Homer Spit. </t>
  </si>
  <si>
    <t>Plover sp.</t>
  </si>
  <si>
    <t>Multiyear Data for Anchor River and Kasillof River</t>
  </si>
  <si>
    <t xml:space="preserve">Monitoring at the Kasilof River followed a different protocol.  There were also nine monitoring dates, but not with equal intervals.  </t>
  </si>
  <si>
    <t xml:space="preserve">Due to limited visibility at high tide, monitoring began as the rising tide reached the half-way point between high and low tides. </t>
  </si>
  <si>
    <t>`</t>
  </si>
  <si>
    <t>2015 Shorebird Monitoring Project</t>
  </si>
  <si>
    <t>2015 Shorebird Monitoring Results for Homer Spit Sites Based on Protocol</t>
  </si>
  <si>
    <t xml:space="preserve">Below are the 2015 Kachemak Bay Birders counts for shorebirds that migrated through the Homer Spit area between April 16 and May 26. </t>
  </si>
  <si>
    <t>Tide data is taken from the Seldovia tide tables.</t>
  </si>
  <si>
    <t xml:space="preserve">     Sheet 2 - Anchor and Kasilof Rivers shorebird observations</t>
  </si>
  <si>
    <t xml:space="preserve">     Sheet 6 - Comparisons to George West data</t>
  </si>
  <si>
    <t xml:space="preserve">     Sheet 7 - Arrival data</t>
  </si>
  <si>
    <t>Weather data is based on NOAA Homer Airport reports (http://w1.weather.gov/obhistory/PAHO.html)</t>
  </si>
  <si>
    <t>Mid-Spit</t>
  </si>
  <si>
    <t xml:space="preserve">This is the third year of monitoring the spring shorebird migration at the Anchor River and the Kasilof River.  </t>
  </si>
  <si>
    <t>2015 SPRING - KASILOF RIVER MOUTH SHOREBIRD SURVEY</t>
  </si>
  <si>
    <t>11:45-13:15</t>
  </si>
  <si>
    <t>15:40-17:10</t>
  </si>
  <si>
    <t>20:30-22:00</t>
  </si>
  <si>
    <t>12:15-13:45</t>
  </si>
  <si>
    <t>15:20-16:50</t>
  </si>
  <si>
    <t>19:30-21:00</t>
  </si>
  <si>
    <t>11:30-13:00</t>
  </si>
  <si>
    <t>12:20-13:50</t>
  </si>
  <si>
    <t>16:00-17:30</t>
  </si>
  <si>
    <t>07:30-09:00</t>
  </si>
  <si>
    <t>Surveyor(s)</t>
  </si>
  <si>
    <t>TB</t>
  </si>
  <si>
    <t>TB, LB</t>
  </si>
  <si>
    <t>KT</t>
  </si>
  <si>
    <t>LB, DB</t>
  </si>
  <si>
    <t>LB, EB</t>
  </si>
  <si>
    <t>TB, DB</t>
  </si>
  <si>
    <t>Observers:</t>
  </si>
  <si>
    <t>KT = Ken Tarbox</t>
  </si>
  <si>
    <t>LB = Laura Burke</t>
  </si>
  <si>
    <t>DB = Damien Burke</t>
  </si>
  <si>
    <t>EB = Eve Burke</t>
  </si>
  <si>
    <t>TB = Toby Burke</t>
  </si>
  <si>
    <t xml:space="preserve">Monitoring at the Kasilof River followed a slightly different protocol.  Due to limited visibility at high tide, monitoring began as the </t>
  </si>
  <si>
    <t>rising tide reached the half-way point between high and low tide.</t>
  </si>
  <si>
    <t xml:space="preserve">Deleted from the table below are species not seen . </t>
  </si>
  <si>
    <t xml:space="preserve">Deleted from table below are species not seen and comments. </t>
  </si>
  <si>
    <t xml:space="preserve">In addition to nine monitoring days at five day intervals, this data includes one extra day(May 15) which provides supplementary </t>
  </si>
  <si>
    <t xml:space="preserve">data to get a better picture of number of shorebirds during the peak of migration. </t>
  </si>
  <si>
    <t>Year: 2015</t>
  </si>
  <si>
    <t>2009-2015 Kachemak Bay Shorebird Count</t>
  </si>
  <si>
    <t>Arrival Date Calculations for Homer Spit and Adjacent Waters</t>
  </si>
  <si>
    <t>Since the base date for KBB monitoring is the Monday after shorebird festival, dates vary; April 26 for 2009, April 25th for  2010, April 24 for 2011 and 2012, April 28 for 2013, April 27 for 2014, and April 26 for 2015..</t>
  </si>
  <si>
    <t>West's data for 1987 and 1988 was not sufficient enough to include in this comparison.</t>
  </si>
  <si>
    <t>2015 Data</t>
  </si>
  <si>
    <t>total</t>
  </si>
  <si>
    <t>Comparison of Six Days of West Shorebird Data (1986-1994) to Six Comparable days of Kachemak Bay Birders Data (2009-2015) for Homer Spit sites.</t>
  </si>
  <si>
    <t>West's data for 1987 and 1988 was not sufficient to include in this comparison.</t>
  </si>
  <si>
    <t>Data from West's monitoring is based on five day intervals starting from April 26 from 1986-1994.</t>
  </si>
  <si>
    <t>The spreadsheets below illustrate by species the percentage of birds compared to the total count for that species.</t>
  </si>
  <si>
    <t>Total All Shorebirds</t>
  </si>
  <si>
    <t>Early Arrivals</t>
  </si>
  <si>
    <t xml:space="preserve">2015 Supplemental Shorebird Observations </t>
  </si>
  <si>
    <t xml:space="preserve">Some adjustments were made to eliminate duplication, based on familiarity with the data base. </t>
  </si>
  <si>
    <t>Location(s):   Kachemak Bay and Homer Spit</t>
  </si>
  <si>
    <t>Below are supplemental shorebird monitoring observations for the Kachemak Bay Shorebird Monitoring Project.  These observations do not follow project protocol but add valuable information.  The main purpose is to get some approximation, based on observations submitted to eBird, as to how many shorebirds might have arrived and left between scheduled monitoring sessions.</t>
  </si>
  <si>
    <t>Bracketed by Monitoring Dates which are in bold.</t>
  </si>
  <si>
    <t xml:space="preserve">In many cases there was more than one observation for a species, date, and place.  Rather than add up all the observations for that site, only the largest number was used.  That was added to observations for that species and date from other hot spots and sites. </t>
  </si>
  <si>
    <t xml:space="preserve">The data below was obtained from eBird.  It includes all shorebird submittals in the Homer and Kachemak Bay area between April 1 and May 31, 2015.  </t>
  </si>
  <si>
    <t>Data Input</t>
  </si>
  <si>
    <t>eBird</t>
  </si>
  <si>
    <t>Note: Combined total is less than total for all six sites (8,292) because double counting  between sites was eliminated</t>
  </si>
  <si>
    <t xml:space="preserve">There was a difference between data submitted to eBird and data that shows up on eBird. The table below is based on data submitted, which is more accurate.  Comments denote where there were differences. </t>
  </si>
  <si>
    <t>The table below summarizes where there were differences beteen the data submitted to eBord and the dta that appears on eBird.</t>
  </si>
  <si>
    <t>Since the base date for KBB monitoring is the Monday after shorebird festival, starting dates vary; April 26 for 2009, April 25th for  2010, April 24 for 2011 and 2012, April 28 for 2013, April 27 for 2014, and April 26 for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</si>
</sst>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0.0"/>
  </numFmts>
  <fonts count="24" x14ac:knownFonts="1">
    <font>
      <sz val="11"/>
      <color theme="1"/>
      <name val="Calibri"/>
      <family val="2"/>
      <scheme val="minor"/>
    </font>
    <font>
      <sz val="11"/>
      <color indexed="8"/>
      <name val="Calibri"/>
      <family val="2"/>
    </font>
    <font>
      <b/>
      <sz val="11"/>
      <color indexed="8"/>
      <name val="Calibri"/>
      <family val="2"/>
    </font>
    <font>
      <sz val="9"/>
      <color indexed="81"/>
      <name val="Tahoma"/>
      <family val="2"/>
    </font>
    <font>
      <b/>
      <sz val="10"/>
      <color indexed="8"/>
      <name val="Arial"/>
      <family val="2"/>
    </font>
    <font>
      <sz val="10"/>
      <color indexed="8"/>
      <name val="Arial"/>
      <family val="2"/>
    </font>
    <font>
      <sz val="10"/>
      <color indexed="8"/>
      <name val="Arial"/>
      <family val="2"/>
    </font>
    <font>
      <sz val="11"/>
      <color theme="1"/>
      <name val="Calibri"/>
      <family val="2"/>
      <scheme val="minor"/>
    </font>
    <font>
      <b/>
      <sz val="11"/>
      <color theme="1"/>
      <name val="Calibri"/>
      <family val="2"/>
      <scheme val="minor"/>
    </font>
    <font>
      <b/>
      <sz val="11"/>
      <name val="Calibri"/>
      <family val="2"/>
      <scheme val="minor"/>
    </font>
    <font>
      <b/>
      <sz val="9"/>
      <color indexed="81"/>
      <name val="Tahoma"/>
      <family val="2"/>
    </font>
    <font>
      <b/>
      <sz val="9"/>
      <color theme="1"/>
      <name val="Arial"/>
      <family val="2"/>
    </font>
    <font>
      <sz val="11"/>
      <color theme="1"/>
      <name val="Arial"/>
      <family val="2"/>
    </font>
    <font>
      <sz val="11"/>
      <name val="Calibri"/>
      <family val="2"/>
      <scheme val="minor"/>
    </font>
    <font>
      <sz val="9"/>
      <color rgb="FF000000"/>
      <name val="Verdana"/>
      <family val="2"/>
    </font>
    <font>
      <sz val="12"/>
      <name val="Times New Roman"/>
      <family val="1"/>
    </font>
    <font>
      <b/>
      <sz val="12"/>
      <color theme="1"/>
      <name val="Times New Roman"/>
      <family val="1"/>
    </font>
    <font>
      <sz val="12"/>
      <color theme="1"/>
      <name val="Times New Roman"/>
      <family val="1"/>
    </font>
    <font>
      <sz val="9"/>
      <color indexed="81"/>
      <name val="Tahoma"/>
      <charset val="1"/>
    </font>
    <font>
      <sz val="11"/>
      <color indexed="81"/>
      <name val="Calibri"/>
      <family val="2"/>
    </font>
    <font>
      <b/>
      <sz val="20"/>
      <color theme="1"/>
      <name val="Calibri"/>
      <family val="2"/>
      <scheme val="minor"/>
    </font>
    <font>
      <b/>
      <sz val="8"/>
      <color theme="1"/>
      <name val="Arial"/>
      <family val="2"/>
    </font>
    <font>
      <sz val="11"/>
      <color rgb="FFFF0000"/>
      <name val="Calibri"/>
      <family val="2"/>
      <scheme val="minor"/>
    </font>
    <font>
      <sz val="11"/>
      <color theme="5"/>
      <name val="Calibri"/>
      <family val="2"/>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22"/>
      </left>
      <right/>
      <top/>
      <bottom/>
      <diagonal/>
    </border>
    <border>
      <left/>
      <right style="thin">
        <color indexed="22"/>
      </right>
      <top/>
      <bottom/>
      <diagonal/>
    </border>
    <border>
      <left style="thin">
        <color indexed="22"/>
      </left>
      <right style="thin">
        <color indexed="22"/>
      </right>
      <top/>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bottom style="medium">
        <color rgb="FFE9E9E9"/>
      </bottom>
      <diagonal/>
    </border>
    <border>
      <left/>
      <right style="thin">
        <color auto="1"/>
      </right>
      <top style="thin">
        <color auto="1"/>
      </top>
      <bottom style="medium">
        <color rgb="FFE9E9E9"/>
      </bottom>
      <diagonal/>
    </border>
    <border>
      <left/>
      <right style="thin">
        <color auto="1"/>
      </right>
      <top/>
      <bottom style="medium">
        <color rgb="FFE9E9E9"/>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6">
    <xf numFmtId="0" fontId="0" fillId="0" borderId="0"/>
    <xf numFmtId="43" fontId="7" fillId="0" borderId="0" applyFont="0" applyFill="0" applyBorder="0" applyAlignment="0" applyProtection="0"/>
    <xf numFmtId="0" fontId="7" fillId="0" borderId="2"/>
    <xf numFmtId="0" fontId="7" fillId="0" borderId="3"/>
    <xf numFmtId="0" fontId="7" fillId="0" borderId="4"/>
    <xf numFmtId="9" fontId="7" fillId="0" borderId="0" applyFont="0" applyFill="0" applyBorder="0" applyAlignment="0" applyProtection="0"/>
  </cellStyleXfs>
  <cellXfs count="267">
    <xf numFmtId="0" fontId="0" fillId="0" borderId="0" xfId="0"/>
    <xf numFmtId="0" fontId="8" fillId="0" borderId="0" xfId="0" applyFont="1"/>
    <xf numFmtId="0" fontId="0" fillId="0" borderId="0" xfId="0"/>
    <xf numFmtId="0" fontId="7" fillId="0" borderId="3" xfId="3"/>
    <xf numFmtId="0" fontId="7" fillId="0" borderId="2" xfId="2"/>
    <xf numFmtId="0" fontId="7" fillId="0" borderId="2" xfId="3" applyBorder="1"/>
    <xf numFmtId="0" fontId="7" fillId="0" borderId="4" xfId="4"/>
    <xf numFmtId="0" fontId="7" fillId="0" borderId="2" xfId="2" applyAlignment="1">
      <alignment horizontal="right"/>
    </xf>
    <xf numFmtId="0" fontId="8" fillId="0" borderId="2" xfId="2" applyFont="1" applyAlignment="1">
      <alignment horizontal="center"/>
    </xf>
    <xf numFmtId="0" fontId="0" fillId="0" borderId="0" xfId="0" applyFill="1" applyBorder="1"/>
    <xf numFmtId="0" fontId="8" fillId="0" borderId="3" xfId="3" applyFont="1" applyFill="1"/>
    <xf numFmtId="0" fontId="8" fillId="0" borderId="3" xfId="3" applyFont="1"/>
    <xf numFmtId="0" fontId="0" fillId="0" borderId="0" xfId="0" applyAlignment="1">
      <alignment horizontal="right"/>
    </xf>
    <xf numFmtId="0" fontId="7" fillId="0" borderId="3" xfId="3" applyFont="1"/>
    <xf numFmtId="0" fontId="0" fillId="0" borderId="0" xfId="0" applyFont="1"/>
    <xf numFmtId="0" fontId="7" fillId="0" borderId="2" xfId="2" applyAlignment="1">
      <alignment horizontal="center"/>
    </xf>
    <xf numFmtId="0" fontId="7" fillId="0" borderId="4" xfId="4" applyAlignment="1">
      <alignment horizontal="center"/>
    </xf>
    <xf numFmtId="16" fontId="0" fillId="0" borderId="0" xfId="0" applyNumberFormat="1"/>
    <xf numFmtId="0" fontId="7" fillId="0" borderId="3" xfId="3" applyFont="1"/>
    <xf numFmtId="164" fontId="0" fillId="0" borderId="0" xfId="0" applyNumberFormat="1"/>
    <xf numFmtId="0" fontId="0" fillId="0" borderId="0" xfId="0" applyAlignment="1">
      <alignment horizontal="left"/>
    </xf>
    <xf numFmtId="164" fontId="7" fillId="0" borderId="0" xfId="1" applyNumberFormat="1" applyFont="1"/>
    <xf numFmtId="164" fontId="7" fillId="0" borderId="0" xfId="1" applyNumberFormat="1" applyFont="1" applyAlignment="1">
      <alignment horizontal="right"/>
    </xf>
    <xf numFmtId="164" fontId="7" fillId="0" borderId="0" xfId="1" applyNumberFormat="1" applyFont="1" applyFill="1" applyBorder="1"/>
    <xf numFmtId="164" fontId="7" fillId="0" borderId="0" xfId="1" applyNumberFormat="1" applyBorder="1"/>
    <xf numFmtId="0" fontId="0" fillId="0" borderId="0" xfId="0" applyBorder="1"/>
    <xf numFmtId="0" fontId="7" fillId="0" borderId="5" xfId="4" applyBorder="1" applyAlignment="1">
      <alignment horizontal="center"/>
    </xf>
    <xf numFmtId="0" fontId="7" fillId="0" borderId="2" xfId="4" applyBorder="1" applyAlignment="1">
      <alignment horizontal="center"/>
    </xf>
    <xf numFmtId="0" fontId="0" fillId="0" borderId="2" xfId="0" applyBorder="1" applyAlignment="1">
      <alignment horizontal="center"/>
    </xf>
    <xf numFmtId="164" fontId="7" fillId="0" borderId="6" xfId="1" applyNumberFormat="1" applyBorder="1"/>
    <xf numFmtId="164" fontId="7" fillId="0" borderId="0" xfId="1" applyNumberFormat="1" applyBorder="1" applyAlignment="1">
      <alignment horizontal="right"/>
    </xf>
    <xf numFmtId="164" fontId="7" fillId="0" borderId="6" xfId="1" applyNumberFormat="1" applyBorder="1" applyAlignment="1">
      <alignment horizontal="right"/>
    </xf>
    <xf numFmtId="0" fontId="8" fillId="0" borderId="4" xfId="4" applyFont="1"/>
    <xf numFmtId="0" fontId="8" fillId="0" borderId="0" xfId="0" applyFont="1" applyAlignment="1">
      <alignment horizontal="center"/>
    </xf>
    <xf numFmtId="0" fontId="7" fillId="0" borderId="3" xfId="3" applyFont="1"/>
    <xf numFmtId="0" fontId="8" fillId="0" borderId="3" xfId="4" applyFont="1" applyFill="1" applyBorder="1"/>
    <xf numFmtId="164" fontId="7" fillId="0" borderId="0" xfId="1" applyNumberFormat="1" applyFill="1" applyBorder="1" applyAlignment="1">
      <alignment horizontal="right"/>
    </xf>
    <xf numFmtId="164" fontId="7" fillId="0" borderId="0" xfId="1" applyNumberFormat="1" applyFont="1"/>
    <xf numFmtId="164" fontId="7" fillId="0" borderId="2" xfId="1" applyNumberFormat="1" applyBorder="1"/>
    <xf numFmtId="0" fontId="9" fillId="0" borderId="3" xfId="3" applyFont="1" applyFill="1" applyBorder="1"/>
    <xf numFmtId="164" fontId="7" fillId="0" borderId="7" xfId="1" applyNumberFormat="1" applyBorder="1" applyAlignment="1">
      <alignment horizontal="right"/>
    </xf>
    <xf numFmtId="0" fontId="0" fillId="0" borderId="4" xfId="0" applyBorder="1"/>
    <xf numFmtId="0" fontId="7" fillId="0" borderId="0" xfId="4" applyBorder="1"/>
    <xf numFmtId="0" fontId="4" fillId="0" borderId="0" xfId="0" applyFont="1" applyAlignment="1">
      <alignment horizontal="left"/>
    </xf>
    <xf numFmtId="0" fontId="4" fillId="0" borderId="0" xfId="0" applyFont="1"/>
    <xf numFmtId="0" fontId="5" fillId="0" borderId="1" xfId="0" applyFont="1" applyFill="1" applyBorder="1" applyAlignment="1">
      <alignment wrapText="1"/>
    </xf>
    <xf numFmtId="14" fontId="0" fillId="0" borderId="0" xfId="0" applyNumberFormat="1"/>
    <xf numFmtId="14" fontId="6" fillId="0" borderId="1" xfId="0" applyNumberFormat="1" applyFont="1" applyFill="1" applyBorder="1" applyAlignment="1">
      <alignment horizontal="right" wrapText="1"/>
    </xf>
    <xf numFmtId="0" fontId="0" fillId="0" borderId="1" xfId="0" applyFill="1" applyBorder="1" applyAlignment="1">
      <alignment horizontal="center" wrapText="1"/>
    </xf>
    <xf numFmtId="164" fontId="6" fillId="0" borderId="0" xfId="1" applyNumberFormat="1" applyFont="1" applyFill="1" applyAlignment="1">
      <alignment horizontal="right" wrapText="1"/>
    </xf>
    <xf numFmtId="164" fontId="6" fillId="0" borderId="1" xfId="1" applyNumberFormat="1" applyFont="1" applyFill="1" applyBorder="1" applyAlignment="1">
      <alignment horizontal="right" wrapText="1"/>
    </xf>
    <xf numFmtId="164" fontId="7" fillId="0" borderId="0" xfId="1" applyNumberFormat="1" applyFont="1"/>
    <xf numFmtId="164" fontId="7" fillId="0" borderId="1" xfId="1" applyNumberFormat="1" applyFont="1" applyBorder="1"/>
    <xf numFmtId="164" fontId="5" fillId="0" borderId="1" xfId="1" applyNumberFormat="1" applyFont="1" applyFill="1" applyBorder="1" applyAlignment="1">
      <alignment wrapText="1"/>
    </xf>
    <xf numFmtId="164" fontId="5" fillId="0" borderId="0" xfId="1" applyNumberFormat="1" applyFont="1" applyFill="1" applyAlignment="1">
      <alignment wrapText="1"/>
    </xf>
    <xf numFmtId="164" fontId="7" fillId="0" borderId="8" xfId="1" applyNumberFormat="1" applyFont="1" applyFill="1" applyBorder="1" applyAlignment="1">
      <alignment horizontal="right" wrapText="1"/>
    </xf>
    <xf numFmtId="164" fontId="7" fillId="0" borderId="9" xfId="1" applyNumberFormat="1" applyFont="1" applyFill="1" applyBorder="1" applyAlignment="1">
      <alignment horizontal="right" wrapText="1"/>
    </xf>
    <xf numFmtId="0" fontId="6" fillId="0" borderId="10" xfId="0" applyFont="1" applyFill="1" applyBorder="1" applyAlignment="1">
      <alignment wrapText="1"/>
    </xf>
    <xf numFmtId="0" fontId="4" fillId="0" borderId="1" xfId="0" applyFont="1" applyFill="1" applyBorder="1" applyAlignment="1">
      <alignment horizontal="left" wrapText="1"/>
    </xf>
    <xf numFmtId="0" fontId="6" fillId="0" borderId="1" xfId="0" applyFont="1" applyFill="1" applyBorder="1" applyAlignment="1">
      <alignment horizontal="right" wrapText="1"/>
    </xf>
    <xf numFmtId="14" fontId="0" fillId="0" borderId="1" xfId="0" applyNumberFormat="1" applyFill="1" applyBorder="1" applyAlignment="1">
      <alignment horizontal="center" wrapText="1"/>
    </xf>
    <xf numFmtId="0" fontId="6" fillId="0" borderId="1" xfId="0" applyFont="1" applyFill="1" applyBorder="1" applyAlignment="1">
      <alignment wrapText="1"/>
    </xf>
    <xf numFmtId="14" fontId="0" fillId="0" borderId="0" xfId="0" applyNumberFormat="1" applyAlignment="1">
      <alignment horizontal="center"/>
    </xf>
    <xf numFmtId="164" fontId="7" fillId="0" borderId="0" xfId="1" applyNumberFormat="1" applyFont="1" applyFill="1" applyBorder="1" applyAlignment="1">
      <alignment horizontal="right" wrapText="1"/>
    </xf>
    <xf numFmtId="0" fontId="4" fillId="0" borderId="1" xfId="0" applyFont="1" applyFill="1" applyBorder="1" applyAlignment="1">
      <alignment wrapText="1"/>
    </xf>
    <xf numFmtId="0" fontId="0" fillId="0" borderId="1" xfId="0" applyBorder="1"/>
    <xf numFmtId="164" fontId="6" fillId="0" borderId="0" xfId="1" applyNumberFormat="1" applyFont="1" applyFill="1" applyBorder="1" applyAlignment="1">
      <alignment horizontal="right" wrapText="1"/>
    </xf>
    <xf numFmtId="164" fontId="7" fillId="0" borderId="0" xfId="1" applyNumberFormat="1" applyFont="1" applyBorder="1"/>
    <xf numFmtId="164" fontId="5" fillId="0" borderId="1" xfId="0" applyNumberFormat="1" applyFont="1" applyFill="1" applyBorder="1" applyAlignment="1">
      <alignment wrapText="1"/>
    </xf>
    <xf numFmtId="14" fontId="6" fillId="0" borderId="0" xfId="0" applyNumberFormat="1" applyFont="1" applyFill="1" applyAlignment="1">
      <alignment horizontal="righ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0" fontId="5" fillId="0" borderId="0" xfId="0" applyFont="1" applyFill="1" applyAlignment="1">
      <alignment wrapText="1"/>
    </xf>
    <xf numFmtId="0" fontId="5" fillId="0" borderId="0" xfId="0" applyFont="1" applyFill="1" applyBorder="1" applyAlignment="1">
      <alignment wrapText="1"/>
    </xf>
    <xf numFmtId="0" fontId="0" fillId="0" borderId="1" xfId="0" applyFont="1" applyFill="1" applyBorder="1" applyAlignment="1">
      <alignment horizontal="right" wrapText="1"/>
    </xf>
    <xf numFmtId="0" fontId="0" fillId="0" borderId="0" xfId="0" applyFont="1" applyFill="1" applyAlignment="1">
      <alignment horizontal="right" wrapText="1"/>
    </xf>
    <xf numFmtId="0" fontId="5" fillId="0" borderId="1" xfId="0" applyFont="1" applyFill="1" applyBorder="1" applyAlignment="1">
      <alignment horizontal="center" wrapText="1"/>
    </xf>
    <xf numFmtId="0" fontId="5" fillId="0" borderId="1" xfId="0" applyFont="1" applyFill="1" applyBorder="1" applyAlignment="1">
      <alignment horizontal="left" wrapText="1"/>
    </xf>
    <xf numFmtId="0" fontId="0" fillId="0" borderId="1" xfId="0" applyFill="1" applyBorder="1" applyAlignment="1">
      <alignment wrapText="1"/>
    </xf>
    <xf numFmtId="14" fontId="6" fillId="0" borderId="0" xfId="0" applyNumberFormat="1" applyFont="1" applyFill="1" applyAlignment="1">
      <alignment horizontal="left" wrapText="1"/>
    </xf>
    <xf numFmtId="0" fontId="6" fillId="0" borderId="0" xfId="0" applyFont="1"/>
    <xf numFmtId="0" fontId="0" fillId="0" borderId="0" xfId="0" applyAlignment="1">
      <alignment horizontal="center"/>
    </xf>
    <xf numFmtId="0" fontId="1" fillId="0" borderId="0" xfId="0" applyFont="1"/>
    <xf numFmtId="164" fontId="7" fillId="0" borderId="0" xfId="1" applyNumberFormat="1" applyFont="1"/>
    <xf numFmtId="164" fontId="6" fillId="0" borderId="0" xfId="1" applyNumberFormat="1" applyFont="1"/>
    <xf numFmtId="0" fontId="4" fillId="0" borderId="1" xfId="0" applyFont="1" applyFill="1" applyBorder="1" applyAlignment="1"/>
    <xf numFmtId="164" fontId="7" fillId="0" borderId="0" xfId="1" applyNumberFormat="1" applyFont="1"/>
    <xf numFmtId="0" fontId="7" fillId="0" borderId="4" xfId="3" applyBorder="1"/>
    <xf numFmtId="0" fontId="7" fillId="0" borderId="3" xfId="4" applyBorder="1"/>
    <xf numFmtId="164" fontId="7" fillId="0" borderId="2" xfId="1" applyNumberFormat="1" applyFont="1" applyBorder="1"/>
    <xf numFmtId="0" fontId="7" fillId="0" borderId="0" xfId="2" applyBorder="1"/>
    <xf numFmtId="164" fontId="0" fillId="0" borderId="2" xfId="0" applyNumberFormat="1" applyBorder="1"/>
    <xf numFmtId="0" fontId="7" fillId="0" borderId="3" xfId="3" applyFont="1"/>
    <xf numFmtId="0" fontId="7" fillId="0" borderId="3" xfId="3" applyFont="1" applyFill="1"/>
    <xf numFmtId="0" fontId="7" fillId="0" borderId="3" xfId="4" applyFill="1" applyBorder="1"/>
    <xf numFmtId="164" fontId="0" fillId="0" borderId="0" xfId="1" applyNumberFormat="1" applyFont="1"/>
    <xf numFmtId="0" fontId="0" fillId="0" borderId="3" xfId="0" applyBorder="1"/>
    <xf numFmtId="0" fontId="0" fillId="0" borderId="5" xfId="0" applyBorder="1"/>
    <xf numFmtId="9" fontId="0" fillId="0" borderId="0" xfId="5" applyFont="1"/>
    <xf numFmtId="16" fontId="8" fillId="0" borderId="0" xfId="0" applyNumberFormat="1" applyFont="1"/>
    <xf numFmtId="9" fontId="0" fillId="0" borderId="0" xfId="0" applyNumberFormat="1"/>
    <xf numFmtId="0" fontId="8" fillId="0" borderId="0" xfId="0" applyFont="1" applyAlignment="1">
      <alignment horizontal="left"/>
    </xf>
    <xf numFmtId="0" fontId="0" fillId="0" borderId="11" xfId="0" applyBorder="1"/>
    <xf numFmtId="0" fontId="8" fillId="0" borderId="11" xfId="0" applyFont="1" applyBorder="1" applyAlignment="1">
      <alignment horizontal="left"/>
    </xf>
    <xf numFmtId="0" fontId="0" fillId="0" borderId="2" xfId="0" applyBorder="1"/>
    <xf numFmtId="0" fontId="0" fillId="0" borderId="13" xfId="0" applyBorder="1"/>
    <xf numFmtId="0" fontId="8" fillId="0" borderId="13" xfId="3" applyFont="1" applyBorder="1"/>
    <xf numFmtId="0" fontId="8" fillId="0" borderId="13" xfId="0" applyFont="1" applyBorder="1"/>
    <xf numFmtId="0" fontId="8" fillId="0" borderId="0" xfId="0" applyFont="1" applyBorder="1" applyAlignment="1">
      <alignment horizontal="center"/>
    </xf>
    <xf numFmtId="0" fontId="8" fillId="0" borderId="11" xfId="0" applyFont="1" applyBorder="1"/>
    <xf numFmtId="0" fontId="7" fillId="0" borderId="11" xfId="3" applyBorder="1"/>
    <xf numFmtId="16" fontId="8" fillId="0" borderId="0" xfId="0" applyNumberFormat="1" applyFont="1" applyAlignment="1">
      <alignment horizontal="center"/>
    </xf>
    <xf numFmtId="16" fontId="8" fillId="0" borderId="0" xfId="0" applyNumberFormat="1" applyFont="1" applyAlignment="1">
      <alignment horizontal="right"/>
    </xf>
    <xf numFmtId="9" fontId="0" fillId="0" borderId="0" xfId="5" applyFont="1" applyAlignment="1">
      <alignment horizontal="left"/>
    </xf>
    <xf numFmtId="9" fontId="0" fillId="0" borderId="0" xfId="5" applyFont="1" applyAlignment="1">
      <alignment horizontal="right"/>
    </xf>
    <xf numFmtId="0" fontId="8" fillId="0" borderId="2" xfId="0" applyFont="1" applyBorder="1" applyAlignment="1">
      <alignment horizontal="center"/>
    </xf>
    <xf numFmtId="9" fontId="0" fillId="0" borderId="0" xfId="5" applyNumberFormat="1" applyFont="1"/>
    <xf numFmtId="164" fontId="0" fillId="0" borderId="2" xfId="1" applyNumberFormat="1" applyFont="1" applyBorder="1"/>
    <xf numFmtId="0" fontId="7" fillId="0" borderId="4" xfId="2" applyBorder="1"/>
    <xf numFmtId="164" fontId="7" fillId="0" borderId="13" xfId="1" applyNumberFormat="1" applyFont="1" applyBorder="1"/>
    <xf numFmtId="164" fontId="7" fillId="0" borderId="11" xfId="1" applyNumberFormat="1" applyFont="1" applyBorder="1"/>
    <xf numFmtId="164" fontId="7" fillId="0" borderId="11" xfId="1" applyNumberFormat="1" applyFont="1" applyFill="1" applyBorder="1"/>
    <xf numFmtId="164" fontId="7" fillId="0" borderId="4" xfId="1" applyNumberFormat="1" applyFont="1" applyBorder="1"/>
    <xf numFmtId="16" fontId="0" fillId="0" borderId="0" xfId="0" applyNumberFormat="1" applyAlignment="1">
      <alignment horizontal="center"/>
    </xf>
    <xf numFmtId="0" fontId="0" fillId="0" borderId="3" xfId="3" applyFont="1"/>
    <xf numFmtId="0" fontId="0" fillId="0" borderId="0" xfId="0" applyFill="1" applyBorder="1" applyAlignment="1">
      <alignment horizontal="center"/>
    </xf>
    <xf numFmtId="16" fontId="9" fillId="0" borderId="0" xfId="0" applyNumberFormat="1" applyFont="1" applyAlignment="1">
      <alignment horizontal="center"/>
    </xf>
    <xf numFmtId="164" fontId="9" fillId="0" borderId="0" xfId="1" applyNumberFormat="1" applyFont="1"/>
    <xf numFmtId="0" fontId="9" fillId="0" borderId="0" xfId="0" applyFont="1"/>
    <xf numFmtId="164" fontId="8" fillId="0" borderId="0" xfId="1" applyNumberFormat="1" applyFont="1"/>
    <xf numFmtId="164" fontId="8" fillId="0" borderId="2" xfId="1" applyNumberFormat="1" applyFont="1" applyBorder="1"/>
    <xf numFmtId="0" fontId="8" fillId="0" borderId="4" xfId="0" applyFont="1" applyBorder="1"/>
    <xf numFmtId="16" fontId="0" fillId="0" borderId="0" xfId="0" applyNumberFormat="1" applyAlignment="1">
      <alignment horizontal="right"/>
    </xf>
    <xf numFmtId="0" fontId="0" fillId="0" borderId="0" xfId="0" quotePrefix="1" applyAlignment="1">
      <alignment horizontal="right"/>
    </xf>
    <xf numFmtId="0" fontId="11" fillId="0" borderId="0" xfId="0" applyFont="1" applyFill="1" applyBorder="1" applyAlignment="1">
      <alignment vertical="center"/>
    </xf>
    <xf numFmtId="0" fontId="0" fillId="0" borderId="0" xfId="0" applyNumberFormat="1"/>
    <xf numFmtId="0" fontId="0" fillId="0" borderId="0" xfId="0" applyAlignment="1">
      <alignment vertical="top" wrapText="1"/>
    </xf>
    <xf numFmtId="0" fontId="0" fillId="0" borderId="14" xfId="0" applyBorder="1"/>
    <xf numFmtId="164" fontId="0" fillId="0" borderId="12" xfId="1" applyNumberFormat="1" applyFont="1" applyBorder="1"/>
    <xf numFmtId="164" fontId="0" fillId="0" borderId="7" xfId="1" applyNumberFormat="1" applyFont="1" applyBorder="1"/>
    <xf numFmtId="0" fontId="0" fillId="0" borderId="2" xfId="0" applyFill="1" applyBorder="1" applyAlignment="1">
      <alignment horizontal="center"/>
    </xf>
    <xf numFmtId="0" fontId="8" fillId="0" borderId="2" xfId="2" applyFont="1"/>
    <xf numFmtId="164" fontId="8" fillId="0" borderId="2" xfId="1" applyNumberFormat="1" applyFont="1" applyBorder="1" applyAlignment="1">
      <alignment horizontal="center"/>
    </xf>
    <xf numFmtId="164" fontId="8" fillId="0" borderId="0" xfId="1" applyNumberFormat="1" applyFont="1" applyBorder="1"/>
    <xf numFmtId="164" fontId="8" fillId="0" borderId="5" xfId="1" applyNumberFormat="1" applyFont="1" applyBorder="1"/>
    <xf numFmtId="0" fontId="8" fillId="0" borderId="16" xfId="0" applyFont="1" applyBorder="1"/>
    <xf numFmtId="164" fontId="0" fillId="0" borderId="15" xfId="1" applyNumberFormat="1" applyFont="1" applyBorder="1"/>
    <xf numFmtId="164" fontId="7" fillId="0" borderId="0" xfId="1" applyNumberFormat="1"/>
    <xf numFmtId="164" fontId="0" fillId="0" borderId="6" xfId="1" applyNumberFormat="1" applyFont="1" applyBorder="1"/>
    <xf numFmtId="164" fontId="0" fillId="0" borderId="0" xfId="1" applyNumberFormat="1" applyFont="1" applyAlignment="1">
      <alignment horizontal="center" vertical="center"/>
    </xf>
    <xf numFmtId="0" fontId="0" fillId="0" borderId="0" xfId="0" applyAlignment="1">
      <alignment horizontal="center" vertical="center"/>
    </xf>
    <xf numFmtId="0" fontId="8" fillId="0" borderId="5" xfId="0" applyFont="1" applyBorder="1"/>
    <xf numFmtId="0" fontId="8" fillId="0" borderId="2" xfId="0" applyFont="1" applyBorder="1"/>
    <xf numFmtId="0" fontId="0" fillId="0" borderId="16" xfId="0" applyBorder="1"/>
    <xf numFmtId="164" fontId="0" fillId="0" borderId="0" xfId="1" applyNumberFormat="1" applyFont="1" applyBorder="1"/>
    <xf numFmtId="0" fontId="7" fillId="0" borderId="11" xfId="4" applyBorder="1"/>
    <xf numFmtId="164" fontId="7" fillId="0" borderId="5" xfId="1" applyNumberFormat="1" applyBorder="1"/>
    <xf numFmtId="16" fontId="8" fillId="0" borderId="0" xfId="0" applyNumberFormat="1" applyFont="1" applyBorder="1"/>
    <xf numFmtId="0" fontId="0" fillId="0" borderId="11" xfId="0" applyFont="1" applyBorder="1"/>
    <xf numFmtId="0" fontId="0" fillId="0" borderId="4" xfId="0" applyBorder="1" applyAlignment="1">
      <alignment horizontal="center"/>
    </xf>
    <xf numFmtId="14" fontId="7" fillId="0" borderId="2" xfId="3" applyNumberFormat="1" applyBorder="1"/>
    <xf numFmtId="0" fontId="7" fillId="0" borderId="3" xfId="3" applyBorder="1"/>
    <xf numFmtId="0" fontId="7" fillId="0" borderId="3" xfId="3" applyFont="1" applyBorder="1"/>
    <xf numFmtId="0" fontId="7" fillId="0" borderId="0" xfId="3" applyBorder="1"/>
    <xf numFmtId="0" fontId="7" fillId="0" borderId="0" xfId="3" applyFont="1" applyBorder="1"/>
    <xf numFmtId="14" fontId="0" fillId="0" borderId="2" xfId="3" applyNumberFormat="1" applyFont="1" applyBorder="1"/>
    <xf numFmtId="0" fontId="0" fillId="0" borderId="11" xfId="3" applyFont="1" applyFill="1" applyBorder="1"/>
    <xf numFmtId="0" fontId="7" fillId="0" borderId="2" xfId="3" applyFill="1" applyBorder="1"/>
    <xf numFmtId="0" fontId="0" fillId="0" borderId="0" xfId="3" applyFont="1" applyBorder="1"/>
    <xf numFmtId="0" fontId="7" fillId="0" borderId="5" xfId="3" applyBorder="1"/>
    <xf numFmtId="164" fontId="12" fillId="0" borderId="0" xfId="1" applyNumberFormat="1" applyFont="1" applyBorder="1" applyAlignment="1">
      <alignment horizontal="center" vertical="center" wrapText="1"/>
    </xf>
    <xf numFmtId="164" fontId="0" fillId="0" borderId="0" xfId="1" applyNumberFormat="1" applyFont="1" applyBorder="1" applyAlignment="1">
      <alignment horizontal="center" vertical="center" wrapText="1"/>
    </xf>
    <xf numFmtId="0" fontId="8" fillId="0" borderId="0" xfId="0" applyFont="1" applyBorder="1"/>
    <xf numFmtId="0" fontId="0" fillId="0" borderId="0" xfId="0" applyBorder="1" applyAlignment="1">
      <alignment horizontal="center"/>
    </xf>
    <xf numFmtId="0" fontId="9" fillId="0" borderId="0" xfId="0" applyFont="1" applyBorder="1" applyAlignment="1">
      <alignment horizontal="center"/>
    </xf>
    <xf numFmtId="43" fontId="0" fillId="0" borderId="0" xfId="1" applyFont="1"/>
    <xf numFmtId="164" fontId="0" fillId="0" borderId="0" xfId="1" applyNumberFormat="1" applyFont="1" applyAlignment="1">
      <alignment horizontal="center"/>
    </xf>
    <xf numFmtId="0" fontId="13" fillId="0" borderId="0" xfId="0" applyFont="1"/>
    <xf numFmtId="0" fontId="0" fillId="0" borderId="0" xfId="0" applyAlignment="1"/>
    <xf numFmtId="0" fontId="0" fillId="0" borderId="0" xfId="0" applyFont="1" applyAlignment="1">
      <alignment horizontal="right"/>
    </xf>
    <xf numFmtId="0" fontId="14" fillId="0" borderId="0" xfId="0" applyFont="1"/>
    <xf numFmtId="164" fontId="0" fillId="0" borderId="0" xfId="1" applyNumberFormat="1" applyFont="1" applyFill="1" applyBorder="1"/>
    <xf numFmtId="164" fontId="0" fillId="0" borderId="0" xfId="1" applyNumberFormat="1" applyFont="1" applyBorder="1" applyAlignment="1">
      <alignment horizontal="center" vertical="center"/>
    </xf>
    <xf numFmtId="164" fontId="0" fillId="0" borderId="2" xfId="1" applyNumberFormat="1" applyFont="1" applyBorder="1" applyAlignment="1">
      <alignment horizontal="center" vertical="center"/>
    </xf>
    <xf numFmtId="0" fontId="15" fillId="0" borderId="4" xfId="0" applyFont="1" applyBorder="1"/>
    <xf numFmtId="17" fontId="15" fillId="0" borderId="2" xfId="0" quotePrefix="1" applyNumberFormat="1" applyFont="1" applyBorder="1" applyAlignment="1">
      <alignment horizontal="center" vertical="center" wrapText="1"/>
    </xf>
    <xf numFmtId="0" fontId="15" fillId="0" borderId="2" xfId="0" applyFont="1" applyBorder="1" applyAlignment="1">
      <alignment horizontal="center"/>
    </xf>
    <xf numFmtId="0" fontId="15" fillId="0" borderId="18" xfId="0" applyFont="1" applyBorder="1" applyAlignment="1">
      <alignment vertical="center" wrapText="1"/>
    </xf>
    <xf numFmtId="0" fontId="15" fillId="0" borderId="17" xfId="0" applyFont="1" applyBorder="1" applyAlignment="1">
      <alignment horizontal="right" vertical="center" wrapText="1"/>
    </xf>
    <xf numFmtId="0" fontId="15" fillId="0" borderId="0" xfId="0" applyFont="1" applyAlignment="1">
      <alignment horizontal="right"/>
    </xf>
    <xf numFmtId="0" fontId="15" fillId="0" borderId="19" xfId="0" applyFont="1" applyBorder="1" applyAlignment="1">
      <alignment vertical="center" wrapText="1"/>
    </xf>
    <xf numFmtId="0" fontId="16" fillId="0" borderId="0" xfId="0" applyFont="1" applyBorder="1" applyAlignment="1">
      <alignment horizontal="center"/>
    </xf>
    <xf numFmtId="0" fontId="17" fillId="0" borderId="0" xfId="0" applyFont="1"/>
    <xf numFmtId="16" fontId="16" fillId="0" borderId="0" xfId="0" quotePrefix="1" applyNumberFormat="1" applyFont="1" applyBorder="1" applyAlignment="1">
      <alignment horizontal="center"/>
    </xf>
    <xf numFmtId="16" fontId="16" fillId="0" borderId="0" xfId="0" quotePrefix="1" applyNumberFormat="1" applyFont="1" applyFill="1" applyBorder="1" applyAlignment="1">
      <alignment horizontal="center"/>
    </xf>
    <xf numFmtId="164" fontId="17" fillId="0" borderId="0" xfId="1" applyNumberFormat="1" applyFont="1"/>
    <xf numFmtId="164" fontId="17" fillId="0" borderId="0" xfId="1" applyNumberFormat="1" applyFont="1" applyBorder="1"/>
    <xf numFmtId="164" fontId="7" fillId="0" borderId="20" xfId="1" applyNumberFormat="1" applyFont="1" applyBorder="1"/>
    <xf numFmtId="16" fontId="8" fillId="0" borderId="2" xfId="0" applyNumberFormat="1" applyFont="1" applyBorder="1" applyAlignment="1">
      <alignment horizontal="center"/>
    </xf>
    <xf numFmtId="0" fontId="7" fillId="0" borderId="11" xfId="3" applyFill="1" applyBorder="1"/>
    <xf numFmtId="164" fontId="7" fillId="0" borderId="12" xfId="1" applyNumberFormat="1" applyFont="1" applyBorder="1"/>
    <xf numFmtId="0" fontId="8" fillId="0" borderId="5" xfId="0" applyFont="1" applyBorder="1" applyAlignment="1">
      <alignment horizontal="center"/>
    </xf>
    <xf numFmtId="0" fontId="7" fillId="0" borderId="3" xfId="3" applyFill="1" applyBorder="1"/>
    <xf numFmtId="0" fontId="8" fillId="0" borderId="5" xfId="3" applyFont="1" applyBorder="1"/>
    <xf numFmtId="0" fontId="8" fillId="0" borderId="2" xfId="3" applyFont="1" applyBorder="1"/>
    <xf numFmtId="0" fontId="8" fillId="0" borderId="11" xfId="3" applyFont="1" applyBorder="1"/>
    <xf numFmtId="0" fontId="0" fillId="0" borderId="16" xfId="0" applyFont="1" applyBorder="1"/>
    <xf numFmtId="0" fontId="8" fillId="0" borderId="21" xfId="3" applyFont="1" applyBorder="1"/>
    <xf numFmtId="164" fontId="0" fillId="0" borderId="22" xfId="1" applyNumberFormat="1" applyFont="1" applyBorder="1"/>
    <xf numFmtId="164" fontId="0" fillId="0" borderId="20" xfId="1" applyNumberFormat="1" applyFont="1" applyBorder="1"/>
    <xf numFmtId="0" fontId="7" fillId="0" borderId="11" xfId="3" applyFont="1" applyFill="1" applyBorder="1"/>
    <xf numFmtId="0" fontId="7" fillId="0" borderId="11" xfId="3" applyFont="1" applyBorder="1"/>
    <xf numFmtId="0" fontId="21" fillId="2" borderId="27" xfId="0" applyFont="1" applyFill="1" applyBorder="1" applyAlignment="1">
      <alignment vertical="center" wrapText="1"/>
    </xf>
    <xf numFmtId="0" fontId="21" fillId="2" borderId="28" xfId="0" applyFont="1" applyFill="1" applyBorder="1" applyAlignment="1">
      <alignment horizontal="center" vertical="center" wrapText="1"/>
    </xf>
    <xf numFmtId="20" fontId="21" fillId="2" borderId="28" xfId="0" applyNumberFormat="1" applyFont="1" applyFill="1" applyBorder="1" applyAlignment="1">
      <alignment horizontal="center" vertical="center" wrapText="1"/>
    </xf>
    <xf numFmtId="0" fontId="11" fillId="0" borderId="27" xfId="0" applyFont="1" applyBorder="1" applyAlignment="1">
      <alignment vertical="center" wrapText="1"/>
    </xf>
    <xf numFmtId="0" fontId="11" fillId="0" borderId="29" xfId="0" applyFont="1" applyBorder="1" applyAlignment="1">
      <alignment horizontal="center" vertical="center" textRotation="255" wrapText="1"/>
    </xf>
    <xf numFmtId="0" fontId="11" fillId="0" borderId="28" xfId="0" applyFont="1" applyBorder="1" applyAlignment="1">
      <alignment horizontal="center" vertical="center" wrapText="1"/>
    </xf>
    <xf numFmtId="0" fontId="11" fillId="0" borderId="27" xfId="0" applyFont="1" applyBorder="1" applyAlignment="1">
      <alignment horizontal="center" vertical="center" textRotation="255" wrapText="1"/>
    </xf>
    <xf numFmtId="0" fontId="11" fillId="0" borderId="28" xfId="0" applyFont="1" applyBorder="1" applyAlignment="1">
      <alignment horizontal="center" vertical="center" textRotation="255" wrapText="1"/>
    </xf>
    <xf numFmtId="3" fontId="11" fillId="0" borderId="28" xfId="0" applyNumberFormat="1" applyFont="1" applyBorder="1" applyAlignment="1">
      <alignment horizontal="center" vertical="center" wrapText="1"/>
    </xf>
    <xf numFmtId="0" fontId="11" fillId="0" borderId="0" xfId="0" applyFont="1" applyFill="1" applyBorder="1" applyAlignment="1">
      <alignment vertical="center" wrapText="1"/>
    </xf>
    <xf numFmtId="0" fontId="0" fillId="0" borderId="11" xfId="3" applyFont="1" applyBorder="1"/>
    <xf numFmtId="164" fontId="0" fillId="0" borderId="5" xfId="1" applyNumberFormat="1" applyFont="1" applyBorder="1"/>
    <xf numFmtId="0" fontId="11" fillId="0" borderId="30" xfId="0" applyFont="1" applyFill="1" applyBorder="1" applyAlignment="1">
      <alignment vertical="center" wrapText="1"/>
    </xf>
    <xf numFmtId="0" fontId="0" fillId="0" borderId="21" xfId="0" applyBorder="1"/>
    <xf numFmtId="165" fontId="0" fillId="0" borderId="0" xfId="1" applyNumberFormat="1" applyFont="1"/>
    <xf numFmtId="166" fontId="0" fillId="0" borderId="0" xfId="0" applyNumberFormat="1"/>
    <xf numFmtId="1" fontId="0" fillId="0" borderId="0" xfId="0" applyNumberFormat="1"/>
    <xf numFmtId="0" fontId="8" fillId="0" borderId="11" xfId="0" applyFont="1" applyFill="1" applyBorder="1"/>
    <xf numFmtId="0" fontId="7" fillId="0" borderId="3" xfId="3" applyFont="1" applyFill="1" applyBorder="1"/>
    <xf numFmtId="166" fontId="0" fillId="0" borderId="2" xfId="0" applyNumberFormat="1" applyBorder="1"/>
    <xf numFmtId="165" fontId="0" fillId="0" borderId="2" xfId="1" applyNumberFormat="1" applyFont="1" applyBorder="1"/>
    <xf numFmtId="0" fontId="7" fillId="0" borderId="0" xfId="2" applyFont="1" applyBorder="1" applyAlignment="1">
      <alignment horizontal="right"/>
    </xf>
    <xf numFmtId="164" fontId="0" fillId="0" borderId="20" xfId="0" applyNumberFormat="1" applyBorder="1"/>
    <xf numFmtId="9" fontId="0" fillId="0" borderId="22" xfId="5" applyFont="1" applyBorder="1"/>
    <xf numFmtId="9" fontId="0" fillId="0" borderId="20" xfId="5" applyFont="1" applyBorder="1"/>
    <xf numFmtId="0" fontId="0" fillId="0" borderId="20" xfId="0" applyBorder="1"/>
    <xf numFmtId="0" fontId="0" fillId="3" borderId="2" xfId="0" applyFont="1" applyFill="1" applyBorder="1"/>
    <xf numFmtId="0" fontId="0" fillId="3" borderId="0" xfId="0" applyFill="1" applyAlignment="1">
      <alignment horizontal="right"/>
    </xf>
    <xf numFmtId="0" fontId="0" fillId="3" borderId="0" xfId="0" applyFill="1"/>
    <xf numFmtId="0" fontId="0" fillId="3" borderId="20" xfId="0" applyFill="1" applyBorder="1"/>
    <xf numFmtId="0" fontId="0" fillId="3" borderId="2" xfId="0" applyFill="1" applyBorder="1"/>
    <xf numFmtId="16" fontId="0" fillId="0" borderId="11" xfId="0" applyNumberFormat="1" applyBorder="1" applyAlignment="1">
      <alignment horizontal="center"/>
    </xf>
    <xf numFmtId="164" fontId="0" fillId="0" borderId="11" xfId="1" applyNumberFormat="1" applyFont="1" applyBorder="1"/>
    <xf numFmtId="164" fontId="23" fillId="0" borderId="0" xfId="1" applyNumberFormat="1" applyFont="1"/>
    <xf numFmtId="164" fontId="23" fillId="0" borderId="11" xfId="1" applyNumberFormat="1" applyFont="1" applyBorder="1"/>
    <xf numFmtId="164" fontId="22" fillId="0" borderId="0" xfId="1" applyNumberFormat="1" applyFont="1"/>
    <xf numFmtId="164" fontId="0" fillId="0" borderId="4" xfId="1" applyNumberFormat="1" applyFont="1" applyBorder="1"/>
    <xf numFmtId="164" fontId="23" fillId="0" borderId="2" xfId="1" applyNumberFormat="1" applyFont="1" applyBorder="1"/>
    <xf numFmtId="164" fontId="23" fillId="0" borderId="4" xfId="1" applyNumberFormat="1" applyFont="1" applyBorder="1"/>
    <xf numFmtId="164" fontId="0" fillId="0" borderId="21" xfId="1" applyNumberFormat="1" applyFont="1" applyBorder="1"/>
    <xf numFmtId="0" fontId="23" fillId="0" borderId="0" xfId="0" applyFont="1"/>
    <xf numFmtId="0" fontId="0" fillId="0" borderId="0" xfId="0" applyAlignment="1">
      <alignment horizontal="right" vertical="center"/>
    </xf>
    <xf numFmtId="43" fontId="0" fillId="0" borderId="0" xfId="1" applyNumberFormat="1" applyFont="1" applyBorder="1"/>
    <xf numFmtId="43" fontId="0" fillId="0" borderId="0" xfId="0" applyNumberFormat="1"/>
    <xf numFmtId="0" fontId="23" fillId="3" borderId="0" xfId="0" applyFont="1" applyFill="1" applyAlignment="1">
      <alignment horizontal="right"/>
    </xf>
    <xf numFmtId="0" fontId="23" fillId="3" borderId="0" xfId="0" applyFont="1" applyFill="1"/>
    <xf numFmtId="16" fontId="21" fillId="2" borderId="26" xfId="0" applyNumberFormat="1" applyFont="1" applyFill="1" applyBorder="1" applyAlignment="1">
      <alignment horizontal="center" vertical="center" wrapText="1"/>
    </xf>
    <xf numFmtId="0" fontId="21" fillId="2" borderId="27" xfId="0" applyFont="1" applyFill="1" applyBorder="1" applyAlignment="1">
      <alignment horizontal="center" vertical="center" wrapText="1"/>
    </xf>
    <xf numFmtId="16" fontId="21" fillId="2" borderId="27" xfId="0" applyNumberFormat="1" applyFont="1" applyFill="1" applyBorder="1" applyAlignment="1">
      <alignment horizontal="center" vertical="center" wrapText="1"/>
    </xf>
    <xf numFmtId="0" fontId="20" fillId="0" borderId="23" xfId="0" applyFont="1" applyBorder="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1" fillId="2" borderId="26" xfId="0" applyFont="1" applyFill="1" applyBorder="1" applyAlignment="1">
      <alignment vertical="center" wrapText="1"/>
    </xf>
    <xf numFmtId="0" fontId="21" fillId="2" borderId="27" xfId="0" applyFont="1" applyFill="1" applyBorder="1" applyAlignment="1">
      <alignment vertical="center" wrapText="1"/>
    </xf>
    <xf numFmtId="164" fontId="0" fillId="0" borderId="0" xfId="5" applyNumberFormat="1" applyFont="1"/>
  </cellXfs>
  <cellStyles count="6">
    <cellStyle name="Comma" xfId="1" builtinId="3"/>
    <cellStyle name="Normal" xfId="0" builtinId="0"/>
    <cellStyle name="Percent" xfId="5" builtinId="5"/>
    <cellStyle name="Style 1" xfId="2"/>
    <cellStyle name="Style 2" xfId="3"/>
    <cellStyle name="Style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'Homer Spit 2015'!$AW$6</c:f>
              <c:strCache>
                <c:ptCount val="1"/>
                <c:pt idx="0">
                  <c:v>All Sites</c:v>
                </c:pt>
              </c:strCache>
            </c:strRef>
          </c:tx>
          <c:marker>
            <c:symbol val="none"/>
          </c:marker>
          <c:cat>
            <c:numRef>
              <c:f>'Homer Spit 2015'!$AX$5:$BF$5</c:f>
              <c:numCache>
                <c:formatCode>m/d/yyyy</c:formatCode>
                <c:ptCount val="9"/>
                <c:pt idx="0">
                  <c:v>42110</c:v>
                </c:pt>
                <c:pt idx="1">
                  <c:v>42115</c:v>
                </c:pt>
                <c:pt idx="2">
                  <c:v>42120</c:v>
                </c:pt>
                <c:pt idx="3">
                  <c:v>42125</c:v>
                </c:pt>
                <c:pt idx="4">
                  <c:v>42130</c:v>
                </c:pt>
                <c:pt idx="5">
                  <c:v>42135</c:v>
                </c:pt>
                <c:pt idx="6">
                  <c:v>42140</c:v>
                </c:pt>
                <c:pt idx="7">
                  <c:v>42145</c:v>
                </c:pt>
                <c:pt idx="8">
                  <c:v>42150</c:v>
                </c:pt>
              </c:numCache>
            </c:numRef>
          </c:cat>
          <c:val>
            <c:numRef>
              <c:f>'Homer Spit 2015'!$AX$6:$BF$6</c:f>
              <c:numCache>
                <c:formatCode>_(* #,##0_);_(* \(#,##0\);_(* "-"??_);_(@_)</c:formatCode>
                <c:ptCount val="9"/>
                <c:pt idx="0">
                  <c:v>1</c:v>
                </c:pt>
                <c:pt idx="1">
                  <c:v>16</c:v>
                </c:pt>
                <c:pt idx="2">
                  <c:v>52</c:v>
                </c:pt>
                <c:pt idx="3">
                  <c:v>522</c:v>
                </c:pt>
                <c:pt idx="4">
                  <c:v>3666</c:v>
                </c:pt>
                <c:pt idx="5">
                  <c:v>2525</c:v>
                </c:pt>
                <c:pt idx="6">
                  <c:v>1295</c:v>
                </c:pt>
                <c:pt idx="7">
                  <c:v>160</c:v>
                </c:pt>
                <c:pt idx="8">
                  <c:v>50</c:v>
                </c:pt>
              </c:numCache>
            </c:numRef>
          </c:val>
          <c:smooth val="0"/>
        </c:ser>
        <c:ser>
          <c:idx val="1"/>
          <c:order val="1"/>
          <c:tx>
            <c:strRef>
              <c:f>'Homer Spit 2015'!$AW$7</c:f>
              <c:strCache>
                <c:ptCount val="1"/>
                <c:pt idx="0">
                  <c:v>Mud Bay</c:v>
                </c:pt>
              </c:strCache>
            </c:strRef>
          </c:tx>
          <c:marker>
            <c:symbol val="none"/>
          </c:marker>
          <c:cat>
            <c:numRef>
              <c:f>'Homer Spit 2015'!$AX$5:$BF$5</c:f>
              <c:numCache>
                <c:formatCode>m/d/yyyy</c:formatCode>
                <c:ptCount val="9"/>
                <c:pt idx="0">
                  <c:v>42110</c:v>
                </c:pt>
                <c:pt idx="1">
                  <c:v>42115</c:v>
                </c:pt>
                <c:pt idx="2">
                  <c:v>42120</c:v>
                </c:pt>
                <c:pt idx="3">
                  <c:v>42125</c:v>
                </c:pt>
                <c:pt idx="4">
                  <c:v>42130</c:v>
                </c:pt>
                <c:pt idx="5">
                  <c:v>42135</c:v>
                </c:pt>
                <c:pt idx="6">
                  <c:v>42140</c:v>
                </c:pt>
                <c:pt idx="7">
                  <c:v>42145</c:v>
                </c:pt>
                <c:pt idx="8">
                  <c:v>42150</c:v>
                </c:pt>
              </c:numCache>
            </c:numRef>
          </c:cat>
          <c:val>
            <c:numRef>
              <c:f>'Homer Spit 2015'!$AX$7:$BF$7</c:f>
              <c:numCache>
                <c:formatCode>_(* #,##0_);_(* \(#,##0\);_(* "-"??_);_(@_)</c:formatCode>
                <c:ptCount val="9"/>
                <c:pt idx="0">
                  <c:v>0</c:v>
                </c:pt>
                <c:pt idx="1">
                  <c:v>2</c:v>
                </c:pt>
                <c:pt idx="2">
                  <c:v>33</c:v>
                </c:pt>
                <c:pt idx="3">
                  <c:v>314</c:v>
                </c:pt>
                <c:pt idx="4">
                  <c:v>113</c:v>
                </c:pt>
                <c:pt idx="5">
                  <c:v>1527</c:v>
                </c:pt>
                <c:pt idx="6">
                  <c:v>610</c:v>
                </c:pt>
                <c:pt idx="7">
                  <c:v>3</c:v>
                </c:pt>
                <c:pt idx="8">
                  <c:v>2</c:v>
                </c:pt>
              </c:numCache>
            </c:numRef>
          </c:val>
          <c:smooth val="0"/>
        </c:ser>
        <c:ser>
          <c:idx val="2"/>
          <c:order val="2"/>
          <c:tx>
            <c:strRef>
              <c:f>'Homer Spit 2015'!$AW$8</c:f>
              <c:strCache>
                <c:ptCount val="1"/>
                <c:pt idx="0">
                  <c:v>Mariner Park Lagoon</c:v>
                </c:pt>
              </c:strCache>
            </c:strRef>
          </c:tx>
          <c:marker>
            <c:symbol val="none"/>
          </c:marker>
          <c:cat>
            <c:numRef>
              <c:f>'Homer Spit 2015'!$AX$5:$BF$5</c:f>
              <c:numCache>
                <c:formatCode>m/d/yyyy</c:formatCode>
                <c:ptCount val="9"/>
                <c:pt idx="0">
                  <c:v>42110</c:v>
                </c:pt>
                <c:pt idx="1">
                  <c:v>42115</c:v>
                </c:pt>
                <c:pt idx="2">
                  <c:v>42120</c:v>
                </c:pt>
                <c:pt idx="3">
                  <c:v>42125</c:v>
                </c:pt>
                <c:pt idx="4">
                  <c:v>42130</c:v>
                </c:pt>
                <c:pt idx="5">
                  <c:v>42135</c:v>
                </c:pt>
                <c:pt idx="6">
                  <c:v>42140</c:v>
                </c:pt>
                <c:pt idx="7">
                  <c:v>42145</c:v>
                </c:pt>
                <c:pt idx="8">
                  <c:v>42150</c:v>
                </c:pt>
              </c:numCache>
            </c:numRef>
          </c:cat>
          <c:val>
            <c:numRef>
              <c:f>'Homer Spit 2015'!$AX$8:$BF$8</c:f>
              <c:numCache>
                <c:formatCode>_(* #,##0_);_(* \(#,##0\);_(* "-"??_);_(@_)</c:formatCode>
                <c:ptCount val="9"/>
                <c:pt idx="0">
                  <c:v>1</c:v>
                </c:pt>
                <c:pt idx="1">
                  <c:v>0</c:v>
                </c:pt>
                <c:pt idx="2">
                  <c:v>5</c:v>
                </c:pt>
                <c:pt idx="3">
                  <c:v>19</c:v>
                </c:pt>
                <c:pt idx="4">
                  <c:v>61</c:v>
                </c:pt>
                <c:pt idx="5">
                  <c:v>34</c:v>
                </c:pt>
                <c:pt idx="6">
                  <c:v>229</c:v>
                </c:pt>
                <c:pt idx="7">
                  <c:v>9</c:v>
                </c:pt>
                <c:pt idx="8">
                  <c:v>0</c:v>
                </c:pt>
              </c:numCache>
            </c:numRef>
          </c:val>
          <c:smooth val="0"/>
        </c:ser>
        <c:ser>
          <c:idx val="3"/>
          <c:order val="3"/>
          <c:tx>
            <c:strRef>
              <c:f>'Homer Spit 2015'!$AW$9</c:f>
              <c:strCache>
                <c:ptCount val="1"/>
                <c:pt idx="0">
                  <c:v>Mid-Spit</c:v>
                </c:pt>
              </c:strCache>
            </c:strRef>
          </c:tx>
          <c:marker>
            <c:symbol val="none"/>
          </c:marker>
          <c:cat>
            <c:numRef>
              <c:f>'Homer Spit 2015'!$AX$5:$BF$5</c:f>
              <c:numCache>
                <c:formatCode>m/d/yyyy</c:formatCode>
                <c:ptCount val="9"/>
                <c:pt idx="0">
                  <c:v>42110</c:v>
                </c:pt>
                <c:pt idx="1">
                  <c:v>42115</c:v>
                </c:pt>
                <c:pt idx="2">
                  <c:v>42120</c:v>
                </c:pt>
                <c:pt idx="3">
                  <c:v>42125</c:v>
                </c:pt>
                <c:pt idx="4">
                  <c:v>42130</c:v>
                </c:pt>
                <c:pt idx="5">
                  <c:v>42135</c:v>
                </c:pt>
                <c:pt idx="6">
                  <c:v>42140</c:v>
                </c:pt>
                <c:pt idx="7">
                  <c:v>42145</c:v>
                </c:pt>
                <c:pt idx="8">
                  <c:v>42150</c:v>
                </c:pt>
              </c:numCache>
            </c:numRef>
          </c:cat>
          <c:val>
            <c:numRef>
              <c:f>'Homer Spit 2015'!$AX$9:$BF$9</c:f>
              <c:numCache>
                <c:formatCode>_(* #,##0_);_(* \(#,##0\);_(* "-"??_);_(@_)</c:formatCode>
                <c:ptCount val="9"/>
                <c:pt idx="0">
                  <c:v>0</c:v>
                </c:pt>
                <c:pt idx="1">
                  <c:v>0</c:v>
                </c:pt>
                <c:pt idx="2">
                  <c:v>15</c:v>
                </c:pt>
                <c:pt idx="3">
                  <c:v>13</c:v>
                </c:pt>
                <c:pt idx="4">
                  <c:v>991</c:v>
                </c:pt>
                <c:pt idx="5">
                  <c:v>419</c:v>
                </c:pt>
                <c:pt idx="6">
                  <c:v>352</c:v>
                </c:pt>
                <c:pt idx="7">
                  <c:v>82</c:v>
                </c:pt>
                <c:pt idx="8">
                  <c:v>40</c:v>
                </c:pt>
              </c:numCache>
            </c:numRef>
          </c:val>
          <c:smooth val="0"/>
        </c:ser>
        <c:ser>
          <c:idx val="4"/>
          <c:order val="4"/>
          <c:tx>
            <c:strRef>
              <c:f>'Homer Spit 2015'!$AW$10</c:f>
              <c:strCache>
                <c:ptCount val="1"/>
                <c:pt idx="0">
                  <c:v>Outer Spit</c:v>
                </c:pt>
              </c:strCache>
            </c:strRef>
          </c:tx>
          <c:marker>
            <c:symbol val="none"/>
          </c:marker>
          <c:cat>
            <c:numRef>
              <c:f>'Homer Spit 2015'!$AX$5:$BF$5</c:f>
              <c:numCache>
                <c:formatCode>m/d/yyyy</c:formatCode>
                <c:ptCount val="9"/>
                <c:pt idx="0">
                  <c:v>42110</c:v>
                </c:pt>
                <c:pt idx="1">
                  <c:v>42115</c:v>
                </c:pt>
                <c:pt idx="2">
                  <c:v>42120</c:v>
                </c:pt>
                <c:pt idx="3">
                  <c:v>42125</c:v>
                </c:pt>
                <c:pt idx="4">
                  <c:v>42130</c:v>
                </c:pt>
                <c:pt idx="5">
                  <c:v>42135</c:v>
                </c:pt>
                <c:pt idx="6">
                  <c:v>42140</c:v>
                </c:pt>
                <c:pt idx="7">
                  <c:v>42145</c:v>
                </c:pt>
                <c:pt idx="8">
                  <c:v>42150</c:v>
                </c:pt>
              </c:numCache>
            </c:numRef>
          </c:cat>
          <c:val>
            <c:numRef>
              <c:f>'Homer Spit 2015'!$AX$10:$BF$10</c:f>
              <c:numCache>
                <c:formatCode>_(* #,##0_);_(* \(#,##0\);_(* "-"??_);_(@_)</c:formatCode>
                <c:ptCount val="9"/>
                <c:pt idx="0">
                  <c:v>0</c:v>
                </c:pt>
                <c:pt idx="1">
                  <c:v>0</c:v>
                </c:pt>
                <c:pt idx="2">
                  <c:v>0</c:v>
                </c:pt>
                <c:pt idx="3">
                  <c:v>65</c:v>
                </c:pt>
                <c:pt idx="4">
                  <c:v>612</c:v>
                </c:pt>
                <c:pt idx="5">
                  <c:v>168</c:v>
                </c:pt>
                <c:pt idx="6">
                  <c:v>52</c:v>
                </c:pt>
                <c:pt idx="7">
                  <c:v>55</c:v>
                </c:pt>
                <c:pt idx="8">
                  <c:v>0</c:v>
                </c:pt>
              </c:numCache>
            </c:numRef>
          </c:val>
          <c:smooth val="0"/>
        </c:ser>
        <c:ser>
          <c:idx val="5"/>
          <c:order val="5"/>
          <c:tx>
            <c:strRef>
              <c:f>'Homer Spit 2015'!$AW$11</c:f>
              <c:strCache>
                <c:ptCount val="1"/>
                <c:pt idx="0">
                  <c:v>Beluga Slough</c:v>
                </c:pt>
              </c:strCache>
            </c:strRef>
          </c:tx>
          <c:marker>
            <c:symbol val="none"/>
          </c:marker>
          <c:cat>
            <c:numRef>
              <c:f>'Homer Spit 2015'!$AX$5:$BF$5</c:f>
              <c:numCache>
                <c:formatCode>m/d/yyyy</c:formatCode>
                <c:ptCount val="9"/>
                <c:pt idx="0">
                  <c:v>42110</c:v>
                </c:pt>
                <c:pt idx="1">
                  <c:v>42115</c:v>
                </c:pt>
                <c:pt idx="2">
                  <c:v>42120</c:v>
                </c:pt>
                <c:pt idx="3">
                  <c:v>42125</c:v>
                </c:pt>
                <c:pt idx="4">
                  <c:v>42130</c:v>
                </c:pt>
                <c:pt idx="5">
                  <c:v>42135</c:v>
                </c:pt>
                <c:pt idx="6">
                  <c:v>42140</c:v>
                </c:pt>
                <c:pt idx="7">
                  <c:v>42145</c:v>
                </c:pt>
                <c:pt idx="8">
                  <c:v>42150</c:v>
                </c:pt>
              </c:numCache>
            </c:numRef>
          </c:cat>
          <c:val>
            <c:numRef>
              <c:f>'Homer Spit 2015'!$AX$11:$BF$11</c:f>
              <c:numCache>
                <c:formatCode>_(* #,##0_);_(* \(#,##0\);_(* "-"??_);_(@_)</c:formatCode>
                <c:ptCount val="9"/>
                <c:pt idx="0">
                  <c:v>0</c:v>
                </c:pt>
                <c:pt idx="1">
                  <c:v>5</c:v>
                </c:pt>
                <c:pt idx="2">
                  <c:v>4</c:v>
                </c:pt>
                <c:pt idx="3">
                  <c:v>52</c:v>
                </c:pt>
                <c:pt idx="4">
                  <c:v>43</c:v>
                </c:pt>
                <c:pt idx="5">
                  <c:v>150</c:v>
                </c:pt>
                <c:pt idx="6">
                  <c:v>52</c:v>
                </c:pt>
                <c:pt idx="7">
                  <c:v>9</c:v>
                </c:pt>
                <c:pt idx="8">
                  <c:v>5</c:v>
                </c:pt>
              </c:numCache>
            </c:numRef>
          </c:val>
          <c:smooth val="0"/>
        </c:ser>
        <c:ser>
          <c:idx val="6"/>
          <c:order val="6"/>
          <c:tx>
            <c:strRef>
              <c:f>'Homer Spit 2015'!$AW$12</c:f>
              <c:strCache>
                <c:ptCount val="1"/>
                <c:pt idx="0">
                  <c:v>Islands and Islets</c:v>
                </c:pt>
              </c:strCache>
            </c:strRef>
          </c:tx>
          <c:marker>
            <c:symbol val="none"/>
          </c:marker>
          <c:cat>
            <c:numRef>
              <c:f>'Homer Spit 2015'!$AX$5:$BF$5</c:f>
              <c:numCache>
                <c:formatCode>m/d/yyyy</c:formatCode>
                <c:ptCount val="9"/>
                <c:pt idx="0">
                  <c:v>42110</c:v>
                </c:pt>
                <c:pt idx="1">
                  <c:v>42115</c:v>
                </c:pt>
                <c:pt idx="2">
                  <c:v>42120</c:v>
                </c:pt>
                <c:pt idx="3">
                  <c:v>42125</c:v>
                </c:pt>
                <c:pt idx="4">
                  <c:v>42130</c:v>
                </c:pt>
                <c:pt idx="5">
                  <c:v>42135</c:v>
                </c:pt>
                <c:pt idx="6">
                  <c:v>42140</c:v>
                </c:pt>
                <c:pt idx="7">
                  <c:v>42145</c:v>
                </c:pt>
                <c:pt idx="8">
                  <c:v>42150</c:v>
                </c:pt>
              </c:numCache>
            </c:numRef>
          </c:cat>
          <c:val>
            <c:numRef>
              <c:f>'Homer Spit 2015'!$AX$12:$BF$12</c:f>
              <c:numCache>
                <c:formatCode>_(* #,##0_);_(* \(#,##0\);_(* "-"??_);_(@_)</c:formatCode>
                <c:ptCount val="9"/>
                <c:pt idx="0">
                  <c:v>0</c:v>
                </c:pt>
                <c:pt idx="1">
                  <c:v>9</c:v>
                </c:pt>
                <c:pt idx="2">
                  <c:v>0</c:v>
                </c:pt>
                <c:pt idx="3">
                  <c:v>59</c:v>
                </c:pt>
                <c:pt idx="4">
                  <c:v>1846</c:v>
                </c:pt>
                <c:pt idx="5">
                  <c:v>227</c:v>
                </c:pt>
                <c:pt idx="6">
                  <c:v>0</c:v>
                </c:pt>
                <c:pt idx="7">
                  <c:v>2</c:v>
                </c:pt>
                <c:pt idx="8">
                  <c:v>3</c:v>
                </c:pt>
              </c:numCache>
            </c:numRef>
          </c:val>
          <c:smooth val="0"/>
        </c:ser>
        <c:dLbls>
          <c:showLegendKey val="0"/>
          <c:showVal val="0"/>
          <c:showCatName val="0"/>
          <c:showSerName val="0"/>
          <c:showPercent val="0"/>
          <c:showBubbleSize val="0"/>
        </c:dLbls>
        <c:smooth val="0"/>
        <c:axId val="163404176"/>
        <c:axId val="163404568"/>
      </c:lineChart>
      <c:catAx>
        <c:axId val="163404176"/>
        <c:scaling>
          <c:orientation val="minMax"/>
        </c:scaling>
        <c:delete val="0"/>
        <c:axPos val="b"/>
        <c:majorGridlines/>
        <c:minorGridlines/>
        <c:numFmt formatCode="m/d/yyyy" sourceLinked="1"/>
        <c:majorTickMark val="out"/>
        <c:minorTickMark val="none"/>
        <c:tickLblPos val="nextTo"/>
        <c:crossAx val="163404568"/>
        <c:crosses val="autoZero"/>
        <c:auto val="0"/>
        <c:lblAlgn val="ctr"/>
        <c:lblOffset val="100"/>
        <c:noMultiLvlLbl val="0"/>
      </c:catAx>
      <c:valAx>
        <c:axId val="163404568"/>
        <c:scaling>
          <c:orientation val="minMax"/>
        </c:scaling>
        <c:delete val="0"/>
        <c:axPos val="l"/>
        <c:majorGridlines/>
        <c:numFmt formatCode="_(* #,##0_);_(* \(#,##0\);_(* &quot;-&quot;??_);_(@_)" sourceLinked="1"/>
        <c:majorTickMark val="out"/>
        <c:minorTickMark val="none"/>
        <c:tickLblPos val="nextTo"/>
        <c:crossAx val="163404176"/>
        <c:crossesAt val="41377"/>
        <c:crossBetween val="midCat"/>
      </c:valAx>
    </c:plotArea>
    <c:legend>
      <c:legendPos val="r"/>
      <c:layout/>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Dates'!$M$57</c:f>
              <c:strCache>
                <c:ptCount val="1"/>
                <c:pt idx="0">
                  <c:v>Semipalmated Plover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Dates'!$N$57:$V$57</c:f>
              <c:numCache>
                <c:formatCode>0%</c:formatCode>
                <c:ptCount val="9"/>
                <c:pt idx="0">
                  <c:v>0</c:v>
                </c:pt>
                <c:pt idx="1">
                  <c:v>0</c:v>
                </c:pt>
                <c:pt idx="2">
                  <c:v>1.1952191235059761E-2</c:v>
                </c:pt>
                <c:pt idx="3">
                  <c:v>3.9840637450199202E-2</c:v>
                </c:pt>
                <c:pt idx="4">
                  <c:v>0.17928286852589642</c:v>
                </c:pt>
                <c:pt idx="5">
                  <c:v>0.2549800796812749</c:v>
                </c:pt>
                <c:pt idx="6">
                  <c:v>0.20717131474103587</c:v>
                </c:pt>
                <c:pt idx="7">
                  <c:v>0.13545816733067728</c:v>
                </c:pt>
                <c:pt idx="8">
                  <c:v>0.17131474103585656</c:v>
                </c:pt>
              </c:numCache>
            </c:numRef>
          </c:val>
          <c:smooth val="0"/>
        </c:ser>
        <c:ser>
          <c:idx val="1"/>
          <c:order val="1"/>
          <c:tx>
            <c:strRef>
              <c:f>'Arrival Dates'!$M$58</c:f>
              <c:strCache>
                <c:ptCount val="1"/>
                <c:pt idx="0">
                  <c:v>Pacific Golden Plover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Dates'!$N$58:$V$58</c:f>
              <c:numCache>
                <c:formatCode>0%</c:formatCode>
                <c:ptCount val="9"/>
                <c:pt idx="0">
                  <c:v>0</c:v>
                </c:pt>
                <c:pt idx="1">
                  <c:v>0</c:v>
                </c:pt>
                <c:pt idx="2">
                  <c:v>0.76470588235294112</c:v>
                </c:pt>
                <c:pt idx="3">
                  <c:v>0.23529411764705882</c:v>
                </c:pt>
                <c:pt idx="4">
                  <c:v>0</c:v>
                </c:pt>
                <c:pt idx="5">
                  <c:v>0</c:v>
                </c:pt>
                <c:pt idx="6">
                  <c:v>0</c:v>
                </c:pt>
                <c:pt idx="7">
                  <c:v>0</c:v>
                </c:pt>
                <c:pt idx="8">
                  <c:v>0</c:v>
                </c:pt>
              </c:numCache>
            </c:numRef>
          </c:val>
          <c:smooth val="0"/>
        </c:ser>
        <c:ser>
          <c:idx val="2"/>
          <c:order val="2"/>
          <c:tx>
            <c:strRef>
              <c:f>'Arrival Dates'!$M$59</c:f>
              <c:strCache>
                <c:ptCount val="1"/>
                <c:pt idx="0">
                  <c:v>Black-bellied Plover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Dates'!$N$59:$V$59</c:f>
              <c:numCache>
                <c:formatCode>0%</c:formatCode>
                <c:ptCount val="9"/>
                <c:pt idx="0">
                  <c:v>0</c:v>
                </c:pt>
                <c:pt idx="1">
                  <c:v>3.5087719298245612E-2</c:v>
                </c:pt>
                <c:pt idx="2">
                  <c:v>0.34210526315789475</c:v>
                </c:pt>
                <c:pt idx="3">
                  <c:v>0.19298245614035087</c:v>
                </c:pt>
                <c:pt idx="4">
                  <c:v>0.33333333333333331</c:v>
                </c:pt>
                <c:pt idx="5">
                  <c:v>7.8947368421052627E-2</c:v>
                </c:pt>
                <c:pt idx="6">
                  <c:v>1.7543859649122806E-2</c:v>
                </c:pt>
                <c:pt idx="7">
                  <c:v>0</c:v>
                </c:pt>
                <c:pt idx="8">
                  <c:v>0</c:v>
                </c:pt>
              </c:numCache>
            </c:numRef>
          </c:val>
          <c:smooth val="0"/>
        </c:ser>
        <c:ser>
          <c:idx val="3"/>
          <c:order val="3"/>
          <c:tx>
            <c:strRef>
              <c:f>'Arrival Dates'!$M$60</c:f>
              <c:strCache>
                <c:ptCount val="1"/>
                <c:pt idx="0">
                  <c:v>Greater Yellowlegs</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Dates'!$N$60:$V$60</c:f>
              <c:numCache>
                <c:formatCode>0%</c:formatCode>
                <c:ptCount val="9"/>
                <c:pt idx="0">
                  <c:v>0</c:v>
                </c:pt>
                <c:pt idx="1">
                  <c:v>0.125</c:v>
                </c:pt>
                <c:pt idx="2">
                  <c:v>8.3333333333333329E-2</c:v>
                </c:pt>
                <c:pt idx="3">
                  <c:v>0.25</c:v>
                </c:pt>
                <c:pt idx="4">
                  <c:v>0</c:v>
                </c:pt>
                <c:pt idx="5">
                  <c:v>0.16666666666666666</c:v>
                </c:pt>
                <c:pt idx="6">
                  <c:v>0</c:v>
                </c:pt>
                <c:pt idx="7">
                  <c:v>0.29166666666666669</c:v>
                </c:pt>
                <c:pt idx="8">
                  <c:v>8.3333333333333329E-2</c:v>
                </c:pt>
              </c:numCache>
            </c:numRef>
          </c:val>
          <c:smooth val="0"/>
        </c:ser>
        <c:ser>
          <c:idx val="4"/>
          <c:order val="4"/>
          <c:tx>
            <c:strRef>
              <c:f>'Arrival Dates'!$M$61</c:f>
              <c:strCache>
                <c:ptCount val="1"/>
                <c:pt idx="0">
                  <c:v>Whimbrel</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Dates'!$N$61:$V$61</c:f>
              <c:numCache>
                <c:formatCode>0%</c:formatCode>
                <c:ptCount val="9"/>
                <c:pt idx="0">
                  <c:v>0</c:v>
                </c:pt>
                <c:pt idx="1">
                  <c:v>0</c:v>
                </c:pt>
                <c:pt idx="2">
                  <c:v>0</c:v>
                </c:pt>
                <c:pt idx="3">
                  <c:v>7.6923076923076927E-2</c:v>
                </c:pt>
                <c:pt idx="4">
                  <c:v>0.46153846153846156</c:v>
                </c:pt>
                <c:pt idx="5">
                  <c:v>3.8461538461538464E-2</c:v>
                </c:pt>
                <c:pt idx="6">
                  <c:v>3.8461538461538464E-2</c:v>
                </c:pt>
                <c:pt idx="7">
                  <c:v>0.38461538461538464</c:v>
                </c:pt>
                <c:pt idx="8">
                  <c:v>0</c:v>
                </c:pt>
              </c:numCache>
            </c:numRef>
          </c:val>
          <c:smooth val="0"/>
        </c:ser>
        <c:ser>
          <c:idx val="5"/>
          <c:order val="5"/>
          <c:tx>
            <c:strRef>
              <c:f>'Arrival Dates'!$M$62</c:f>
              <c:strCache>
                <c:ptCount val="1"/>
                <c:pt idx="0">
                  <c:v>Wandering Tattler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Dates'!$N$62:$V$62</c:f>
              <c:numCache>
                <c:formatCode>0%</c:formatCode>
                <c:ptCount val="9"/>
                <c:pt idx="0">
                  <c:v>0</c:v>
                </c:pt>
                <c:pt idx="1">
                  <c:v>0</c:v>
                </c:pt>
                <c:pt idx="2">
                  <c:v>0</c:v>
                </c:pt>
                <c:pt idx="3">
                  <c:v>0</c:v>
                </c:pt>
                <c:pt idx="4">
                  <c:v>0</c:v>
                </c:pt>
                <c:pt idx="5">
                  <c:v>0.38461538461538464</c:v>
                </c:pt>
                <c:pt idx="6">
                  <c:v>0.51282051282051277</c:v>
                </c:pt>
                <c:pt idx="7">
                  <c:v>2.564102564102564E-2</c:v>
                </c:pt>
                <c:pt idx="8">
                  <c:v>7.6923076923076927E-2</c:v>
                </c:pt>
              </c:numCache>
            </c:numRef>
          </c:val>
          <c:smooth val="0"/>
        </c:ser>
        <c:ser>
          <c:idx val="6"/>
          <c:order val="6"/>
          <c:tx>
            <c:strRef>
              <c:f>'Arrival Dates'!$M$63</c:f>
              <c:strCache>
                <c:ptCount val="1"/>
                <c:pt idx="0">
                  <c:v>Surfbird </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Dates'!$N$63:$V$63</c:f>
              <c:numCache>
                <c:formatCode>0%</c:formatCode>
                <c:ptCount val="9"/>
                <c:pt idx="0">
                  <c:v>0</c:v>
                </c:pt>
                <c:pt idx="1">
                  <c:v>1.5128593040847202E-3</c:v>
                </c:pt>
                <c:pt idx="2">
                  <c:v>2.2692889561270802E-3</c:v>
                </c:pt>
                <c:pt idx="3">
                  <c:v>6.0514372163388806E-2</c:v>
                </c:pt>
                <c:pt idx="4">
                  <c:v>0.33207261724659609</c:v>
                </c:pt>
                <c:pt idx="5">
                  <c:v>0.30181543116490167</c:v>
                </c:pt>
                <c:pt idx="6">
                  <c:v>0.1043872919818457</c:v>
                </c:pt>
                <c:pt idx="7">
                  <c:v>0.18229954614220878</c:v>
                </c:pt>
                <c:pt idx="8">
                  <c:v>1.5128593040847202E-2</c:v>
                </c:pt>
              </c:numCache>
            </c:numRef>
          </c:val>
          <c:smooth val="0"/>
        </c:ser>
        <c:ser>
          <c:idx val="7"/>
          <c:order val="7"/>
          <c:tx>
            <c:strRef>
              <c:f>'Arrival Dates'!$M$64</c:f>
              <c:strCache>
                <c:ptCount val="1"/>
                <c:pt idx="0">
                  <c:v>Black Turnstone </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Dates'!$N$64:$V$64</c:f>
              <c:numCache>
                <c:formatCode>0%</c:formatCode>
                <c:ptCount val="9"/>
                <c:pt idx="0">
                  <c:v>0</c:v>
                </c:pt>
                <c:pt idx="1">
                  <c:v>0</c:v>
                </c:pt>
                <c:pt idx="2">
                  <c:v>1.7857142857142856E-2</c:v>
                </c:pt>
                <c:pt idx="3">
                  <c:v>7.1428571428571425E-2</c:v>
                </c:pt>
                <c:pt idx="4">
                  <c:v>0.26785714285714285</c:v>
                </c:pt>
                <c:pt idx="5">
                  <c:v>0.6071428571428571</c:v>
                </c:pt>
                <c:pt idx="6">
                  <c:v>1.7857142857142856E-2</c:v>
                </c:pt>
                <c:pt idx="7">
                  <c:v>0</c:v>
                </c:pt>
                <c:pt idx="8">
                  <c:v>1.7857142857142856E-2</c:v>
                </c:pt>
              </c:numCache>
            </c:numRef>
          </c:val>
          <c:smooth val="0"/>
        </c:ser>
        <c:dLbls>
          <c:showLegendKey val="0"/>
          <c:showVal val="0"/>
          <c:showCatName val="0"/>
          <c:showSerName val="0"/>
          <c:showPercent val="0"/>
          <c:showBubbleSize val="0"/>
        </c:dLbls>
        <c:smooth val="0"/>
        <c:axId val="191592496"/>
        <c:axId val="191839008"/>
      </c:lineChart>
      <c:dateAx>
        <c:axId val="191592496"/>
        <c:scaling>
          <c:orientation val="minMax"/>
        </c:scaling>
        <c:delete val="0"/>
        <c:axPos val="b"/>
        <c:majorGridlines/>
        <c:numFmt formatCode="d\-mmm" sourceLinked="1"/>
        <c:majorTickMark val="out"/>
        <c:minorTickMark val="none"/>
        <c:tickLblPos val="nextTo"/>
        <c:crossAx val="191839008"/>
        <c:crosses val="autoZero"/>
        <c:auto val="1"/>
        <c:lblOffset val="100"/>
        <c:baseTimeUnit val="days"/>
      </c:dateAx>
      <c:valAx>
        <c:axId val="191839008"/>
        <c:scaling>
          <c:orientation val="minMax"/>
        </c:scaling>
        <c:delete val="0"/>
        <c:axPos val="l"/>
        <c:majorGridlines/>
        <c:numFmt formatCode="0%" sourceLinked="1"/>
        <c:majorTickMark val="out"/>
        <c:minorTickMark val="none"/>
        <c:tickLblPos val="nextTo"/>
        <c:crossAx val="191592496"/>
        <c:crosses val="autoZero"/>
        <c:crossBetween val="between"/>
      </c:valAx>
    </c:plotArea>
    <c:legend>
      <c:legendPos val="r"/>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Dates'!$M$65</c:f>
              <c:strCache>
                <c:ptCount val="1"/>
                <c:pt idx="0">
                  <c:v>Western Sandpiper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Dates'!$N$65:$V$65</c:f>
              <c:numCache>
                <c:formatCode>0%</c:formatCode>
                <c:ptCount val="9"/>
                <c:pt idx="0">
                  <c:v>0</c:v>
                </c:pt>
                <c:pt idx="1">
                  <c:v>0</c:v>
                </c:pt>
                <c:pt idx="2">
                  <c:v>1.525E-2</c:v>
                </c:pt>
                <c:pt idx="3">
                  <c:v>7.0250000000000007E-2</c:v>
                </c:pt>
                <c:pt idx="4">
                  <c:v>0.52725</c:v>
                </c:pt>
                <c:pt idx="5">
                  <c:v>0.29349999999999998</c:v>
                </c:pt>
                <c:pt idx="6">
                  <c:v>8.8249999999999995E-2</c:v>
                </c:pt>
                <c:pt idx="7">
                  <c:v>5.0000000000000001E-3</c:v>
                </c:pt>
                <c:pt idx="8">
                  <c:v>5.0000000000000001E-4</c:v>
                </c:pt>
              </c:numCache>
            </c:numRef>
          </c:val>
          <c:smooth val="0"/>
        </c:ser>
        <c:ser>
          <c:idx val="1"/>
          <c:order val="1"/>
          <c:tx>
            <c:strRef>
              <c:f>'Arrival Dates'!$M$66</c:f>
              <c:strCache>
                <c:ptCount val="1"/>
                <c:pt idx="0">
                  <c:v>Least Sandpiper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Dates'!$N$66:$V$66</c:f>
              <c:numCache>
                <c:formatCode>0%</c:formatCode>
                <c:ptCount val="9"/>
                <c:pt idx="0">
                  <c:v>0</c:v>
                </c:pt>
                <c:pt idx="1">
                  <c:v>0</c:v>
                </c:pt>
                <c:pt idx="2">
                  <c:v>0</c:v>
                </c:pt>
                <c:pt idx="3">
                  <c:v>0.10256410256410256</c:v>
                </c:pt>
                <c:pt idx="4">
                  <c:v>0.40512820512820513</c:v>
                </c:pt>
                <c:pt idx="5">
                  <c:v>6.1538461538461542E-2</c:v>
                </c:pt>
                <c:pt idx="6">
                  <c:v>0.11794871794871795</c:v>
                </c:pt>
                <c:pt idx="7">
                  <c:v>0.31282051282051282</c:v>
                </c:pt>
                <c:pt idx="8">
                  <c:v>0</c:v>
                </c:pt>
              </c:numCache>
            </c:numRef>
          </c:val>
          <c:smooth val="0"/>
        </c:ser>
        <c:ser>
          <c:idx val="2"/>
          <c:order val="2"/>
          <c:tx>
            <c:strRef>
              <c:f>'Arrival Dates'!$M$67</c:f>
              <c:strCache>
                <c:ptCount val="1"/>
                <c:pt idx="0">
                  <c:v>Semipalmated Sandpiper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Dates'!$N$67:$V$67</c:f>
              <c:numCache>
                <c:formatCode>0%</c:formatCode>
                <c:ptCount val="9"/>
                <c:pt idx="0">
                  <c:v>0</c:v>
                </c:pt>
                <c:pt idx="1">
                  <c:v>0</c:v>
                </c:pt>
                <c:pt idx="2">
                  <c:v>0</c:v>
                </c:pt>
                <c:pt idx="3">
                  <c:v>7.6923076923076927E-2</c:v>
                </c:pt>
                <c:pt idx="4">
                  <c:v>0</c:v>
                </c:pt>
                <c:pt idx="5">
                  <c:v>0</c:v>
                </c:pt>
                <c:pt idx="6">
                  <c:v>0.84615384615384615</c:v>
                </c:pt>
                <c:pt idx="7">
                  <c:v>7.6923076923076927E-2</c:v>
                </c:pt>
                <c:pt idx="8">
                  <c:v>0</c:v>
                </c:pt>
              </c:numCache>
            </c:numRef>
          </c:val>
          <c:smooth val="0"/>
        </c:ser>
        <c:ser>
          <c:idx val="3"/>
          <c:order val="3"/>
          <c:tx>
            <c:strRef>
              <c:f>'Arrival Dates'!$M$68</c:f>
              <c:strCache>
                <c:ptCount val="1"/>
                <c:pt idx="0">
                  <c:v>LESA/WESA/SESA</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Dates'!$N$68:$V$68</c:f>
              <c:numCache>
                <c:formatCode>0%</c:formatCode>
                <c:ptCount val="9"/>
                <c:pt idx="0">
                  <c:v>0</c:v>
                </c:pt>
                <c:pt idx="1">
                  <c:v>0</c:v>
                </c:pt>
                <c:pt idx="2">
                  <c:v>8.1053698074974676E-3</c:v>
                </c:pt>
                <c:pt idx="3">
                  <c:v>0.10435663627152988</c:v>
                </c:pt>
                <c:pt idx="4">
                  <c:v>0.77507598784194531</c:v>
                </c:pt>
                <c:pt idx="5">
                  <c:v>6.1803444782168183E-2</c:v>
                </c:pt>
                <c:pt idx="6">
                  <c:v>5.0658561296859167E-2</c:v>
                </c:pt>
                <c:pt idx="7">
                  <c:v>0</c:v>
                </c:pt>
                <c:pt idx="8">
                  <c:v>0</c:v>
                </c:pt>
              </c:numCache>
            </c:numRef>
          </c:val>
          <c:smooth val="0"/>
        </c:ser>
        <c:ser>
          <c:idx val="4"/>
          <c:order val="4"/>
          <c:tx>
            <c:strRef>
              <c:f>'Arrival Dates'!$M$69</c:f>
              <c:strCache>
                <c:ptCount val="1"/>
                <c:pt idx="0">
                  <c:v>Pectoral Sandpiper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Dates'!$N$69:$V$69</c:f>
              <c:numCache>
                <c:formatCode>0%</c:formatCode>
                <c:ptCount val="9"/>
                <c:pt idx="0">
                  <c:v>0</c:v>
                </c:pt>
                <c:pt idx="1">
                  <c:v>0</c:v>
                </c:pt>
                <c:pt idx="2">
                  <c:v>0</c:v>
                </c:pt>
                <c:pt idx="3">
                  <c:v>0</c:v>
                </c:pt>
                <c:pt idx="4">
                  <c:v>0</c:v>
                </c:pt>
                <c:pt idx="5">
                  <c:v>0</c:v>
                </c:pt>
                <c:pt idx="6">
                  <c:v>1.020408163265306E-2</c:v>
                </c:pt>
                <c:pt idx="7">
                  <c:v>0.98979591836734693</c:v>
                </c:pt>
                <c:pt idx="8">
                  <c:v>0</c:v>
                </c:pt>
              </c:numCache>
            </c:numRef>
          </c:val>
          <c:smooth val="0"/>
        </c:ser>
        <c:ser>
          <c:idx val="5"/>
          <c:order val="5"/>
          <c:tx>
            <c:strRef>
              <c:f>'Arrival Dates'!$M$70</c:f>
              <c:strCache>
                <c:ptCount val="1"/>
                <c:pt idx="0">
                  <c:v>Dunlin</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Dates'!$N$70:$V$70</c:f>
              <c:numCache>
                <c:formatCode>0%</c:formatCode>
                <c:ptCount val="9"/>
                <c:pt idx="0">
                  <c:v>1.9607843137254902E-3</c:v>
                </c:pt>
                <c:pt idx="1">
                  <c:v>6.5359477124183002E-4</c:v>
                </c:pt>
                <c:pt idx="2">
                  <c:v>3.0065359477124184E-2</c:v>
                </c:pt>
                <c:pt idx="3">
                  <c:v>0.19607843137254902</c:v>
                </c:pt>
                <c:pt idx="4">
                  <c:v>0.61830065359477127</c:v>
                </c:pt>
                <c:pt idx="5">
                  <c:v>7.2549019607843143E-2</c:v>
                </c:pt>
                <c:pt idx="6">
                  <c:v>7.0588235294117646E-2</c:v>
                </c:pt>
                <c:pt idx="7">
                  <c:v>5.8823529411764705E-3</c:v>
                </c:pt>
                <c:pt idx="8">
                  <c:v>3.9215686274509803E-3</c:v>
                </c:pt>
              </c:numCache>
            </c:numRef>
          </c:val>
          <c:smooth val="0"/>
        </c:ser>
        <c:ser>
          <c:idx val="6"/>
          <c:order val="6"/>
          <c:tx>
            <c:strRef>
              <c:f>'Arrival Dates'!$M$71</c:f>
              <c:strCache>
                <c:ptCount val="1"/>
                <c:pt idx="0">
                  <c:v>Short-billed Dowitcher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Dates'!$N$71:$V$71</c:f>
              <c:numCache>
                <c:formatCode>0%</c:formatCode>
                <c:ptCount val="9"/>
                <c:pt idx="0">
                  <c:v>0</c:v>
                </c:pt>
                <c:pt idx="1">
                  <c:v>0</c:v>
                </c:pt>
                <c:pt idx="2">
                  <c:v>6.6666666666666666E-2</c:v>
                </c:pt>
                <c:pt idx="3">
                  <c:v>0.6</c:v>
                </c:pt>
                <c:pt idx="4">
                  <c:v>0</c:v>
                </c:pt>
                <c:pt idx="5">
                  <c:v>6.6666666666666666E-2</c:v>
                </c:pt>
                <c:pt idx="6">
                  <c:v>0.13333333333333333</c:v>
                </c:pt>
                <c:pt idx="7">
                  <c:v>0</c:v>
                </c:pt>
                <c:pt idx="8">
                  <c:v>0.13333333333333333</c:v>
                </c:pt>
              </c:numCache>
            </c:numRef>
          </c:val>
          <c:smooth val="0"/>
        </c:ser>
        <c:ser>
          <c:idx val="7"/>
          <c:order val="7"/>
          <c:tx>
            <c:strRef>
              <c:f>'Arrival Dates'!$M$72</c:f>
              <c:strCache>
                <c:ptCount val="1"/>
                <c:pt idx="0">
                  <c:v>Long-billed Dowitcher</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Dates'!$N$72:$V$72</c:f>
              <c:numCache>
                <c:formatCode>0%</c:formatCode>
                <c:ptCount val="9"/>
                <c:pt idx="0">
                  <c:v>0</c:v>
                </c:pt>
                <c:pt idx="1">
                  <c:v>0</c:v>
                </c:pt>
                <c:pt idx="2">
                  <c:v>0</c:v>
                </c:pt>
                <c:pt idx="3">
                  <c:v>0</c:v>
                </c:pt>
                <c:pt idx="4">
                  <c:v>5.5555555555555552E-2</c:v>
                </c:pt>
                <c:pt idx="5">
                  <c:v>0.55555555555555558</c:v>
                </c:pt>
                <c:pt idx="6">
                  <c:v>0.3888888888888889</c:v>
                </c:pt>
                <c:pt idx="7">
                  <c:v>0</c:v>
                </c:pt>
                <c:pt idx="8">
                  <c:v>0</c:v>
                </c:pt>
              </c:numCache>
            </c:numRef>
          </c:val>
          <c:smooth val="0"/>
        </c:ser>
        <c:ser>
          <c:idx val="8"/>
          <c:order val="8"/>
          <c:tx>
            <c:strRef>
              <c:f>'Arrival Dates'!$M$73</c:f>
              <c:strCache>
                <c:ptCount val="1"/>
                <c:pt idx="0">
                  <c:v>Dowitcher sp.</c:v>
                </c:pt>
              </c:strCache>
            </c:strRef>
          </c:tx>
          <c:marker>
            <c:symbol val="none"/>
          </c:marker>
          <c:cat>
            <c:numRef>
              <c:f>'Arrival Dates'!$N$56:$V$56</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Dates'!$N$73:$V$73</c:f>
              <c:numCache>
                <c:formatCode>0%</c:formatCode>
                <c:ptCount val="9"/>
                <c:pt idx="0">
                  <c:v>0</c:v>
                </c:pt>
                <c:pt idx="1">
                  <c:v>0</c:v>
                </c:pt>
                <c:pt idx="2">
                  <c:v>0</c:v>
                </c:pt>
                <c:pt idx="3">
                  <c:v>0.73469387755102045</c:v>
                </c:pt>
                <c:pt idx="4">
                  <c:v>0.14285714285714285</c:v>
                </c:pt>
                <c:pt idx="5">
                  <c:v>0.12244897959183673</c:v>
                </c:pt>
                <c:pt idx="6">
                  <c:v>0</c:v>
                </c:pt>
                <c:pt idx="7">
                  <c:v>0</c:v>
                </c:pt>
                <c:pt idx="8">
                  <c:v>0</c:v>
                </c:pt>
              </c:numCache>
            </c:numRef>
          </c:val>
          <c:smooth val="0"/>
        </c:ser>
        <c:dLbls>
          <c:showLegendKey val="0"/>
          <c:showVal val="0"/>
          <c:showCatName val="0"/>
          <c:showSerName val="0"/>
          <c:showPercent val="0"/>
          <c:showBubbleSize val="0"/>
        </c:dLbls>
        <c:smooth val="0"/>
        <c:axId val="191839792"/>
        <c:axId val="191840184"/>
      </c:lineChart>
      <c:dateAx>
        <c:axId val="191839792"/>
        <c:scaling>
          <c:orientation val="minMax"/>
        </c:scaling>
        <c:delete val="0"/>
        <c:axPos val="b"/>
        <c:majorGridlines/>
        <c:numFmt formatCode="d\-mmm" sourceLinked="1"/>
        <c:majorTickMark val="out"/>
        <c:minorTickMark val="none"/>
        <c:tickLblPos val="nextTo"/>
        <c:crossAx val="191840184"/>
        <c:crosses val="autoZero"/>
        <c:auto val="1"/>
        <c:lblOffset val="100"/>
        <c:baseTimeUnit val="days"/>
      </c:dateAx>
      <c:valAx>
        <c:axId val="191840184"/>
        <c:scaling>
          <c:orientation val="minMax"/>
        </c:scaling>
        <c:delete val="0"/>
        <c:axPos val="l"/>
        <c:majorGridlines/>
        <c:numFmt formatCode="0%" sourceLinked="1"/>
        <c:majorTickMark val="out"/>
        <c:minorTickMark val="none"/>
        <c:tickLblPos val="nextTo"/>
        <c:crossAx val="191839792"/>
        <c:crosses val="autoZero"/>
        <c:crossBetween val="between"/>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'Arrival Dates'!$M$14</c:f>
              <c:strCache>
                <c:ptCount val="1"/>
                <c:pt idx="0">
                  <c:v>Semipalmated Plover</c:v>
                </c:pt>
              </c:strCache>
            </c:strRef>
          </c:tx>
          <c:spPr>
            <a:ln w="28575" cap="rnd">
              <a:solidFill>
                <a:schemeClr val="accent1"/>
              </a:solidFill>
              <a:round/>
            </a:ln>
            <a:effectLst/>
          </c:spPr>
          <c:marker>
            <c:symbol val="none"/>
          </c:marker>
          <c:cat>
            <c:numRef>
              <c:f>'Arrival Dates'!$N$13:$V$13</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Dates'!$N$14:$V$14</c:f>
              <c:numCache>
                <c:formatCode>0%</c:formatCode>
                <c:ptCount val="9"/>
                <c:pt idx="0">
                  <c:v>0</c:v>
                </c:pt>
                <c:pt idx="1">
                  <c:v>0</c:v>
                </c:pt>
                <c:pt idx="2">
                  <c:v>0</c:v>
                </c:pt>
                <c:pt idx="3">
                  <c:v>5.8608058608058608E-2</c:v>
                </c:pt>
                <c:pt idx="4">
                  <c:v>8.4249084249084255E-2</c:v>
                </c:pt>
                <c:pt idx="5">
                  <c:v>0.19413919413919414</c:v>
                </c:pt>
                <c:pt idx="6">
                  <c:v>0.35164835164835168</c:v>
                </c:pt>
                <c:pt idx="7">
                  <c:v>0.18681318681318682</c:v>
                </c:pt>
                <c:pt idx="8">
                  <c:v>0.12454212454212454</c:v>
                </c:pt>
              </c:numCache>
            </c:numRef>
          </c:val>
          <c:smooth val="0"/>
        </c:ser>
        <c:ser>
          <c:idx val="1"/>
          <c:order val="1"/>
          <c:tx>
            <c:strRef>
              <c:f>'Arrival Dates'!$M$15</c:f>
              <c:strCache>
                <c:ptCount val="1"/>
                <c:pt idx="0">
                  <c:v>Black-bellied Plover</c:v>
                </c:pt>
              </c:strCache>
            </c:strRef>
          </c:tx>
          <c:spPr>
            <a:ln w="28575" cap="rnd">
              <a:solidFill>
                <a:schemeClr val="accent2"/>
              </a:solidFill>
              <a:round/>
            </a:ln>
            <a:effectLst/>
          </c:spPr>
          <c:marker>
            <c:symbol val="none"/>
          </c:marker>
          <c:cat>
            <c:numRef>
              <c:f>'Arrival Dates'!$N$13:$V$13</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Dates'!$N$15:$V$15</c:f>
              <c:numCache>
                <c:formatCode>0%</c:formatCode>
                <c:ptCount val="9"/>
                <c:pt idx="0">
                  <c:v>0</c:v>
                </c:pt>
                <c:pt idx="1">
                  <c:v>0</c:v>
                </c:pt>
                <c:pt idx="2">
                  <c:v>0.15238095238095239</c:v>
                </c:pt>
                <c:pt idx="3">
                  <c:v>0.67142857142857137</c:v>
                </c:pt>
                <c:pt idx="4">
                  <c:v>9.5238095238095233E-2</c:v>
                </c:pt>
                <c:pt idx="5">
                  <c:v>6.1904761904761907E-2</c:v>
                </c:pt>
                <c:pt idx="6">
                  <c:v>9.5238095238095247E-3</c:v>
                </c:pt>
                <c:pt idx="7">
                  <c:v>9.5238095238095247E-3</c:v>
                </c:pt>
                <c:pt idx="8">
                  <c:v>0</c:v>
                </c:pt>
              </c:numCache>
            </c:numRef>
          </c:val>
          <c:smooth val="0"/>
        </c:ser>
        <c:ser>
          <c:idx val="2"/>
          <c:order val="2"/>
          <c:tx>
            <c:strRef>
              <c:f>'Arrival Dates'!$M$16</c:f>
              <c:strCache>
                <c:ptCount val="1"/>
                <c:pt idx="0">
                  <c:v>Greater Yellowlegs</c:v>
                </c:pt>
              </c:strCache>
            </c:strRef>
          </c:tx>
          <c:spPr>
            <a:ln w="28575" cap="rnd">
              <a:solidFill>
                <a:schemeClr val="accent3"/>
              </a:solidFill>
              <a:round/>
            </a:ln>
            <a:effectLst/>
          </c:spPr>
          <c:marker>
            <c:symbol val="none"/>
          </c:marker>
          <c:cat>
            <c:numRef>
              <c:f>'Arrival Dates'!$N$13:$V$13</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Dates'!$N$16:$V$16</c:f>
              <c:numCache>
                <c:formatCode>0%</c:formatCode>
                <c:ptCount val="9"/>
                <c:pt idx="0">
                  <c:v>2.564102564102564E-2</c:v>
                </c:pt>
                <c:pt idx="1">
                  <c:v>0.15384615384615385</c:v>
                </c:pt>
                <c:pt idx="2">
                  <c:v>0.10256410256410256</c:v>
                </c:pt>
                <c:pt idx="3">
                  <c:v>7.6923076923076927E-2</c:v>
                </c:pt>
                <c:pt idx="4">
                  <c:v>0.30769230769230771</c:v>
                </c:pt>
                <c:pt idx="5">
                  <c:v>0.10256410256410256</c:v>
                </c:pt>
                <c:pt idx="6">
                  <c:v>0.10256410256410256</c:v>
                </c:pt>
                <c:pt idx="7">
                  <c:v>7.6923076923076927E-2</c:v>
                </c:pt>
                <c:pt idx="8">
                  <c:v>5.128205128205128E-2</c:v>
                </c:pt>
              </c:numCache>
            </c:numRef>
          </c:val>
          <c:smooth val="0"/>
        </c:ser>
        <c:ser>
          <c:idx val="3"/>
          <c:order val="3"/>
          <c:tx>
            <c:strRef>
              <c:f>'Arrival Dates'!$M$17</c:f>
              <c:strCache>
                <c:ptCount val="1"/>
                <c:pt idx="0">
                  <c:v>Lesser Yellowlegs</c:v>
                </c:pt>
              </c:strCache>
            </c:strRef>
          </c:tx>
          <c:spPr>
            <a:ln w="28575" cap="rnd">
              <a:solidFill>
                <a:schemeClr val="accent4"/>
              </a:solidFill>
              <a:round/>
            </a:ln>
            <a:effectLst/>
          </c:spPr>
          <c:marker>
            <c:symbol val="none"/>
          </c:marker>
          <c:cat>
            <c:numRef>
              <c:f>'Arrival Dates'!$N$13:$V$13</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Dates'!$N$17:$V$17</c:f>
              <c:numCache>
                <c:formatCode>0%</c:formatCode>
                <c:ptCount val="9"/>
                <c:pt idx="0">
                  <c:v>0</c:v>
                </c:pt>
                <c:pt idx="1">
                  <c:v>9.0909090909090912E-2</c:v>
                </c:pt>
                <c:pt idx="2">
                  <c:v>0</c:v>
                </c:pt>
                <c:pt idx="3">
                  <c:v>0.27272727272727271</c:v>
                </c:pt>
                <c:pt idx="4">
                  <c:v>9.0909090909090912E-2</c:v>
                </c:pt>
                <c:pt idx="5">
                  <c:v>0.36363636363636365</c:v>
                </c:pt>
                <c:pt idx="6">
                  <c:v>9.0909090909090912E-2</c:v>
                </c:pt>
                <c:pt idx="7">
                  <c:v>9.0909090909090912E-2</c:v>
                </c:pt>
                <c:pt idx="8">
                  <c:v>0</c:v>
                </c:pt>
              </c:numCache>
            </c:numRef>
          </c:val>
          <c:smooth val="0"/>
        </c:ser>
        <c:ser>
          <c:idx val="4"/>
          <c:order val="4"/>
          <c:tx>
            <c:strRef>
              <c:f>'Arrival Dates'!$M$18</c:f>
              <c:strCache>
                <c:ptCount val="1"/>
                <c:pt idx="0">
                  <c:v>Total All Shorebirds</c:v>
                </c:pt>
              </c:strCache>
            </c:strRef>
          </c:tx>
          <c:spPr>
            <a:ln w="28575" cap="rnd">
              <a:solidFill>
                <a:schemeClr val="accent5"/>
              </a:solidFill>
              <a:prstDash val="sysDash"/>
              <a:round/>
            </a:ln>
            <a:effectLst/>
          </c:spPr>
          <c:marker>
            <c:symbol val="none"/>
          </c:marker>
          <c:cat>
            <c:numRef>
              <c:f>'Arrival Dates'!$N$13:$V$13</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Dates'!$N$18:$V$18</c:f>
              <c:numCache>
                <c:formatCode>0%</c:formatCode>
                <c:ptCount val="9"/>
                <c:pt idx="0">
                  <c:v>1.2067093037287318E-4</c:v>
                </c:pt>
                <c:pt idx="1">
                  <c:v>1.9307348859659709E-3</c:v>
                </c:pt>
                <c:pt idx="2">
                  <c:v>6.2748883793894055E-3</c:v>
                </c:pt>
                <c:pt idx="3">
                  <c:v>6.2990225654639798E-2</c:v>
                </c:pt>
                <c:pt idx="4">
                  <c:v>0.44237963074695308</c:v>
                </c:pt>
                <c:pt idx="5">
                  <c:v>0.30469409919150475</c:v>
                </c:pt>
                <c:pt idx="6">
                  <c:v>0.15626885483287076</c:v>
                </c:pt>
                <c:pt idx="7">
                  <c:v>1.9307348859659706E-2</c:v>
                </c:pt>
                <c:pt idx="8">
                  <c:v>7.1195848919995176E-3</c:v>
                </c:pt>
              </c:numCache>
            </c:numRef>
          </c:val>
          <c:smooth val="0"/>
        </c:ser>
        <c:dLbls>
          <c:showLegendKey val="0"/>
          <c:showVal val="0"/>
          <c:showCatName val="0"/>
          <c:showSerName val="0"/>
          <c:showPercent val="0"/>
          <c:showBubbleSize val="0"/>
        </c:dLbls>
        <c:smooth val="0"/>
        <c:axId val="191840968"/>
        <c:axId val="191841360"/>
      </c:lineChart>
      <c:dateAx>
        <c:axId val="191840968"/>
        <c:scaling>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41360"/>
        <c:crosses val="autoZero"/>
        <c:auto val="1"/>
        <c:lblOffset val="100"/>
        <c:baseTimeUnit val="days"/>
      </c:dateAx>
      <c:valAx>
        <c:axId val="191841360"/>
        <c:scaling>
          <c:orientation val="minMax"/>
        </c:scaling>
        <c:delete val="0"/>
        <c:axPos val="l"/>
        <c:majorGridlines>
          <c:spPr>
            <a:ln w="9525" cap="flat" cmpd="sng" algn="ctr">
              <a:solidFill>
                <a:schemeClr val="tx1">
                  <a:lumMod val="15000"/>
                  <a:lumOff val="85000"/>
                </a:schemeClr>
              </a:solidFill>
              <a:round/>
            </a:ln>
            <a:effectLst/>
          </c:spPr>
        </c:majorGridlines>
        <c:title>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409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'Arrival Dates'!$M$21</c:f>
              <c:strCache>
                <c:ptCount val="1"/>
                <c:pt idx="0">
                  <c:v>Whimbrel</c:v>
                </c:pt>
              </c:strCache>
            </c:strRef>
          </c:tx>
          <c:spPr>
            <a:ln w="28575" cap="rnd">
              <a:solidFill>
                <a:schemeClr val="accent1"/>
              </a:solidFill>
              <a:round/>
            </a:ln>
            <a:effectLst/>
          </c:spPr>
          <c:marker>
            <c:symbol val="none"/>
          </c:marker>
          <c:cat>
            <c:numRef>
              <c:f>'Arrival Dates'!$N$20:$V$20</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Dates'!$N$21:$V$21</c:f>
              <c:numCache>
                <c:formatCode>0%</c:formatCode>
                <c:ptCount val="9"/>
                <c:pt idx="0">
                  <c:v>0</c:v>
                </c:pt>
                <c:pt idx="1">
                  <c:v>0</c:v>
                </c:pt>
                <c:pt idx="2">
                  <c:v>0</c:v>
                </c:pt>
                <c:pt idx="3">
                  <c:v>0.10714285714285714</c:v>
                </c:pt>
                <c:pt idx="4">
                  <c:v>0.14285714285714285</c:v>
                </c:pt>
                <c:pt idx="5">
                  <c:v>7.1428571428571425E-2</c:v>
                </c:pt>
                <c:pt idx="6">
                  <c:v>0.6785714285714286</c:v>
                </c:pt>
                <c:pt idx="7">
                  <c:v>0</c:v>
                </c:pt>
                <c:pt idx="8">
                  <c:v>0</c:v>
                </c:pt>
              </c:numCache>
            </c:numRef>
          </c:val>
          <c:smooth val="0"/>
        </c:ser>
        <c:ser>
          <c:idx val="1"/>
          <c:order val="1"/>
          <c:tx>
            <c:strRef>
              <c:f>'Arrival Dates'!$M$22</c:f>
              <c:strCache>
                <c:ptCount val="1"/>
                <c:pt idx="0">
                  <c:v>Wandering Tattler</c:v>
                </c:pt>
              </c:strCache>
            </c:strRef>
          </c:tx>
          <c:spPr>
            <a:ln w="28575" cap="rnd">
              <a:solidFill>
                <a:schemeClr val="accent2"/>
              </a:solidFill>
              <a:round/>
            </a:ln>
            <a:effectLst/>
          </c:spPr>
          <c:marker>
            <c:symbol val="none"/>
          </c:marker>
          <c:cat>
            <c:numRef>
              <c:f>'Arrival Dates'!$N$20:$V$20</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Dates'!$N$22:$V$22</c:f>
              <c:numCache>
                <c:formatCode>0%</c:formatCode>
                <c:ptCount val="9"/>
                <c:pt idx="0">
                  <c:v>0</c:v>
                </c:pt>
                <c:pt idx="1">
                  <c:v>0</c:v>
                </c:pt>
                <c:pt idx="2">
                  <c:v>0</c:v>
                </c:pt>
                <c:pt idx="3">
                  <c:v>0</c:v>
                </c:pt>
                <c:pt idx="4">
                  <c:v>2.564102564102564E-2</c:v>
                </c:pt>
                <c:pt idx="5">
                  <c:v>0.46153846153846156</c:v>
                </c:pt>
                <c:pt idx="6">
                  <c:v>0.30769230769230771</c:v>
                </c:pt>
                <c:pt idx="7">
                  <c:v>0.20512820512820512</c:v>
                </c:pt>
                <c:pt idx="8">
                  <c:v>0</c:v>
                </c:pt>
              </c:numCache>
            </c:numRef>
          </c:val>
          <c:smooth val="0"/>
        </c:ser>
        <c:ser>
          <c:idx val="2"/>
          <c:order val="2"/>
          <c:tx>
            <c:strRef>
              <c:f>'Arrival Dates'!$M$23</c:f>
              <c:strCache>
                <c:ptCount val="1"/>
                <c:pt idx="0">
                  <c:v>Surfbird </c:v>
                </c:pt>
              </c:strCache>
            </c:strRef>
          </c:tx>
          <c:spPr>
            <a:ln w="28575" cap="rnd">
              <a:solidFill>
                <a:schemeClr val="accent3"/>
              </a:solidFill>
              <a:round/>
            </a:ln>
            <a:effectLst/>
          </c:spPr>
          <c:marker>
            <c:symbol val="none"/>
          </c:marker>
          <c:cat>
            <c:numRef>
              <c:f>'Arrival Dates'!$N$20:$V$20</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Dates'!$N$23:$V$23</c:f>
              <c:numCache>
                <c:formatCode>0%</c:formatCode>
                <c:ptCount val="9"/>
                <c:pt idx="0">
                  <c:v>0</c:v>
                </c:pt>
                <c:pt idx="1">
                  <c:v>0</c:v>
                </c:pt>
                <c:pt idx="2">
                  <c:v>0</c:v>
                </c:pt>
                <c:pt idx="3">
                  <c:v>5.5897678825201323E-2</c:v>
                </c:pt>
                <c:pt idx="4">
                  <c:v>0.58739933680720036</c:v>
                </c:pt>
                <c:pt idx="5">
                  <c:v>0.31406916153481762</c:v>
                </c:pt>
                <c:pt idx="6">
                  <c:v>1.8948365703458078E-2</c:v>
                </c:pt>
                <c:pt idx="7">
                  <c:v>2.3685457129322594E-2</c:v>
                </c:pt>
                <c:pt idx="8">
                  <c:v>0</c:v>
                </c:pt>
              </c:numCache>
            </c:numRef>
          </c:val>
          <c:smooth val="0"/>
        </c:ser>
        <c:ser>
          <c:idx val="3"/>
          <c:order val="3"/>
          <c:tx>
            <c:strRef>
              <c:f>'Arrival Dates'!$M$24</c:f>
              <c:strCache>
                <c:ptCount val="1"/>
                <c:pt idx="0">
                  <c:v>Black Turnstone </c:v>
                </c:pt>
              </c:strCache>
            </c:strRef>
          </c:tx>
          <c:spPr>
            <a:ln w="28575" cap="rnd">
              <a:solidFill>
                <a:schemeClr val="accent4"/>
              </a:solidFill>
              <a:round/>
            </a:ln>
            <a:effectLst/>
          </c:spPr>
          <c:marker>
            <c:symbol val="none"/>
          </c:marker>
          <c:cat>
            <c:numRef>
              <c:f>'Arrival Dates'!$N$20:$V$20</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Dates'!$N$24:$V$24</c:f>
              <c:numCache>
                <c:formatCode>0%</c:formatCode>
                <c:ptCount val="9"/>
                <c:pt idx="0">
                  <c:v>0</c:v>
                </c:pt>
                <c:pt idx="1">
                  <c:v>0</c:v>
                </c:pt>
                <c:pt idx="2">
                  <c:v>0</c:v>
                </c:pt>
                <c:pt idx="3">
                  <c:v>0</c:v>
                </c:pt>
                <c:pt idx="4">
                  <c:v>0.92329545454545459</c:v>
                </c:pt>
                <c:pt idx="5">
                  <c:v>7.6704545454545456E-2</c:v>
                </c:pt>
                <c:pt idx="6">
                  <c:v>0</c:v>
                </c:pt>
                <c:pt idx="7">
                  <c:v>0</c:v>
                </c:pt>
                <c:pt idx="8">
                  <c:v>0</c:v>
                </c:pt>
              </c:numCache>
            </c:numRef>
          </c:val>
          <c:smooth val="0"/>
        </c:ser>
        <c:ser>
          <c:idx val="4"/>
          <c:order val="4"/>
          <c:tx>
            <c:strRef>
              <c:f>'Arrival Dates'!$M$25</c:f>
              <c:strCache>
                <c:ptCount val="1"/>
                <c:pt idx="0">
                  <c:v>Dowitcher sp.</c:v>
                </c:pt>
              </c:strCache>
            </c:strRef>
          </c:tx>
          <c:spPr>
            <a:ln w="28575" cap="rnd">
              <a:solidFill>
                <a:schemeClr val="accent5"/>
              </a:solidFill>
              <a:round/>
            </a:ln>
            <a:effectLst/>
          </c:spPr>
          <c:marker>
            <c:symbol val="none"/>
          </c:marker>
          <c:cat>
            <c:numRef>
              <c:f>'Arrival Dates'!$N$20:$V$20</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Dates'!$N$25:$V$25</c:f>
              <c:numCache>
                <c:formatCode>0%</c:formatCode>
                <c:ptCount val="9"/>
                <c:pt idx="0">
                  <c:v>0</c:v>
                </c:pt>
                <c:pt idx="1">
                  <c:v>0</c:v>
                </c:pt>
                <c:pt idx="2">
                  <c:v>0</c:v>
                </c:pt>
                <c:pt idx="3">
                  <c:v>6.1538461538461542E-2</c:v>
                </c:pt>
                <c:pt idx="4">
                  <c:v>1.5384615384615385E-2</c:v>
                </c:pt>
                <c:pt idx="5">
                  <c:v>0.26153846153846155</c:v>
                </c:pt>
                <c:pt idx="6">
                  <c:v>0.56923076923076921</c:v>
                </c:pt>
                <c:pt idx="7">
                  <c:v>9.2307692307692313E-2</c:v>
                </c:pt>
                <c:pt idx="8">
                  <c:v>0</c:v>
                </c:pt>
              </c:numCache>
            </c:numRef>
          </c:val>
          <c:smooth val="0"/>
        </c:ser>
        <c:ser>
          <c:idx val="5"/>
          <c:order val="5"/>
          <c:tx>
            <c:strRef>
              <c:f>'Arrival Dates'!$M$26</c:f>
              <c:strCache>
                <c:ptCount val="1"/>
                <c:pt idx="0">
                  <c:v>Total All Shorebirds</c:v>
                </c:pt>
              </c:strCache>
            </c:strRef>
          </c:tx>
          <c:spPr>
            <a:ln w="28575" cap="rnd">
              <a:solidFill>
                <a:schemeClr val="accent6"/>
              </a:solidFill>
              <a:prstDash val="sysDash"/>
              <a:round/>
            </a:ln>
            <a:effectLst/>
          </c:spPr>
          <c:marker>
            <c:symbol val="none"/>
          </c:marker>
          <c:cat>
            <c:numRef>
              <c:f>'Arrival Dates'!$N$20:$V$20</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Dates'!$N$26:$V$26</c:f>
              <c:numCache>
                <c:formatCode>0%</c:formatCode>
                <c:ptCount val="9"/>
                <c:pt idx="0">
                  <c:v>1.203224642040669E-4</c:v>
                </c:pt>
                <c:pt idx="1">
                  <c:v>1.9251594272650704E-3</c:v>
                </c:pt>
                <c:pt idx="2">
                  <c:v>6.2567681386114784E-3</c:v>
                </c:pt>
                <c:pt idx="3">
                  <c:v>6.2808326314522919E-2</c:v>
                </c:pt>
                <c:pt idx="4">
                  <c:v>0.44290699073517026</c:v>
                </c:pt>
                <c:pt idx="5">
                  <c:v>0.30381422211526893</c:v>
                </c:pt>
                <c:pt idx="6">
                  <c:v>0.15581759114426663</c:v>
                </c:pt>
                <c:pt idx="7">
                  <c:v>1.9251594272650704E-2</c:v>
                </c:pt>
                <c:pt idx="8">
                  <c:v>7.0990253880399467E-3</c:v>
                </c:pt>
              </c:numCache>
            </c:numRef>
          </c:val>
          <c:smooth val="0"/>
        </c:ser>
        <c:dLbls>
          <c:showLegendKey val="0"/>
          <c:showVal val="0"/>
          <c:showCatName val="0"/>
          <c:showSerName val="0"/>
          <c:showPercent val="0"/>
          <c:showBubbleSize val="0"/>
        </c:dLbls>
        <c:smooth val="0"/>
        <c:axId val="191842144"/>
        <c:axId val="191842536"/>
      </c:lineChart>
      <c:dateAx>
        <c:axId val="191842144"/>
        <c:scaling>
          <c:orientation val="minMax"/>
        </c:scaling>
        <c:delete val="0"/>
        <c:axPos val="b"/>
        <c:majorGridlines>
          <c:spPr>
            <a:ln w="9525" cap="flat" cmpd="sng" algn="ctr">
              <a:solidFill>
                <a:schemeClr val="tx1">
                  <a:lumMod val="15000"/>
                  <a:lumOff val="85000"/>
                </a:schemeClr>
              </a:solidFill>
              <a:round/>
            </a:ln>
            <a:effectLst/>
          </c:spPr>
        </c:majorGridlines>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42536"/>
        <c:crosses val="autoZero"/>
        <c:auto val="1"/>
        <c:lblOffset val="100"/>
        <c:baseTimeUnit val="days"/>
      </c:dateAx>
      <c:valAx>
        <c:axId val="191842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421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Dates'!$M$29</c:f>
              <c:strCache>
                <c:ptCount val="1"/>
                <c:pt idx="0">
                  <c:v>Western Sandpiper</c:v>
                </c:pt>
              </c:strCache>
            </c:strRef>
          </c:tx>
          <c:spPr>
            <a:ln w="28575" cap="rnd">
              <a:solidFill>
                <a:schemeClr val="accent1"/>
              </a:solidFill>
              <a:round/>
            </a:ln>
            <a:effectLst/>
          </c:spPr>
          <c:marker>
            <c:symbol val="none"/>
          </c:marker>
          <c:cat>
            <c:numRef>
              <c:f>'Arrival Dates'!$N$28:$V$28</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Dates'!$N$29:$V$29</c:f>
              <c:numCache>
                <c:formatCode>0%</c:formatCode>
                <c:ptCount val="9"/>
                <c:pt idx="0">
                  <c:v>0</c:v>
                </c:pt>
                <c:pt idx="1">
                  <c:v>0</c:v>
                </c:pt>
                <c:pt idx="2">
                  <c:v>4.4111160123511248E-4</c:v>
                </c:pt>
                <c:pt idx="3">
                  <c:v>4.4111160123511246E-2</c:v>
                </c:pt>
                <c:pt idx="4">
                  <c:v>0.13277459197176886</c:v>
                </c:pt>
                <c:pt idx="5">
                  <c:v>0.55183061314512571</c:v>
                </c:pt>
                <c:pt idx="6">
                  <c:v>0.26202029113365682</c:v>
                </c:pt>
                <c:pt idx="7">
                  <c:v>8.82223202470225E-3</c:v>
                </c:pt>
                <c:pt idx="8">
                  <c:v>0</c:v>
                </c:pt>
              </c:numCache>
            </c:numRef>
          </c:val>
          <c:smooth val="0"/>
        </c:ser>
        <c:ser>
          <c:idx val="1"/>
          <c:order val="1"/>
          <c:tx>
            <c:strRef>
              <c:f>'Arrival Dates'!$M$30</c:f>
              <c:strCache>
                <c:ptCount val="1"/>
                <c:pt idx="0">
                  <c:v>Least Sandpiper</c:v>
                </c:pt>
              </c:strCache>
            </c:strRef>
          </c:tx>
          <c:spPr>
            <a:ln w="28575" cap="rnd">
              <a:solidFill>
                <a:schemeClr val="accent2"/>
              </a:solidFill>
              <a:round/>
            </a:ln>
            <a:effectLst/>
          </c:spPr>
          <c:marker>
            <c:symbol val="none"/>
          </c:marker>
          <c:cat>
            <c:numRef>
              <c:f>'Arrival Dates'!$N$28:$V$28</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Dates'!$N$30:$V$30</c:f>
              <c:numCache>
                <c:formatCode>0%</c:formatCode>
                <c:ptCount val="9"/>
                <c:pt idx="0">
                  <c:v>0</c:v>
                </c:pt>
                <c:pt idx="1">
                  <c:v>0</c:v>
                </c:pt>
                <c:pt idx="2">
                  <c:v>0</c:v>
                </c:pt>
                <c:pt idx="3">
                  <c:v>0.26785714285714285</c:v>
                </c:pt>
                <c:pt idx="4">
                  <c:v>1.7857142857142856E-2</c:v>
                </c:pt>
                <c:pt idx="5">
                  <c:v>0.16666666666666666</c:v>
                </c:pt>
                <c:pt idx="6">
                  <c:v>0.51190476190476186</c:v>
                </c:pt>
                <c:pt idx="7">
                  <c:v>0</c:v>
                </c:pt>
                <c:pt idx="8">
                  <c:v>3.5714285714285712E-2</c:v>
                </c:pt>
              </c:numCache>
            </c:numRef>
          </c:val>
          <c:smooth val="0"/>
        </c:ser>
        <c:ser>
          <c:idx val="2"/>
          <c:order val="2"/>
          <c:tx>
            <c:strRef>
              <c:f>'Arrival Dates'!$M$31</c:f>
              <c:strCache>
                <c:ptCount val="1"/>
                <c:pt idx="0">
                  <c:v>Semipalmated Sandpiper</c:v>
                </c:pt>
              </c:strCache>
            </c:strRef>
          </c:tx>
          <c:spPr>
            <a:ln w="28575" cap="rnd">
              <a:solidFill>
                <a:schemeClr val="accent3"/>
              </a:solidFill>
              <a:round/>
            </a:ln>
            <a:effectLst/>
          </c:spPr>
          <c:marker>
            <c:symbol val="none"/>
          </c:marker>
          <c:cat>
            <c:numRef>
              <c:f>'Arrival Dates'!$N$28:$V$28</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Dates'!$N$31:$V$31</c:f>
              <c:numCache>
                <c:formatCode>0%</c:formatCode>
                <c:ptCount val="9"/>
                <c:pt idx="0">
                  <c:v>0</c:v>
                </c:pt>
                <c:pt idx="1">
                  <c:v>0</c:v>
                </c:pt>
                <c:pt idx="2">
                  <c:v>0</c:v>
                </c:pt>
                <c:pt idx="3">
                  <c:v>6.0606060606060608E-2</c:v>
                </c:pt>
                <c:pt idx="4">
                  <c:v>0</c:v>
                </c:pt>
                <c:pt idx="5">
                  <c:v>0</c:v>
                </c:pt>
                <c:pt idx="6">
                  <c:v>0.81818181818181823</c:v>
                </c:pt>
                <c:pt idx="7">
                  <c:v>0.12121212121212122</c:v>
                </c:pt>
                <c:pt idx="8">
                  <c:v>0</c:v>
                </c:pt>
              </c:numCache>
            </c:numRef>
          </c:val>
          <c:smooth val="0"/>
        </c:ser>
        <c:ser>
          <c:idx val="3"/>
          <c:order val="3"/>
          <c:tx>
            <c:strRef>
              <c:f>'Arrival Dates'!$M$32</c:f>
              <c:strCache>
                <c:ptCount val="1"/>
                <c:pt idx="0">
                  <c:v>LESA/WESA/SESA</c:v>
                </c:pt>
              </c:strCache>
            </c:strRef>
          </c:tx>
          <c:spPr>
            <a:ln w="28575" cap="rnd">
              <a:solidFill>
                <a:schemeClr val="accent4"/>
              </a:solidFill>
              <a:round/>
            </a:ln>
            <a:effectLst/>
          </c:spPr>
          <c:marker>
            <c:symbol val="none"/>
          </c:marker>
          <c:cat>
            <c:numRef>
              <c:f>'Arrival Dates'!$N$28:$V$28</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Dates'!$N$32:$V$32</c:f>
              <c:numCache>
                <c:formatCode>0%</c:formatCode>
                <c:ptCount val="9"/>
                <c:pt idx="0">
                  <c:v>0</c:v>
                </c:pt>
                <c:pt idx="1">
                  <c:v>0</c:v>
                </c:pt>
                <c:pt idx="2">
                  <c:v>0</c:v>
                </c:pt>
                <c:pt idx="3">
                  <c:v>3.2679738562091505E-2</c:v>
                </c:pt>
                <c:pt idx="4">
                  <c:v>0.30718954248366015</c:v>
                </c:pt>
                <c:pt idx="5">
                  <c:v>9.8039215686274508E-2</c:v>
                </c:pt>
                <c:pt idx="6">
                  <c:v>0.54248366013071891</c:v>
                </c:pt>
                <c:pt idx="7">
                  <c:v>1.9607843137254902E-2</c:v>
                </c:pt>
                <c:pt idx="8">
                  <c:v>0</c:v>
                </c:pt>
              </c:numCache>
            </c:numRef>
          </c:val>
          <c:smooth val="0"/>
        </c:ser>
        <c:ser>
          <c:idx val="4"/>
          <c:order val="4"/>
          <c:tx>
            <c:strRef>
              <c:f>'Arrival Dates'!$M$33</c:f>
              <c:strCache>
                <c:ptCount val="1"/>
                <c:pt idx="0">
                  <c:v>Pectoral Sandpiper</c:v>
                </c:pt>
              </c:strCache>
            </c:strRef>
          </c:tx>
          <c:spPr>
            <a:ln w="28575" cap="rnd">
              <a:solidFill>
                <a:schemeClr val="accent5"/>
              </a:solidFill>
              <a:round/>
            </a:ln>
            <a:effectLst/>
          </c:spPr>
          <c:marker>
            <c:symbol val="none"/>
          </c:marker>
          <c:cat>
            <c:numRef>
              <c:f>'Arrival Dates'!$N$28:$V$28</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Dates'!$N$33:$V$33</c:f>
              <c:numCache>
                <c:formatCode>0%</c:formatCode>
                <c:ptCount val="9"/>
                <c:pt idx="0">
                  <c:v>0</c:v>
                </c:pt>
                <c:pt idx="1">
                  <c:v>0</c:v>
                </c:pt>
                <c:pt idx="2">
                  <c:v>0</c:v>
                </c:pt>
                <c:pt idx="3">
                  <c:v>0</c:v>
                </c:pt>
                <c:pt idx="4">
                  <c:v>0</c:v>
                </c:pt>
                <c:pt idx="5">
                  <c:v>0.54545454545454541</c:v>
                </c:pt>
                <c:pt idx="6">
                  <c:v>0.45454545454545453</c:v>
                </c:pt>
                <c:pt idx="7">
                  <c:v>0</c:v>
                </c:pt>
                <c:pt idx="8">
                  <c:v>0</c:v>
                </c:pt>
              </c:numCache>
            </c:numRef>
          </c:val>
          <c:smooth val="0"/>
        </c:ser>
        <c:ser>
          <c:idx val="5"/>
          <c:order val="5"/>
          <c:tx>
            <c:strRef>
              <c:f>'Arrival Dates'!$M$34</c:f>
              <c:strCache>
                <c:ptCount val="1"/>
                <c:pt idx="0">
                  <c:v>Dunlin</c:v>
                </c:pt>
              </c:strCache>
            </c:strRef>
          </c:tx>
          <c:spPr>
            <a:ln w="28575" cap="rnd">
              <a:solidFill>
                <a:schemeClr val="accent6"/>
              </a:solidFill>
              <a:round/>
            </a:ln>
            <a:effectLst/>
          </c:spPr>
          <c:marker>
            <c:symbol val="none"/>
          </c:marker>
          <c:cat>
            <c:numRef>
              <c:f>'Arrival Dates'!$N$28:$V$28</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Dates'!$N$34:$V$34</c:f>
              <c:numCache>
                <c:formatCode>0%</c:formatCode>
                <c:ptCount val="9"/>
                <c:pt idx="0">
                  <c:v>0</c:v>
                </c:pt>
                <c:pt idx="1">
                  <c:v>0</c:v>
                </c:pt>
                <c:pt idx="2">
                  <c:v>1.8159806295399514E-2</c:v>
                </c:pt>
                <c:pt idx="3">
                  <c:v>9.0799031476997583E-2</c:v>
                </c:pt>
                <c:pt idx="4">
                  <c:v>0.14769975786924938</c:v>
                </c:pt>
                <c:pt idx="5">
                  <c:v>0.48910411622276029</c:v>
                </c:pt>
                <c:pt idx="6">
                  <c:v>0.24697336561743341</c:v>
                </c:pt>
                <c:pt idx="7">
                  <c:v>6.0532687651331718E-3</c:v>
                </c:pt>
                <c:pt idx="8">
                  <c:v>1.2106537530266344E-3</c:v>
                </c:pt>
              </c:numCache>
            </c:numRef>
          </c:val>
          <c:smooth val="0"/>
        </c:ser>
        <c:ser>
          <c:idx val="6"/>
          <c:order val="6"/>
          <c:tx>
            <c:strRef>
              <c:f>'Arrival Dates'!$M$35</c:f>
              <c:strCache>
                <c:ptCount val="1"/>
                <c:pt idx="0">
                  <c:v>Total All Shorebirds</c:v>
                </c:pt>
              </c:strCache>
            </c:strRef>
          </c:tx>
          <c:spPr>
            <a:ln w="28575" cap="rnd">
              <a:solidFill>
                <a:schemeClr val="accent1">
                  <a:lumMod val="60000"/>
                </a:schemeClr>
              </a:solidFill>
              <a:prstDash val="sysDash"/>
              <a:round/>
            </a:ln>
            <a:effectLst/>
          </c:spPr>
          <c:marker>
            <c:symbol val="none"/>
          </c:marker>
          <c:cat>
            <c:numRef>
              <c:f>'Arrival Dates'!$N$28:$V$28</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Dates'!$N$35:$V$35</c:f>
              <c:numCache>
                <c:formatCode>0%</c:formatCode>
                <c:ptCount val="9"/>
                <c:pt idx="0">
                  <c:v>1.203224642040669E-4</c:v>
                </c:pt>
                <c:pt idx="1">
                  <c:v>1.9251594272650704E-3</c:v>
                </c:pt>
                <c:pt idx="2">
                  <c:v>6.2567681386114784E-3</c:v>
                </c:pt>
                <c:pt idx="3">
                  <c:v>6.2808326314522919E-2</c:v>
                </c:pt>
                <c:pt idx="4">
                  <c:v>0.44290699073517026</c:v>
                </c:pt>
                <c:pt idx="5">
                  <c:v>0.30381422211526893</c:v>
                </c:pt>
                <c:pt idx="6">
                  <c:v>0.15581759114426663</c:v>
                </c:pt>
                <c:pt idx="7">
                  <c:v>1.9251594272650704E-2</c:v>
                </c:pt>
                <c:pt idx="8">
                  <c:v>7.0990253880399467E-3</c:v>
                </c:pt>
              </c:numCache>
            </c:numRef>
          </c:val>
          <c:smooth val="0"/>
        </c:ser>
        <c:dLbls>
          <c:showLegendKey val="0"/>
          <c:showVal val="0"/>
          <c:showCatName val="0"/>
          <c:showSerName val="0"/>
          <c:showPercent val="0"/>
          <c:showBubbleSize val="0"/>
        </c:dLbls>
        <c:smooth val="0"/>
        <c:axId val="192051136"/>
        <c:axId val="192051528"/>
      </c:lineChart>
      <c:dateAx>
        <c:axId val="192051136"/>
        <c:scaling>
          <c:orientation val="minMax"/>
        </c:scaling>
        <c:delete val="0"/>
        <c:axPos val="b"/>
        <c:majorGridlines>
          <c:spPr>
            <a:ln w="9525" cap="flat" cmpd="sng" algn="ctr">
              <a:solidFill>
                <a:schemeClr val="tx1">
                  <a:lumMod val="15000"/>
                  <a:lumOff val="85000"/>
                </a:schemeClr>
              </a:solidFill>
              <a:round/>
            </a:ln>
            <a:effectLst/>
          </c:spPr>
        </c:majorGridlines>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51528"/>
        <c:crosses val="autoZero"/>
        <c:auto val="1"/>
        <c:lblOffset val="100"/>
        <c:baseTimeUnit val="days"/>
      </c:dateAx>
      <c:valAx>
        <c:axId val="192051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511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barChart>
        <c:barDir val="col"/>
        <c:grouping val="clustered"/>
        <c:varyColors val="0"/>
        <c:ser>
          <c:idx val="2"/>
          <c:order val="0"/>
          <c:tx>
            <c:strRef>
              <c:f>'Historic Comparison'!$A$46</c:f>
              <c:strCache>
                <c:ptCount val="1"/>
                <c:pt idx="0">
                  <c:v>West's Count Data</c:v>
                </c:pt>
              </c:strCache>
            </c:strRef>
          </c:tx>
          <c:invertIfNegative val="0"/>
          <c:cat>
            <c:numRef>
              <c:f>'Historic Comparison'!$B$45:$O$45</c:f>
              <c:numCache>
                <c:formatCode>General</c:formatCode>
                <c:ptCount val="14"/>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numCache>
            </c:numRef>
          </c:cat>
          <c:val>
            <c:numRef>
              <c:f>'Historic Comparison'!$B$46:$O$46</c:f>
              <c:numCache>
                <c:formatCode>_(* #,##0_);_(* \(#,##0\);_(* "-"??_);_(@_)</c:formatCode>
                <c:ptCount val="14"/>
                <c:pt idx="0">
                  <c:v>16664</c:v>
                </c:pt>
                <c:pt idx="1">
                  <c:v>14849</c:v>
                </c:pt>
                <c:pt idx="2">
                  <c:v>7123</c:v>
                </c:pt>
                <c:pt idx="3">
                  <c:v>23478</c:v>
                </c:pt>
                <c:pt idx="4">
                  <c:v>37437</c:v>
                </c:pt>
                <c:pt idx="5">
                  <c:v>9872</c:v>
                </c:pt>
                <c:pt idx="6">
                  <c:v>19628</c:v>
                </c:pt>
              </c:numCache>
            </c:numRef>
          </c:val>
        </c:ser>
        <c:ser>
          <c:idx val="1"/>
          <c:order val="1"/>
          <c:invertIfNegative val="0"/>
          <c:cat>
            <c:numRef>
              <c:f>'Historic Comparison'!$B$45:$O$45</c:f>
              <c:numCache>
                <c:formatCode>General</c:formatCode>
                <c:ptCount val="14"/>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numCache>
            </c:numRef>
          </c:cat>
          <c:val>
            <c:numRef>
              <c:f>'Historic Comparison'!$B$47:$O$47</c:f>
              <c:numCache>
                <c:formatCode>General</c:formatCode>
                <c:ptCount val="14"/>
                <c:pt idx="7" formatCode="_(* #,##0_);_(* \(#,##0\);_(* &quot;-&quot;??_);_(@_)">
                  <c:v>4994</c:v>
                </c:pt>
                <c:pt idx="8" formatCode="_(* #,##0_);_(* \(#,##0\);_(* &quot;-&quot;??_);_(@_)">
                  <c:v>7314</c:v>
                </c:pt>
                <c:pt idx="9" formatCode="_(* #,##0_);_(* \(#,##0\);_(* &quot;-&quot;??_);_(@_)">
                  <c:v>8858</c:v>
                </c:pt>
                <c:pt idx="10" formatCode="_(* #,##0_);_(* \(#,##0\);_(* &quot;-&quot;??_);_(@_)">
                  <c:v>19309</c:v>
                </c:pt>
                <c:pt idx="11" formatCode="_(* #,##0_);_(* \(#,##0\);_(* &quot;-&quot;??_);_(@_)">
                  <c:v>16815</c:v>
                </c:pt>
                <c:pt idx="12" formatCode="_(* #,##0_);_(* \(#,##0\);_(* &quot;-&quot;??_);_(@_)">
                  <c:v>9402</c:v>
                </c:pt>
                <c:pt idx="13" formatCode="_(* #,##0_);_(* \(#,##0\);_(* &quot;-&quot;??_);_(@_)">
                  <c:v>5776</c:v>
                </c:pt>
              </c:numCache>
            </c:numRef>
          </c:val>
        </c:ser>
        <c:ser>
          <c:idx val="0"/>
          <c:order val="2"/>
          <c:tx>
            <c:strRef>
              <c:f>'Historic Comparison'!$A$47</c:f>
              <c:strCache>
                <c:ptCount val="1"/>
                <c:pt idx="0">
                  <c:v>KBB Count Data</c:v>
                </c:pt>
              </c:strCache>
            </c:strRef>
          </c:tx>
          <c:invertIfNegative val="0"/>
          <c:val>
            <c:numLit>
              <c:formatCode>General</c:formatCode>
              <c:ptCount val="1"/>
              <c:pt idx="0">
                <c:v>1</c:v>
              </c:pt>
            </c:numLit>
          </c:val>
        </c:ser>
        <c:dLbls>
          <c:showLegendKey val="0"/>
          <c:showVal val="0"/>
          <c:showCatName val="0"/>
          <c:showSerName val="0"/>
          <c:showPercent val="0"/>
          <c:showBubbleSize val="0"/>
        </c:dLbls>
        <c:gapWidth val="150"/>
        <c:axId val="163405744"/>
        <c:axId val="163406136"/>
      </c:barChart>
      <c:catAx>
        <c:axId val="163405744"/>
        <c:scaling>
          <c:orientation val="minMax"/>
        </c:scaling>
        <c:delete val="0"/>
        <c:axPos val="b"/>
        <c:majorGridlines/>
        <c:title>
          <c:tx>
            <c:rich>
              <a:bodyPr/>
              <a:lstStyle/>
              <a:p>
                <a:pPr>
                  <a:defRPr/>
                </a:pPr>
                <a:r>
                  <a:rPr lang="en-US"/>
                  <a:t>Year</a:t>
                </a:r>
              </a:p>
            </c:rich>
          </c:tx>
          <c:layout/>
          <c:overlay val="0"/>
        </c:title>
        <c:numFmt formatCode="General" sourceLinked="1"/>
        <c:majorTickMark val="out"/>
        <c:minorTickMark val="none"/>
        <c:tickLblPos val="nextTo"/>
        <c:crossAx val="163406136"/>
        <c:crosses val="autoZero"/>
        <c:auto val="1"/>
        <c:lblAlgn val="ctr"/>
        <c:lblOffset val="100"/>
        <c:noMultiLvlLbl val="0"/>
      </c:catAx>
      <c:valAx>
        <c:axId val="163406136"/>
        <c:scaling>
          <c:orientation val="minMax"/>
        </c:scaling>
        <c:delete val="0"/>
        <c:axPos val="l"/>
        <c:majorGridlines/>
        <c:numFmt formatCode="_(* #,##0_);_(* \(#,##0\);_(* &quot;-&quot;??_);_(@_)" sourceLinked="1"/>
        <c:majorTickMark val="out"/>
        <c:minorTickMark val="none"/>
        <c:tickLblPos val="nextTo"/>
        <c:crossAx val="163405744"/>
        <c:crosses val="autoZero"/>
        <c:crossBetween val="between"/>
      </c:valAx>
    </c:plotArea>
    <c:legend>
      <c:legendPos val="r"/>
      <c:legendEntry>
        <c:idx val="1"/>
        <c:delete val="1"/>
      </c:legendEntry>
      <c:layout/>
      <c:overlay val="0"/>
    </c:legend>
    <c:plotVisOnly val="1"/>
    <c:dispBlanksAs val="gap"/>
    <c:showDLblsOverMax val="0"/>
  </c:chart>
  <c:printSettings>
    <c:headerFooter/>
    <c:pageMargins b="0.75000000000000822" l="0.70000000000000062" r="0.70000000000000062" t="0.750000000000008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Dates'!$M$140</c:f>
              <c:strCache>
                <c:ptCount val="1"/>
                <c:pt idx="0">
                  <c:v>Semipalmated Plover</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Dates'!$N$140:$V$140</c:f>
              <c:numCache>
                <c:formatCode>0%</c:formatCode>
                <c:ptCount val="9"/>
                <c:pt idx="0">
                  <c:v>0</c:v>
                </c:pt>
                <c:pt idx="1">
                  <c:v>0</c:v>
                </c:pt>
                <c:pt idx="2">
                  <c:v>0</c:v>
                </c:pt>
                <c:pt idx="3">
                  <c:v>2.8169014084507043E-2</c:v>
                </c:pt>
                <c:pt idx="4">
                  <c:v>4.9295774647887321E-2</c:v>
                </c:pt>
                <c:pt idx="5">
                  <c:v>0.21126760563380281</c:v>
                </c:pt>
                <c:pt idx="6">
                  <c:v>0.35915492957746481</c:v>
                </c:pt>
                <c:pt idx="7">
                  <c:v>0.20422535211267606</c:v>
                </c:pt>
                <c:pt idx="8">
                  <c:v>0.14788732394366197</c:v>
                </c:pt>
              </c:numCache>
            </c:numRef>
          </c:val>
          <c:smooth val="0"/>
        </c:ser>
        <c:ser>
          <c:idx val="1"/>
          <c:order val="1"/>
          <c:tx>
            <c:strRef>
              <c:f>'Arrival Dates'!$M$141</c:f>
              <c:strCache>
                <c:ptCount val="1"/>
                <c:pt idx="0">
                  <c:v>Pacific Golden Plover</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Dates'!$N$141:$V$141</c:f>
              <c:numCache>
                <c:formatCode>0%</c:formatCode>
                <c:ptCount val="9"/>
                <c:pt idx="0">
                  <c:v>0</c:v>
                </c:pt>
                <c:pt idx="1">
                  <c:v>2.1052631578947368E-2</c:v>
                </c:pt>
                <c:pt idx="2">
                  <c:v>3.1578947368421054E-2</c:v>
                </c:pt>
                <c:pt idx="3">
                  <c:v>9.4736842105263161E-2</c:v>
                </c:pt>
                <c:pt idx="4">
                  <c:v>0.78947368421052633</c:v>
                </c:pt>
                <c:pt idx="5">
                  <c:v>1.0526315789473684E-2</c:v>
                </c:pt>
                <c:pt idx="6">
                  <c:v>4.2105263157894736E-2</c:v>
                </c:pt>
                <c:pt idx="7">
                  <c:v>0</c:v>
                </c:pt>
                <c:pt idx="8">
                  <c:v>1.0526315789473684E-2</c:v>
                </c:pt>
              </c:numCache>
            </c:numRef>
          </c:val>
          <c:smooth val="0"/>
        </c:ser>
        <c:ser>
          <c:idx val="2"/>
          <c:order val="2"/>
          <c:tx>
            <c:strRef>
              <c:f>'Arrival Dates'!$M$142</c:f>
              <c:strCache>
                <c:ptCount val="1"/>
                <c:pt idx="0">
                  <c:v>Black-bellied Plover</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Dates'!$N$142:$V$142</c:f>
              <c:numCache>
                <c:formatCode>0%</c:formatCode>
                <c:ptCount val="9"/>
                <c:pt idx="0">
                  <c:v>0</c:v>
                </c:pt>
                <c:pt idx="1">
                  <c:v>0</c:v>
                </c:pt>
                <c:pt idx="2">
                  <c:v>0.1864406779661017</c:v>
                </c:pt>
                <c:pt idx="3">
                  <c:v>7.6271186440677971E-2</c:v>
                </c:pt>
                <c:pt idx="4">
                  <c:v>0.67796610169491522</c:v>
                </c:pt>
                <c:pt idx="5">
                  <c:v>3.1073446327683617E-2</c:v>
                </c:pt>
                <c:pt idx="6">
                  <c:v>1.6949152542372881E-2</c:v>
                </c:pt>
                <c:pt idx="7">
                  <c:v>8.4745762711864406E-3</c:v>
                </c:pt>
                <c:pt idx="8">
                  <c:v>2.8248587570621469E-3</c:v>
                </c:pt>
              </c:numCache>
            </c:numRef>
          </c:val>
          <c:smooth val="0"/>
        </c:ser>
        <c:ser>
          <c:idx val="3"/>
          <c:order val="3"/>
          <c:tx>
            <c:strRef>
              <c:f>'Arrival Dates'!$M$143</c:f>
              <c:strCache>
                <c:ptCount val="1"/>
                <c:pt idx="0">
                  <c:v>Yellowlegs sp.</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Dates'!$N$143:$V$143</c:f>
              <c:numCache>
                <c:formatCode>0%</c:formatCode>
                <c:ptCount val="9"/>
                <c:pt idx="0">
                  <c:v>0</c:v>
                </c:pt>
                <c:pt idx="1">
                  <c:v>0.17647058823529413</c:v>
                </c:pt>
                <c:pt idx="2">
                  <c:v>0.32941176470588235</c:v>
                </c:pt>
                <c:pt idx="3">
                  <c:v>0.22352941176470589</c:v>
                </c:pt>
                <c:pt idx="4">
                  <c:v>5.8823529411764705E-2</c:v>
                </c:pt>
                <c:pt idx="5">
                  <c:v>7.0588235294117646E-2</c:v>
                </c:pt>
                <c:pt idx="6">
                  <c:v>3.5294117647058823E-2</c:v>
                </c:pt>
                <c:pt idx="7">
                  <c:v>4.7058823529411764E-2</c:v>
                </c:pt>
                <c:pt idx="8">
                  <c:v>5.8823529411764705E-2</c:v>
                </c:pt>
              </c:numCache>
            </c:numRef>
          </c:val>
          <c:smooth val="0"/>
        </c:ser>
        <c:ser>
          <c:idx val="4"/>
          <c:order val="4"/>
          <c:tx>
            <c:strRef>
              <c:f>'Arrival Dates'!$M$144</c:f>
              <c:strCache>
                <c:ptCount val="1"/>
                <c:pt idx="0">
                  <c:v>Whimbrel</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Dates'!$N$144:$V$144</c:f>
              <c:numCache>
                <c:formatCode>0%</c:formatCode>
                <c:ptCount val="9"/>
                <c:pt idx="0">
                  <c:v>0</c:v>
                </c:pt>
                <c:pt idx="1">
                  <c:v>0</c:v>
                </c:pt>
                <c:pt idx="2">
                  <c:v>0</c:v>
                </c:pt>
                <c:pt idx="3">
                  <c:v>0</c:v>
                </c:pt>
                <c:pt idx="4">
                  <c:v>7.1428571428571425E-2</c:v>
                </c:pt>
                <c:pt idx="5">
                  <c:v>3.5714285714285712E-2</c:v>
                </c:pt>
                <c:pt idx="6">
                  <c:v>0.2857142857142857</c:v>
                </c:pt>
                <c:pt idx="7">
                  <c:v>0.2857142857142857</c:v>
                </c:pt>
                <c:pt idx="8">
                  <c:v>0.32142857142857145</c:v>
                </c:pt>
              </c:numCache>
            </c:numRef>
          </c:val>
          <c:smooth val="0"/>
        </c:ser>
        <c:ser>
          <c:idx val="5"/>
          <c:order val="5"/>
          <c:tx>
            <c:strRef>
              <c:f>'Arrival Dates'!$M$145</c:f>
              <c:strCache>
                <c:ptCount val="1"/>
                <c:pt idx="0">
                  <c:v>Wandering Tattler</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Dates'!$N$145:$V$145</c:f>
              <c:numCache>
                <c:formatCode>0%</c:formatCode>
                <c:ptCount val="9"/>
                <c:pt idx="0">
                  <c:v>0</c:v>
                </c:pt>
                <c:pt idx="1">
                  <c:v>0</c:v>
                </c:pt>
                <c:pt idx="2">
                  <c:v>0</c:v>
                </c:pt>
                <c:pt idx="3">
                  <c:v>0</c:v>
                </c:pt>
                <c:pt idx="4">
                  <c:v>0</c:v>
                </c:pt>
                <c:pt idx="5">
                  <c:v>0</c:v>
                </c:pt>
                <c:pt idx="6">
                  <c:v>0.27777777777777779</c:v>
                </c:pt>
                <c:pt idx="7">
                  <c:v>0.16666666666666666</c:v>
                </c:pt>
                <c:pt idx="8">
                  <c:v>0.55555555555555558</c:v>
                </c:pt>
              </c:numCache>
            </c:numRef>
          </c:val>
          <c:smooth val="0"/>
        </c:ser>
        <c:ser>
          <c:idx val="6"/>
          <c:order val="6"/>
          <c:tx>
            <c:strRef>
              <c:f>'Arrival Dates'!$M$149</c:f>
              <c:strCache>
                <c:ptCount val="1"/>
                <c:pt idx="0">
                  <c:v>LESA/WESA/SESA</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Dates'!$N$149:$V$149</c:f>
              <c:numCache>
                <c:formatCode>0%</c:formatCode>
                <c:ptCount val="9"/>
                <c:pt idx="0">
                  <c:v>0</c:v>
                </c:pt>
                <c:pt idx="1">
                  <c:v>0</c:v>
                </c:pt>
                <c:pt idx="2">
                  <c:v>0</c:v>
                </c:pt>
                <c:pt idx="3">
                  <c:v>2.132701421800948E-2</c:v>
                </c:pt>
                <c:pt idx="4">
                  <c:v>7.8199052132701424E-2</c:v>
                </c:pt>
                <c:pt idx="5">
                  <c:v>0.84715639810426535</c:v>
                </c:pt>
                <c:pt idx="6">
                  <c:v>5.3317535545023699E-2</c:v>
                </c:pt>
                <c:pt idx="7">
                  <c:v>0</c:v>
                </c:pt>
                <c:pt idx="8">
                  <c:v>0</c:v>
                </c:pt>
              </c:numCache>
            </c:numRef>
          </c:val>
          <c:smooth val="0"/>
        </c:ser>
        <c:ser>
          <c:idx val="7"/>
          <c:order val="7"/>
          <c:tx>
            <c:strRef>
              <c:f>'Arrival Dates'!$M$151</c:f>
              <c:strCache>
                <c:ptCount val="1"/>
                <c:pt idx="0">
                  <c:v>Rock Sandpiper</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Dates'!$N$151:$V$151</c:f>
              <c:numCache>
                <c:formatCode>0%</c:formatCode>
                <c:ptCount val="9"/>
                <c:pt idx="0">
                  <c:v>0.33333333333333331</c:v>
                </c:pt>
                <c:pt idx="1">
                  <c:v>0</c:v>
                </c:pt>
                <c:pt idx="2">
                  <c:v>0</c:v>
                </c:pt>
                <c:pt idx="3">
                  <c:v>0</c:v>
                </c:pt>
                <c:pt idx="4">
                  <c:v>0.16666666666666666</c:v>
                </c:pt>
                <c:pt idx="5">
                  <c:v>0</c:v>
                </c:pt>
                <c:pt idx="6">
                  <c:v>0.5</c:v>
                </c:pt>
                <c:pt idx="7">
                  <c:v>0</c:v>
                </c:pt>
                <c:pt idx="8">
                  <c:v>0</c:v>
                </c:pt>
              </c:numCache>
            </c:numRef>
          </c:val>
          <c:smooth val="0"/>
        </c:ser>
        <c:ser>
          <c:idx val="8"/>
          <c:order val="8"/>
          <c:tx>
            <c:strRef>
              <c:f>'Arrival Dates'!$M$152</c:f>
              <c:strCache>
                <c:ptCount val="1"/>
                <c:pt idx="0">
                  <c:v>Dowitcher sp.</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Dates'!$N$152:$V$152</c:f>
              <c:numCache>
                <c:formatCode>0%</c:formatCode>
                <c:ptCount val="9"/>
                <c:pt idx="0">
                  <c:v>0</c:v>
                </c:pt>
                <c:pt idx="1">
                  <c:v>0</c:v>
                </c:pt>
                <c:pt idx="2">
                  <c:v>0</c:v>
                </c:pt>
                <c:pt idx="3">
                  <c:v>6.5359477124183009E-3</c:v>
                </c:pt>
                <c:pt idx="4">
                  <c:v>0.52287581699346408</c:v>
                </c:pt>
                <c:pt idx="5">
                  <c:v>0.15032679738562091</c:v>
                </c:pt>
                <c:pt idx="6">
                  <c:v>0.20915032679738563</c:v>
                </c:pt>
                <c:pt idx="7">
                  <c:v>0.10457516339869281</c:v>
                </c:pt>
                <c:pt idx="8">
                  <c:v>6.5359477124183009E-3</c:v>
                </c:pt>
              </c:numCache>
            </c:numRef>
          </c:val>
          <c:smooth val="0"/>
        </c:ser>
        <c:ser>
          <c:idx val="9"/>
          <c:order val="9"/>
          <c:tx>
            <c:strRef>
              <c:f>'Arrival Dates'!$M$153</c:f>
              <c:strCache>
                <c:ptCount val="1"/>
                <c:pt idx="0">
                  <c:v>Red-necked Phalarope</c:v>
                </c:pt>
              </c:strCache>
            </c:strRef>
          </c:tx>
          <c:marker>
            <c:symbol val="none"/>
          </c:marker>
          <c:cat>
            <c:numRef>
              <c:f>'Arrival Dates'!$N$139:$V$139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Dates'!$N$153:$V$153</c:f>
              <c:numCache>
                <c:formatCode>0%</c:formatCode>
                <c:ptCount val="9"/>
                <c:pt idx="0">
                  <c:v>0</c:v>
                </c:pt>
                <c:pt idx="1">
                  <c:v>0</c:v>
                </c:pt>
                <c:pt idx="2">
                  <c:v>0</c:v>
                </c:pt>
                <c:pt idx="3">
                  <c:v>0</c:v>
                </c:pt>
                <c:pt idx="4">
                  <c:v>0.33311125916055961</c:v>
                </c:pt>
                <c:pt idx="5">
                  <c:v>0.33311125916055961</c:v>
                </c:pt>
                <c:pt idx="6">
                  <c:v>0.33311125916055961</c:v>
                </c:pt>
                <c:pt idx="7">
                  <c:v>6.6622251832111927E-4</c:v>
                </c:pt>
                <c:pt idx="8">
                  <c:v>0</c:v>
                </c:pt>
              </c:numCache>
            </c:numRef>
          </c:val>
          <c:smooth val="0"/>
        </c:ser>
        <c:dLbls>
          <c:showLegendKey val="0"/>
          <c:showVal val="0"/>
          <c:showCatName val="0"/>
          <c:showSerName val="0"/>
          <c:showPercent val="0"/>
          <c:showBubbleSize val="0"/>
        </c:dLbls>
        <c:smooth val="0"/>
        <c:axId val="163406920"/>
        <c:axId val="163407312"/>
      </c:lineChart>
      <c:dateAx>
        <c:axId val="163406920"/>
        <c:scaling>
          <c:orientation val="minMax"/>
        </c:scaling>
        <c:delete val="0"/>
        <c:axPos val="b"/>
        <c:majorGridlines/>
        <c:numFmt formatCode="d\-mmm" sourceLinked="1"/>
        <c:majorTickMark val="out"/>
        <c:minorTickMark val="none"/>
        <c:tickLblPos val="nextTo"/>
        <c:crossAx val="163407312"/>
        <c:crosses val="autoZero"/>
        <c:auto val="1"/>
        <c:lblOffset val="100"/>
        <c:baseTimeUnit val="days"/>
      </c:dateAx>
      <c:valAx>
        <c:axId val="163407312"/>
        <c:scaling>
          <c:orientation val="minMax"/>
        </c:scaling>
        <c:delete val="0"/>
        <c:axPos val="l"/>
        <c:majorGridlines/>
        <c:numFmt formatCode="0%" sourceLinked="1"/>
        <c:majorTickMark val="out"/>
        <c:minorTickMark val="none"/>
        <c:tickLblPos val="nextTo"/>
        <c:crossAx val="163406920"/>
        <c:crosses val="autoZero"/>
        <c:crossBetween val="between"/>
      </c:valAx>
    </c:plotArea>
    <c:legend>
      <c:legendPos val="r"/>
      <c:layout>
        <c:manualLayout>
          <c:xMode val="edge"/>
          <c:yMode val="edge"/>
          <c:x val="0.7139686679790026"/>
          <c:y val="0.12301256209155972"/>
          <c:w val="0.26728133202099724"/>
          <c:h val="0.70705406914846125"/>
        </c:manualLayout>
      </c:layout>
      <c:overlay val="0"/>
    </c:legend>
    <c:plotVisOnly val="1"/>
    <c:dispBlanksAs val="gap"/>
    <c:showDLblsOverMax val="0"/>
  </c:chart>
  <c:printSettings>
    <c:headerFooter/>
    <c:pageMargins b="0.75000000000001077" l="0.70000000000000062" r="0.70000000000000062" t="0.750000000000010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Dates'!$M$178</c:f>
              <c:strCache>
                <c:ptCount val="1"/>
                <c:pt idx="0">
                  <c:v>Semipalmated Plover</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Dates'!$N$178:$V$178</c:f>
              <c:numCache>
                <c:formatCode>0%</c:formatCode>
                <c:ptCount val="9"/>
                <c:pt idx="0">
                  <c:v>0</c:v>
                </c:pt>
                <c:pt idx="1">
                  <c:v>0</c:v>
                </c:pt>
                <c:pt idx="2">
                  <c:v>0</c:v>
                </c:pt>
                <c:pt idx="3">
                  <c:v>5.076142131979695E-3</c:v>
                </c:pt>
                <c:pt idx="4">
                  <c:v>9.1370558375634514E-2</c:v>
                </c:pt>
                <c:pt idx="5">
                  <c:v>0.1065989847715736</c:v>
                </c:pt>
                <c:pt idx="6">
                  <c:v>0.32487309644670048</c:v>
                </c:pt>
                <c:pt idx="7">
                  <c:v>0.21827411167512689</c:v>
                </c:pt>
                <c:pt idx="8">
                  <c:v>0.25380710659898476</c:v>
                </c:pt>
              </c:numCache>
            </c:numRef>
          </c:val>
          <c:smooth val="0"/>
        </c:ser>
        <c:ser>
          <c:idx val="1"/>
          <c:order val="1"/>
          <c:tx>
            <c:strRef>
              <c:f>'Arrival Dates'!$M$179</c:f>
              <c:strCache>
                <c:ptCount val="1"/>
                <c:pt idx="0">
                  <c:v>Pacific Golden Plover</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Dates'!$N$179:$V$179</c:f>
              <c:numCache>
                <c:formatCode>0%</c:formatCode>
                <c:ptCount val="9"/>
                <c:pt idx="0">
                  <c:v>0</c:v>
                </c:pt>
                <c:pt idx="1">
                  <c:v>0</c:v>
                </c:pt>
                <c:pt idx="2">
                  <c:v>0</c:v>
                </c:pt>
                <c:pt idx="3">
                  <c:v>0</c:v>
                </c:pt>
                <c:pt idx="4">
                  <c:v>0.4</c:v>
                </c:pt>
                <c:pt idx="5">
                  <c:v>0.6</c:v>
                </c:pt>
                <c:pt idx="6">
                  <c:v>0</c:v>
                </c:pt>
                <c:pt idx="7">
                  <c:v>0</c:v>
                </c:pt>
                <c:pt idx="8">
                  <c:v>0</c:v>
                </c:pt>
              </c:numCache>
            </c:numRef>
          </c:val>
          <c:smooth val="0"/>
        </c:ser>
        <c:ser>
          <c:idx val="2"/>
          <c:order val="2"/>
          <c:tx>
            <c:strRef>
              <c:f>'Arrival Dates'!$M$180</c:f>
              <c:strCache>
                <c:ptCount val="1"/>
                <c:pt idx="0">
                  <c:v>Black-bellied Plover</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Dates'!$N$180:$V$180</c:f>
              <c:numCache>
                <c:formatCode>0%</c:formatCode>
                <c:ptCount val="9"/>
                <c:pt idx="0">
                  <c:v>0</c:v>
                </c:pt>
                <c:pt idx="1">
                  <c:v>0.13475177304964539</c:v>
                </c:pt>
                <c:pt idx="2">
                  <c:v>3.9007092198581561E-2</c:v>
                </c:pt>
                <c:pt idx="3">
                  <c:v>0.12411347517730496</c:v>
                </c:pt>
                <c:pt idx="4">
                  <c:v>0.450354609929078</c:v>
                </c:pt>
                <c:pt idx="5">
                  <c:v>0.21276595744680851</c:v>
                </c:pt>
                <c:pt idx="6">
                  <c:v>3.1914893617021274E-2</c:v>
                </c:pt>
                <c:pt idx="7">
                  <c:v>0</c:v>
                </c:pt>
                <c:pt idx="8">
                  <c:v>7.0921985815602835E-3</c:v>
                </c:pt>
              </c:numCache>
            </c:numRef>
          </c:val>
          <c:smooth val="0"/>
        </c:ser>
        <c:ser>
          <c:idx val="3"/>
          <c:order val="3"/>
          <c:tx>
            <c:strRef>
              <c:f>'Arrival Dates'!$M$181</c:f>
              <c:strCache>
                <c:ptCount val="1"/>
                <c:pt idx="0">
                  <c:v>Yellowlegs sp.</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Dates'!$N$181:$V$181</c:f>
              <c:numCache>
                <c:formatCode>0%</c:formatCode>
                <c:ptCount val="9"/>
                <c:pt idx="0">
                  <c:v>9.6774193548387094E-2</c:v>
                </c:pt>
                <c:pt idx="1">
                  <c:v>0</c:v>
                </c:pt>
                <c:pt idx="2">
                  <c:v>0.19354838709677419</c:v>
                </c:pt>
                <c:pt idx="3">
                  <c:v>0.17741935483870969</c:v>
                </c:pt>
                <c:pt idx="4">
                  <c:v>0.19354838709677419</c:v>
                </c:pt>
                <c:pt idx="5">
                  <c:v>0.20967741935483872</c:v>
                </c:pt>
                <c:pt idx="6">
                  <c:v>4.8387096774193547E-2</c:v>
                </c:pt>
                <c:pt idx="7">
                  <c:v>3.2258064516129031E-2</c:v>
                </c:pt>
                <c:pt idx="8">
                  <c:v>4.8387096774193547E-2</c:v>
                </c:pt>
              </c:numCache>
            </c:numRef>
          </c:val>
          <c:smooth val="0"/>
        </c:ser>
        <c:ser>
          <c:idx val="4"/>
          <c:order val="4"/>
          <c:tx>
            <c:strRef>
              <c:f>'Arrival Dates'!$M$182</c:f>
              <c:strCache>
                <c:ptCount val="1"/>
                <c:pt idx="0">
                  <c:v>Whimbrel</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Dates'!$N$182:$V$182</c:f>
              <c:numCache>
                <c:formatCode>0%</c:formatCode>
                <c:ptCount val="9"/>
                <c:pt idx="0">
                  <c:v>0</c:v>
                </c:pt>
                <c:pt idx="1">
                  <c:v>0</c:v>
                </c:pt>
                <c:pt idx="2">
                  <c:v>0</c:v>
                </c:pt>
                <c:pt idx="3">
                  <c:v>0</c:v>
                </c:pt>
                <c:pt idx="4">
                  <c:v>0</c:v>
                </c:pt>
                <c:pt idx="5">
                  <c:v>7.407407407407407E-2</c:v>
                </c:pt>
                <c:pt idx="6">
                  <c:v>0.37037037037037035</c:v>
                </c:pt>
                <c:pt idx="7">
                  <c:v>0.14814814814814814</c:v>
                </c:pt>
                <c:pt idx="8">
                  <c:v>0.40740740740740738</c:v>
                </c:pt>
              </c:numCache>
            </c:numRef>
          </c:val>
          <c:smooth val="0"/>
        </c:ser>
        <c:ser>
          <c:idx val="5"/>
          <c:order val="5"/>
          <c:tx>
            <c:strRef>
              <c:f>'Arrival Dates'!$M$183</c:f>
              <c:strCache>
                <c:ptCount val="1"/>
                <c:pt idx="0">
                  <c:v>Wandering Tattler</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Dates'!$N$183:$V$183</c:f>
              <c:numCache>
                <c:formatCode>0%</c:formatCode>
                <c:ptCount val="9"/>
                <c:pt idx="0">
                  <c:v>0</c:v>
                </c:pt>
                <c:pt idx="1">
                  <c:v>0</c:v>
                </c:pt>
                <c:pt idx="2">
                  <c:v>0</c:v>
                </c:pt>
                <c:pt idx="3">
                  <c:v>0</c:v>
                </c:pt>
                <c:pt idx="4">
                  <c:v>0</c:v>
                </c:pt>
                <c:pt idx="5">
                  <c:v>0.13333333333333333</c:v>
                </c:pt>
                <c:pt idx="6">
                  <c:v>0.4</c:v>
                </c:pt>
                <c:pt idx="7">
                  <c:v>0.26666666666666666</c:v>
                </c:pt>
                <c:pt idx="8">
                  <c:v>0.2</c:v>
                </c:pt>
              </c:numCache>
            </c:numRef>
          </c:val>
          <c:smooth val="0"/>
        </c:ser>
        <c:ser>
          <c:idx val="6"/>
          <c:order val="6"/>
          <c:tx>
            <c:strRef>
              <c:f>'Arrival Dates'!$M$184</c:f>
              <c:strCache>
                <c:ptCount val="1"/>
                <c:pt idx="0">
                  <c:v>LESA/WESA/SESA/DUNL</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Dates'!$N$184:$V$184</c:f>
              <c:numCache>
                <c:formatCode>0%</c:formatCode>
                <c:ptCount val="9"/>
                <c:pt idx="0">
                  <c:v>2.7961078179174589E-2</c:v>
                </c:pt>
                <c:pt idx="1">
                  <c:v>3.2434850687842521E-3</c:v>
                </c:pt>
                <c:pt idx="2">
                  <c:v>0</c:v>
                </c:pt>
                <c:pt idx="3">
                  <c:v>1.4539760653170786E-3</c:v>
                </c:pt>
                <c:pt idx="4">
                  <c:v>6.2632815121351076E-2</c:v>
                </c:pt>
                <c:pt idx="5">
                  <c:v>0.30242702158595236</c:v>
                </c:pt>
                <c:pt idx="6">
                  <c:v>0.59355776758751821</c:v>
                </c:pt>
                <c:pt idx="7">
                  <c:v>7.8291018901688846E-3</c:v>
                </c:pt>
                <c:pt idx="8">
                  <c:v>8.9475450173358685E-4</c:v>
                </c:pt>
              </c:numCache>
            </c:numRef>
          </c:val>
          <c:smooth val="0"/>
        </c:ser>
        <c:ser>
          <c:idx val="7"/>
          <c:order val="7"/>
          <c:tx>
            <c:strRef>
              <c:f>'Arrival Dates'!$M$185</c:f>
              <c:strCache>
                <c:ptCount val="1"/>
                <c:pt idx="0">
                  <c:v>Rock Sandpiper</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Dates'!$N$185:$V$185</c:f>
              <c:numCache>
                <c:formatCode>0%</c:formatCode>
                <c:ptCount val="9"/>
                <c:pt idx="0">
                  <c:v>0.52074688796680502</c:v>
                </c:pt>
                <c:pt idx="1">
                  <c:v>0.47717842323651455</c:v>
                </c:pt>
                <c:pt idx="2">
                  <c:v>0</c:v>
                </c:pt>
                <c:pt idx="3">
                  <c:v>0</c:v>
                </c:pt>
                <c:pt idx="4">
                  <c:v>2.0746887966804979E-3</c:v>
                </c:pt>
                <c:pt idx="5">
                  <c:v>0</c:v>
                </c:pt>
                <c:pt idx="6">
                  <c:v>0</c:v>
                </c:pt>
                <c:pt idx="7">
                  <c:v>0</c:v>
                </c:pt>
                <c:pt idx="8">
                  <c:v>0</c:v>
                </c:pt>
              </c:numCache>
            </c:numRef>
          </c:val>
          <c:smooth val="0"/>
        </c:ser>
        <c:ser>
          <c:idx val="8"/>
          <c:order val="8"/>
          <c:tx>
            <c:strRef>
              <c:f>'Arrival Dates'!$M$186</c:f>
              <c:strCache>
                <c:ptCount val="1"/>
                <c:pt idx="0">
                  <c:v>Dowitcher sp.</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Dates'!$N$186:$V$186</c:f>
              <c:numCache>
                <c:formatCode>0%</c:formatCode>
                <c:ptCount val="9"/>
                <c:pt idx="0">
                  <c:v>0</c:v>
                </c:pt>
                <c:pt idx="1">
                  <c:v>0</c:v>
                </c:pt>
                <c:pt idx="2">
                  <c:v>0</c:v>
                </c:pt>
                <c:pt idx="3">
                  <c:v>0</c:v>
                </c:pt>
                <c:pt idx="4">
                  <c:v>0.49523809523809526</c:v>
                </c:pt>
                <c:pt idx="5">
                  <c:v>0.14285714285714285</c:v>
                </c:pt>
                <c:pt idx="6">
                  <c:v>0.11428571428571428</c:v>
                </c:pt>
                <c:pt idx="7">
                  <c:v>9.5238095238095233E-2</c:v>
                </c:pt>
                <c:pt idx="8">
                  <c:v>0.15238095238095239</c:v>
                </c:pt>
              </c:numCache>
            </c:numRef>
          </c:val>
          <c:smooth val="0"/>
        </c:ser>
        <c:ser>
          <c:idx val="9"/>
          <c:order val="9"/>
          <c:tx>
            <c:strRef>
              <c:f>'Arrival Dates'!$M$187</c:f>
              <c:strCache>
                <c:ptCount val="1"/>
                <c:pt idx="0">
                  <c:v>Red-necked Phalarope</c:v>
                </c:pt>
              </c:strCache>
            </c:strRef>
          </c:tx>
          <c:marker>
            <c:symbol val="none"/>
          </c:marker>
          <c:cat>
            <c:numRef>
              <c:f>'Arrival Dates'!$N$177:$V$177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Dates'!$N$187:$V$187</c:f>
              <c:numCache>
                <c:formatCode>0%</c:formatCode>
                <c:ptCount val="9"/>
                <c:pt idx="0">
                  <c:v>0</c:v>
                </c:pt>
                <c:pt idx="1">
                  <c:v>0</c:v>
                </c:pt>
                <c:pt idx="2">
                  <c:v>0</c:v>
                </c:pt>
                <c:pt idx="3">
                  <c:v>0</c:v>
                </c:pt>
                <c:pt idx="4">
                  <c:v>0</c:v>
                </c:pt>
                <c:pt idx="5">
                  <c:v>0</c:v>
                </c:pt>
                <c:pt idx="6">
                  <c:v>0.58229813664596275</c:v>
                </c:pt>
                <c:pt idx="7">
                  <c:v>0.38839285714285715</c:v>
                </c:pt>
                <c:pt idx="8">
                  <c:v>2.9309006211180124E-2</c:v>
                </c:pt>
              </c:numCache>
            </c:numRef>
          </c:val>
          <c:smooth val="0"/>
        </c:ser>
        <c:dLbls>
          <c:showLegendKey val="0"/>
          <c:showVal val="0"/>
          <c:showCatName val="0"/>
          <c:showSerName val="0"/>
          <c:showPercent val="0"/>
          <c:showBubbleSize val="0"/>
        </c:dLbls>
        <c:smooth val="0"/>
        <c:axId val="165382376"/>
        <c:axId val="165382768"/>
      </c:lineChart>
      <c:dateAx>
        <c:axId val="165382376"/>
        <c:scaling>
          <c:orientation val="minMax"/>
        </c:scaling>
        <c:delete val="0"/>
        <c:axPos val="b"/>
        <c:majorGridlines/>
        <c:numFmt formatCode="d\-mmm" sourceLinked="1"/>
        <c:majorTickMark val="out"/>
        <c:minorTickMark val="none"/>
        <c:tickLblPos val="nextTo"/>
        <c:crossAx val="165382768"/>
        <c:crosses val="autoZero"/>
        <c:auto val="1"/>
        <c:lblOffset val="100"/>
        <c:baseTimeUnit val="days"/>
      </c:dateAx>
      <c:valAx>
        <c:axId val="165382768"/>
        <c:scaling>
          <c:orientation val="minMax"/>
        </c:scaling>
        <c:delete val="0"/>
        <c:axPos val="l"/>
        <c:majorGridlines/>
        <c:numFmt formatCode="0%" sourceLinked="1"/>
        <c:majorTickMark val="out"/>
        <c:minorTickMark val="none"/>
        <c:tickLblPos val="nextTo"/>
        <c:crossAx val="165382376"/>
        <c:crosses val="autoZero"/>
        <c:crossBetween val="between"/>
      </c:valAx>
    </c:plotArea>
    <c:legend>
      <c:legendPos val="r"/>
      <c:overlay val="0"/>
    </c:legend>
    <c:plotVisOnly val="1"/>
    <c:dispBlanksAs val="gap"/>
    <c:showDLblsOverMax val="0"/>
  </c:chart>
  <c:printSettings>
    <c:headerFooter/>
    <c:pageMargins b="0.75000000000001066" l="0.70000000000000062" r="0.70000000000000062" t="0.750000000000010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Dates'!$M$216</c:f>
              <c:strCache>
                <c:ptCount val="1"/>
                <c:pt idx="0">
                  <c:v>Semipalmated Plover</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Dates'!$N$216:$V$216</c:f>
              <c:numCache>
                <c:formatCode>0%</c:formatCode>
                <c:ptCount val="9"/>
                <c:pt idx="0">
                  <c:v>0</c:v>
                </c:pt>
                <c:pt idx="1">
                  <c:v>0</c:v>
                </c:pt>
                <c:pt idx="2">
                  <c:v>0</c:v>
                </c:pt>
                <c:pt idx="3">
                  <c:v>1.4778325123152709E-2</c:v>
                </c:pt>
                <c:pt idx="4">
                  <c:v>0</c:v>
                </c:pt>
                <c:pt idx="5">
                  <c:v>2.4630541871921183E-2</c:v>
                </c:pt>
                <c:pt idx="6">
                  <c:v>0.63054187192118227</c:v>
                </c:pt>
                <c:pt idx="7">
                  <c:v>0.26600985221674878</c:v>
                </c:pt>
                <c:pt idx="8">
                  <c:v>6.4039408866995079E-2</c:v>
                </c:pt>
              </c:numCache>
            </c:numRef>
          </c:val>
          <c:smooth val="0"/>
        </c:ser>
        <c:ser>
          <c:idx val="1"/>
          <c:order val="1"/>
          <c:tx>
            <c:strRef>
              <c:f>'Arrival Dates'!$M$217</c:f>
              <c:strCache>
                <c:ptCount val="1"/>
                <c:pt idx="0">
                  <c:v>Pacific Golden Plover</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Dates'!$N$217:$V$217</c:f>
              <c:numCache>
                <c:formatCode>0%</c:formatCode>
                <c:ptCount val="9"/>
                <c:pt idx="0">
                  <c:v>2.3809523809523808E-2</c:v>
                </c:pt>
                <c:pt idx="1">
                  <c:v>4.7619047619047616E-2</c:v>
                </c:pt>
                <c:pt idx="2">
                  <c:v>0.59523809523809523</c:v>
                </c:pt>
                <c:pt idx="3">
                  <c:v>0.11904761904761904</c:v>
                </c:pt>
                <c:pt idx="4">
                  <c:v>0.16666666666666666</c:v>
                </c:pt>
                <c:pt idx="5">
                  <c:v>0</c:v>
                </c:pt>
                <c:pt idx="6">
                  <c:v>0</c:v>
                </c:pt>
                <c:pt idx="7">
                  <c:v>4.7619047619047616E-2</c:v>
                </c:pt>
                <c:pt idx="8">
                  <c:v>0</c:v>
                </c:pt>
              </c:numCache>
            </c:numRef>
          </c:val>
          <c:smooth val="0"/>
        </c:ser>
        <c:ser>
          <c:idx val="2"/>
          <c:order val="2"/>
          <c:tx>
            <c:strRef>
              <c:f>'Arrival Dates'!$M$218</c:f>
              <c:strCache>
                <c:ptCount val="1"/>
                <c:pt idx="0">
                  <c:v>Black-bellied Plover</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Dates'!$N$218:$V$218</c:f>
              <c:numCache>
                <c:formatCode>0%</c:formatCode>
                <c:ptCount val="9"/>
                <c:pt idx="0">
                  <c:v>0</c:v>
                </c:pt>
                <c:pt idx="1">
                  <c:v>1.9047619047619049E-2</c:v>
                </c:pt>
                <c:pt idx="2">
                  <c:v>4.4444444444444446E-2</c:v>
                </c:pt>
                <c:pt idx="3">
                  <c:v>0.42539682539682538</c:v>
                </c:pt>
                <c:pt idx="4">
                  <c:v>0.43492063492063493</c:v>
                </c:pt>
                <c:pt idx="5">
                  <c:v>9.5238095238095247E-3</c:v>
                </c:pt>
                <c:pt idx="6">
                  <c:v>2.5396825396825397E-2</c:v>
                </c:pt>
                <c:pt idx="7">
                  <c:v>4.1269841269841269E-2</c:v>
                </c:pt>
                <c:pt idx="8">
                  <c:v>0</c:v>
                </c:pt>
              </c:numCache>
            </c:numRef>
          </c:val>
          <c:smooth val="0"/>
        </c:ser>
        <c:ser>
          <c:idx val="3"/>
          <c:order val="3"/>
          <c:tx>
            <c:strRef>
              <c:f>'Arrival Dates'!$M$219</c:f>
              <c:strCache>
                <c:ptCount val="1"/>
                <c:pt idx="0">
                  <c:v>Yellowlegs sp.</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Dates'!$N$219:$V$219</c:f>
              <c:numCache>
                <c:formatCode>0%</c:formatCode>
                <c:ptCount val="9"/>
                <c:pt idx="0">
                  <c:v>0</c:v>
                </c:pt>
                <c:pt idx="1">
                  <c:v>0.23749999999999999</c:v>
                </c:pt>
                <c:pt idx="2">
                  <c:v>3.7499999999999999E-2</c:v>
                </c:pt>
                <c:pt idx="3">
                  <c:v>0.38750000000000001</c:v>
                </c:pt>
                <c:pt idx="4">
                  <c:v>0.1125</c:v>
                </c:pt>
                <c:pt idx="5">
                  <c:v>3.7499999999999999E-2</c:v>
                </c:pt>
                <c:pt idx="6">
                  <c:v>3.7499999999999999E-2</c:v>
                </c:pt>
                <c:pt idx="7">
                  <c:v>0.125</c:v>
                </c:pt>
                <c:pt idx="8">
                  <c:v>2.5000000000000001E-2</c:v>
                </c:pt>
              </c:numCache>
            </c:numRef>
          </c:val>
          <c:smooth val="0"/>
        </c:ser>
        <c:ser>
          <c:idx val="4"/>
          <c:order val="4"/>
          <c:tx>
            <c:strRef>
              <c:f>'Arrival Dates'!$M$220</c:f>
              <c:strCache>
                <c:ptCount val="1"/>
                <c:pt idx="0">
                  <c:v>Whimbrel</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Dates'!$N$220:$V$220</c:f>
              <c:numCache>
                <c:formatCode>0%</c:formatCode>
                <c:ptCount val="9"/>
                <c:pt idx="0">
                  <c:v>0</c:v>
                </c:pt>
                <c:pt idx="1">
                  <c:v>0</c:v>
                </c:pt>
                <c:pt idx="2">
                  <c:v>0</c:v>
                </c:pt>
                <c:pt idx="3">
                  <c:v>0</c:v>
                </c:pt>
                <c:pt idx="4">
                  <c:v>9.0909090909090912E-2</c:v>
                </c:pt>
                <c:pt idx="5">
                  <c:v>4.5454545454545456E-2</c:v>
                </c:pt>
                <c:pt idx="6">
                  <c:v>4.5454545454545456E-2</c:v>
                </c:pt>
                <c:pt idx="7">
                  <c:v>0.22727272727272727</c:v>
                </c:pt>
                <c:pt idx="8">
                  <c:v>0.59090909090909094</c:v>
                </c:pt>
              </c:numCache>
            </c:numRef>
          </c:val>
          <c:smooth val="0"/>
        </c:ser>
        <c:ser>
          <c:idx val="5"/>
          <c:order val="5"/>
          <c:tx>
            <c:strRef>
              <c:f>'Arrival Dates'!$M$221</c:f>
              <c:strCache>
                <c:ptCount val="1"/>
                <c:pt idx="0">
                  <c:v>Wandering Tattler</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Dates'!$N$221:$V$221</c:f>
              <c:numCache>
                <c:formatCode>0%</c:formatCode>
                <c:ptCount val="9"/>
                <c:pt idx="0">
                  <c:v>0</c:v>
                </c:pt>
                <c:pt idx="1">
                  <c:v>0</c:v>
                </c:pt>
                <c:pt idx="2">
                  <c:v>0</c:v>
                </c:pt>
                <c:pt idx="3">
                  <c:v>0</c:v>
                </c:pt>
                <c:pt idx="4">
                  <c:v>5.3571428571428568E-2</c:v>
                </c:pt>
                <c:pt idx="5">
                  <c:v>7.1428571428571425E-2</c:v>
                </c:pt>
                <c:pt idx="6">
                  <c:v>0.4642857142857143</c:v>
                </c:pt>
                <c:pt idx="7">
                  <c:v>0.30357142857142855</c:v>
                </c:pt>
                <c:pt idx="8">
                  <c:v>0.10714285714285714</c:v>
                </c:pt>
              </c:numCache>
            </c:numRef>
          </c:val>
          <c:smooth val="0"/>
        </c:ser>
        <c:ser>
          <c:idx val="6"/>
          <c:order val="6"/>
          <c:tx>
            <c:strRef>
              <c:f>'Arrival Dates'!$M$222</c:f>
              <c:strCache>
                <c:ptCount val="1"/>
                <c:pt idx="0">
                  <c:v>LESA/WESA/SESA/DUNL</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Dates'!$N$222:$V$222</c:f>
              <c:numCache>
                <c:formatCode>0%</c:formatCode>
                <c:ptCount val="9"/>
                <c:pt idx="0">
                  <c:v>0</c:v>
                </c:pt>
                <c:pt idx="1">
                  <c:v>4.5385779122541603E-4</c:v>
                </c:pt>
                <c:pt idx="2">
                  <c:v>8.1694402420574887E-3</c:v>
                </c:pt>
                <c:pt idx="3">
                  <c:v>7.7760968229954611E-2</c:v>
                </c:pt>
                <c:pt idx="4">
                  <c:v>0.10529500756429652</c:v>
                </c:pt>
                <c:pt idx="5">
                  <c:v>3.071104387291982E-2</c:v>
                </c:pt>
                <c:pt idx="6">
                  <c:v>0.63918305597579428</c:v>
                </c:pt>
                <c:pt idx="7">
                  <c:v>0.13630862329803328</c:v>
                </c:pt>
                <c:pt idx="8">
                  <c:v>2.118003025718608E-3</c:v>
                </c:pt>
              </c:numCache>
            </c:numRef>
          </c:val>
          <c:smooth val="0"/>
        </c:ser>
        <c:ser>
          <c:idx val="7"/>
          <c:order val="7"/>
          <c:tx>
            <c:strRef>
              <c:f>'Arrival Dates'!$M$223</c:f>
              <c:strCache>
                <c:ptCount val="1"/>
                <c:pt idx="0">
                  <c:v>Rock Sandpiper</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Dates'!$N$223:$V$223</c:f>
              <c:numCache>
                <c:formatCode>0%</c:formatCode>
                <c:ptCount val="9"/>
                <c:pt idx="0">
                  <c:v>0.86419753086419748</c:v>
                </c:pt>
                <c:pt idx="1">
                  <c:v>0.12345679012345678</c:v>
                </c:pt>
                <c:pt idx="2">
                  <c:v>0</c:v>
                </c:pt>
                <c:pt idx="3">
                  <c:v>0</c:v>
                </c:pt>
                <c:pt idx="4">
                  <c:v>0</c:v>
                </c:pt>
                <c:pt idx="5">
                  <c:v>1.2345679012345678E-2</c:v>
                </c:pt>
                <c:pt idx="6">
                  <c:v>0</c:v>
                </c:pt>
                <c:pt idx="7">
                  <c:v>0</c:v>
                </c:pt>
                <c:pt idx="8">
                  <c:v>0</c:v>
                </c:pt>
              </c:numCache>
            </c:numRef>
          </c:val>
          <c:smooth val="0"/>
        </c:ser>
        <c:ser>
          <c:idx val="8"/>
          <c:order val="8"/>
          <c:tx>
            <c:strRef>
              <c:f>'Arrival Dates'!$M$224</c:f>
              <c:strCache>
                <c:ptCount val="1"/>
                <c:pt idx="0">
                  <c:v>Dowitcher sp.</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Dates'!$N$224:$V$224</c:f>
              <c:numCache>
                <c:formatCode>0%</c:formatCode>
                <c:ptCount val="9"/>
                <c:pt idx="0">
                  <c:v>0</c:v>
                </c:pt>
                <c:pt idx="1">
                  <c:v>0</c:v>
                </c:pt>
                <c:pt idx="2">
                  <c:v>0</c:v>
                </c:pt>
                <c:pt idx="3">
                  <c:v>0.14634146341463414</c:v>
                </c:pt>
                <c:pt idx="4">
                  <c:v>3.6585365853658534E-2</c:v>
                </c:pt>
                <c:pt idx="5">
                  <c:v>6.097560975609756E-2</c:v>
                </c:pt>
                <c:pt idx="6">
                  <c:v>0.37804878048780488</c:v>
                </c:pt>
                <c:pt idx="7">
                  <c:v>0.37804878048780488</c:v>
                </c:pt>
                <c:pt idx="8">
                  <c:v>0</c:v>
                </c:pt>
              </c:numCache>
            </c:numRef>
          </c:val>
          <c:smooth val="0"/>
        </c:ser>
        <c:ser>
          <c:idx val="9"/>
          <c:order val="9"/>
          <c:tx>
            <c:strRef>
              <c:f>'Arrival Dates'!$M$225</c:f>
              <c:strCache>
                <c:ptCount val="1"/>
                <c:pt idx="0">
                  <c:v>Red-necked Phalarope</c:v>
                </c:pt>
              </c:strCache>
            </c:strRef>
          </c:tx>
          <c:marker>
            <c:symbol val="none"/>
          </c:marker>
          <c:cat>
            <c:numRef>
              <c:f>'Arrival Dates'!$N$215:$V$215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Dates'!$N$225:$V$225</c:f>
              <c:numCache>
                <c:formatCode>0%</c:formatCode>
                <c:ptCount val="9"/>
                <c:pt idx="0">
                  <c:v>0</c:v>
                </c:pt>
                <c:pt idx="1">
                  <c:v>0</c:v>
                </c:pt>
                <c:pt idx="2">
                  <c:v>0</c:v>
                </c:pt>
                <c:pt idx="3">
                  <c:v>0</c:v>
                </c:pt>
                <c:pt idx="4">
                  <c:v>0.2</c:v>
                </c:pt>
                <c:pt idx="5">
                  <c:v>0.66666666666666663</c:v>
                </c:pt>
                <c:pt idx="6">
                  <c:v>6.6666666666666666E-2</c:v>
                </c:pt>
                <c:pt idx="7">
                  <c:v>6.6666666666666666E-2</c:v>
                </c:pt>
                <c:pt idx="8">
                  <c:v>0</c:v>
                </c:pt>
              </c:numCache>
            </c:numRef>
          </c:val>
          <c:smooth val="0"/>
        </c:ser>
        <c:dLbls>
          <c:showLegendKey val="0"/>
          <c:showVal val="0"/>
          <c:showCatName val="0"/>
          <c:showSerName val="0"/>
          <c:showPercent val="0"/>
          <c:showBubbleSize val="0"/>
        </c:dLbls>
        <c:smooth val="0"/>
        <c:axId val="165383552"/>
        <c:axId val="165383944"/>
      </c:lineChart>
      <c:dateAx>
        <c:axId val="165383552"/>
        <c:scaling>
          <c:orientation val="minMax"/>
        </c:scaling>
        <c:delete val="0"/>
        <c:axPos val="b"/>
        <c:majorGridlines/>
        <c:numFmt formatCode="d\-mmm" sourceLinked="1"/>
        <c:majorTickMark val="out"/>
        <c:minorTickMark val="none"/>
        <c:tickLblPos val="nextTo"/>
        <c:crossAx val="165383944"/>
        <c:crosses val="autoZero"/>
        <c:auto val="1"/>
        <c:lblOffset val="100"/>
        <c:baseTimeUnit val="days"/>
      </c:dateAx>
      <c:valAx>
        <c:axId val="165383944"/>
        <c:scaling>
          <c:orientation val="minMax"/>
        </c:scaling>
        <c:delete val="0"/>
        <c:axPos val="l"/>
        <c:majorGridlines/>
        <c:numFmt formatCode="0%" sourceLinked="1"/>
        <c:majorTickMark val="out"/>
        <c:minorTickMark val="none"/>
        <c:tickLblPos val="nextTo"/>
        <c:crossAx val="165383552"/>
        <c:crosses val="autoZero"/>
        <c:crossBetween val="between"/>
      </c:valAx>
    </c:plotArea>
    <c:legend>
      <c:legendPos val="r"/>
      <c:overlay val="0"/>
    </c:legend>
    <c:plotVisOnly val="1"/>
    <c:dispBlanksAs val="gap"/>
    <c:showDLblsOverMax val="0"/>
  </c:chart>
  <c:printSettings>
    <c:headerFooter/>
    <c:pageMargins b="0.75000000000001066" l="0.70000000000000062" r="0.70000000000000062" t="0.750000000000010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Dates'!$M$254</c:f>
              <c:strCache>
                <c:ptCount val="1"/>
                <c:pt idx="0">
                  <c:v>Semipalmated Plover</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Dates'!$N$254:$V$254</c:f>
              <c:numCache>
                <c:formatCode>0%</c:formatCode>
                <c:ptCount val="9"/>
              </c:numCache>
            </c:numRef>
          </c:val>
          <c:smooth val="0"/>
        </c:ser>
        <c:ser>
          <c:idx val="1"/>
          <c:order val="1"/>
          <c:tx>
            <c:strRef>
              <c:f>'Arrival Dates'!$M$255</c:f>
              <c:strCache>
                <c:ptCount val="1"/>
                <c:pt idx="0">
                  <c:v>Pacific Golden Plover</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Dates'!$N$255:$V$255</c:f>
              <c:numCache>
                <c:formatCode>0%</c:formatCode>
                <c:ptCount val="9"/>
              </c:numCache>
            </c:numRef>
          </c:val>
          <c:smooth val="0"/>
        </c:ser>
        <c:ser>
          <c:idx val="2"/>
          <c:order val="2"/>
          <c:tx>
            <c:strRef>
              <c:f>'Arrival Dates'!$M$256</c:f>
              <c:strCache>
                <c:ptCount val="1"/>
                <c:pt idx="0">
                  <c:v>Black-bellied Plover</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Dates'!$N$256:$V$256</c:f>
              <c:numCache>
                <c:formatCode>0%</c:formatCode>
                <c:ptCount val="9"/>
              </c:numCache>
            </c:numRef>
          </c:val>
          <c:smooth val="0"/>
        </c:ser>
        <c:ser>
          <c:idx val="3"/>
          <c:order val="3"/>
          <c:tx>
            <c:strRef>
              <c:f>'Arrival Dates'!$M$257</c:f>
              <c:strCache>
                <c:ptCount val="1"/>
                <c:pt idx="0">
                  <c:v>Yellowlegs sp.</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Dates'!$N$257:$V$257</c:f>
              <c:numCache>
                <c:formatCode>0%</c:formatCode>
                <c:ptCount val="9"/>
              </c:numCache>
            </c:numRef>
          </c:val>
          <c:smooth val="0"/>
        </c:ser>
        <c:ser>
          <c:idx val="4"/>
          <c:order val="4"/>
          <c:tx>
            <c:strRef>
              <c:f>'Arrival Dates'!$M$258</c:f>
              <c:strCache>
                <c:ptCount val="1"/>
                <c:pt idx="0">
                  <c:v>Whimbrel</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Dates'!$N$258:$V$258</c:f>
              <c:numCache>
                <c:formatCode>0%</c:formatCode>
                <c:ptCount val="9"/>
              </c:numCache>
            </c:numRef>
          </c:val>
          <c:smooth val="0"/>
        </c:ser>
        <c:ser>
          <c:idx val="5"/>
          <c:order val="5"/>
          <c:tx>
            <c:strRef>
              <c:f>'Arrival Dates'!$M$259</c:f>
              <c:strCache>
                <c:ptCount val="1"/>
                <c:pt idx="0">
                  <c:v>Wandering Tattler</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Dates'!$N$259:$V$259</c:f>
              <c:numCache>
                <c:formatCode>0%</c:formatCode>
                <c:ptCount val="9"/>
              </c:numCache>
            </c:numRef>
          </c:val>
          <c:smooth val="0"/>
        </c:ser>
        <c:ser>
          <c:idx val="6"/>
          <c:order val="6"/>
          <c:tx>
            <c:strRef>
              <c:f>'Arrival Dates'!$M$260</c:f>
              <c:strCache>
                <c:ptCount val="1"/>
                <c:pt idx="0">
                  <c:v>LESA/WESA/SESA/DUNL</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Dates'!$N$260:$V$260</c:f>
              <c:numCache>
                <c:formatCode>0%</c:formatCode>
                <c:ptCount val="9"/>
              </c:numCache>
            </c:numRef>
          </c:val>
          <c:smooth val="0"/>
        </c:ser>
        <c:ser>
          <c:idx val="7"/>
          <c:order val="7"/>
          <c:tx>
            <c:strRef>
              <c:f>'Arrival Dates'!$M$261</c:f>
              <c:strCache>
                <c:ptCount val="1"/>
                <c:pt idx="0">
                  <c:v>Rock Sandpiper</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Dates'!$N$261:$V$261</c:f>
              <c:numCache>
                <c:formatCode>0%</c:formatCode>
                <c:ptCount val="9"/>
              </c:numCache>
            </c:numRef>
          </c:val>
          <c:smooth val="0"/>
        </c:ser>
        <c:ser>
          <c:idx val="8"/>
          <c:order val="8"/>
          <c:tx>
            <c:strRef>
              <c:f>'Arrival Dates'!$M$262</c:f>
              <c:strCache>
                <c:ptCount val="1"/>
                <c:pt idx="0">
                  <c:v>Dowitcher sp.</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Dates'!$N$262:$V$262</c:f>
              <c:numCache>
                <c:formatCode>0%</c:formatCode>
                <c:ptCount val="9"/>
              </c:numCache>
            </c:numRef>
          </c:val>
          <c:smooth val="0"/>
        </c:ser>
        <c:ser>
          <c:idx val="9"/>
          <c:order val="9"/>
          <c:tx>
            <c:strRef>
              <c:f>'Arrival Dates'!$M$263</c:f>
              <c:strCache>
                <c:ptCount val="1"/>
                <c:pt idx="0">
                  <c:v>Red-necked Phalarope</c:v>
                </c:pt>
              </c:strCache>
            </c:strRef>
          </c:tx>
          <c:marker>
            <c:symbol val="none"/>
          </c:marker>
          <c:cat>
            <c:numRef>
              <c:f>'Arrival Dates'!$N$253:$V$253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Dates'!$N$263:$V$263</c:f>
              <c:numCache>
                <c:formatCode>0%</c:formatCode>
                <c:ptCount val="9"/>
              </c:numCache>
            </c:numRef>
          </c:val>
          <c:smooth val="0"/>
        </c:ser>
        <c:dLbls>
          <c:showLegendKey val="0"/>
          <c:showVal val="0"/>
          <c:showCatName val="0"/>
          <c:showSerName val="0"/>
          <c:showPercent val="0"/>
          <c:showBubbleSize val="0"/>
        </c:dLbls>
        <c:smooth val="0"/>
        <c:axId val="165384728"/>
        <c:axId val="165385120"/>
      </c:lineChart>
      <c:dateAx>
        <c:axId val="165384728"/>
        <c:scaling>
          <c:orientation val="minMax"/>
        </c:scaling>
        <c:delete val="0"/>
        <c:axPos val="b"/>
        <c:majorGridlines/>
        <c:numFmt formatCode="d\-mmm" sourceLinked="1"/>
        <c:majorTickMark val="out"/>
        <c:minorTickMark val="none"/>
        <c:tickLblPos val="nextTo"/>
        <c:crossAx val="165385120"/>
        <c:crosses val="autoZero"/>
        <c:auto val="1"/>
        <c:lblOffset val="100"/>
        <c:baseTimeUnit val="days"/>
      </c:dateAx>
      <c:valAx>
        <c:axId val="165385120"/>
        <c:scaling>
          <c:orientation val="minMax"/>
        </c:scaling>
        <c:delete val="0"/>
        <c:axPos val="l"/>
        <c:majorGridlines/>
        <c:numFmt formatCode="0%" sourceLinked="1"/>
        <c:majorTickMark val="out"/>
        <c:minorTickMark val="none"/>
        <c:tickLblPos val="nextTo"/>
        <c:crossAx val="165384728"/>
        <c:crosses val="autoZero"/>
        <c:crossBetween val="between"/>
      </c:valAx>
    </c:plotArea>
    <c:legend>
      <c:legendPos val="r"/>
      <c:overlay val="0"/>
    </c:legend>
    <c:plotVisOnly val="1"/>
    <c:dispBlanksAs val="gap"/>
    <c:showDLblsOverMax val="0"/>
  </c:chart>
  <c:printSettings>
    <c:headerFooter/>
    <c:pageMargins b="0.75000000000001055" l="0.70000000000000062" r="0.70000000000000062" t="0.750000000000010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Dates'!$AL$132</c:f>
              <c:strCache>
                <c:ptCount val="1"/>
                <c:pt idx="0">
                  <c:v>Western Sandpiper</c:v>
                </c:pt>
              </c:strCache>
            </c:strRef>
          </c:tx>
          <c:cat>
            <c:numRef>
              <c:f>'Arrival Dates'!$AM$131:$AU$131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Dates'!$AM$132:$AU$132</c:f>
              <c:numCache>
                <c:formatCode>0%</c:formatCode>
                <c:ptCount val="9"/>
                <c:pt idx="0">
                  <c:v>0</c:v>
                </c:pt>
                <c:pt idx="1">
                  <c:v>0</c:v>
                </c:pt>
                <c:pt idx="2">
                  <c:v>0</c:v>
                </c:pt>
                <c:pt idx="3">
                  <c:v>6.9618320610687024E-3</c:v>
                </c:pt>
                <c:pt idx="4">
                  <c:v>0.1902290076335878</c:v>
                </c:pt>
                <c:pt idx="5">
                  <c:v>0.40445801526717556</c:v>
                </c:pt>
                <c:pt idx="6">
                  <c:v>0.36812213740458016</c:v>
                </c:pt>
                <c:pt idx="7">
                  <c:v>2.9129770992366411E-2</c:v>
                </c:pt>
                <c:pt idx="8">
                  <c:v>1.0992366412213741E-3</c:v>
                </c:pt>
              </c:numCache>
            </c:numRef>
          </c:val>
          <c:smooth val="0"/>
        </c:ser>
        <c:ser>
          <c:idx val="1"/>
          <c:order val="1"/>
          <c:tx>
            <c:strRef>
              <c:f>'Arrival Dates'!$AL$133</c:f>
              <c:strCache>
                <c:ptCount val="1"/>
                <c:pt idx="0">
                  <c:v>Least Sandpiper</c:v>
                </c:pt>
              </c:strCache>
            </c:strRef>
          </c:tx>
          <c:cat>
            <c:numRef>
              <c:f>'Arrival Dates'!$AM$131:$AU$131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Dates'!$AM$133:$AU$133</c:f>
              <c:numCache>
                <c:formatCode>0%</c:formatCode>
                <c:ptCount val="9"/>
                <c:pt idx="0">
                  <c:v>0</c:v>
                </c:pt>
                <c:pt idx="1">
                  <c:v>0</c:v>
                </c:pt>
                <c:pt idx="2">
                  <c:v>1.9417475728155338E-2</c:v>
                </c:pt>
                <c:pt idx="3">
                  <c:v>8.7378640776699032E-2</c:v>
                </c:pt>
                <c:pt idx="4">
                  <c:v>8.7378640776699032E-2</c:v>
                </c:pt>
                <c:pt idx="5">
                  <c:v>0.4854368932038835</c:v>
                </c:pt>
                <c:pt idx="6">
                  <c:v>0.29126213592233008</c:v>
                </c:pt>
                <c:pt idx="7">
                  <c:v>1.9417475728155338E-2</c:v>
                </c:pt>
                <c:pt idx="8">
                  <c:v>9.7087378640776691E-3</c:v>
                </c:pt>
              </c:numCache>
            </c:numRef>
          </c:val>
          <c:smooth val="0"/>
        </c:ser>
        <c:ser>
          <c:idx val="2"/>
          <c:order val="2"/>
          <c:tx>
            <c:strRef>
              <c:f>'Arrival Dates'!$AL$134</c:f>
              <c:strCache>
                <c:ptCount val="1"/>
                <c:pt idx="0">
                  <c:v>Semipalmated Sandpiper</c:v>
                </c:pt>
              </c:strCache>
            </c:strRef>
          </c:tx>
          <c:cat>
            <c:numRef>
              <c:f>'Arrival Dates'!$AM$131:$AU$131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Dates'!$AM$134:$AU$134</c:f>
              <c:numCache>
                <c:formatCode>0%</c:formatCode>
                <c:ptCount val="9"/>
                <c:pt idx="0">
                  <c:v>0</c:v>
                </c:pt>
                <c:pt idx="1">
                  <c:v>0</c:v>
                </c:pt>
                <c:pt idx="2">
                  <c:v>0</c:v>
                </c:pt>
                <c:pt idx="3">
                  <c:v>0</c:v>
                </c:pt>
                <c:pt idx="4">
                  <c:v>0</c:v>
                </c:pt>
                <c:pt idx="5">
                  <c:v>0</c:v>
                </c:pt>
                <c:pt idx="6">
                  <c:v>0.73529411764705888</c:v>
                </c:pt>
                <c:pt idx="7">
                  <c:v>0.23529411764705882</c:v>
                </c:pt>
                <c:pt idx="8">
                  <c:v>2.9411764705882353E-2</c:v>
                </c:pt>
              </c:numCache>
            </c:numRef>
          </c:val>
          <c:smooth val="0"/>
        </c:ser>
        <c:ser>
          <c:idx val="3"/>
          <c:order val="3"/>
          <c:tx>
            <c:strRef>
              <c:f>'Arrival Dates'!$AL$135</c:f>
              <c:strCache>
                <c:ptCount val="1"/>
                <c:pt idx="0">
                  <c:v>LESA/WESA/SESA</c:v>
                </c:pt>
              </c:strCache>
            </c:strRef>
          </c:tx>
          <c:cat>
            <c:numRef>
              <c:f>'Arrival Dates'!$AM$131:$AU$131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Dates'!$AM$135:$AU$135</c:f>
              <c:numCache>
                <c:formatCode>0%</c:formatCode>
                <c:ptCount val="9"/>
                <c:pt idx="0">
                  <c:v>0</c:v>
                </c:pt>
                <c:pt idx="1">
                  <c:v>0</c:v>
                </c:pt>
                <c:pt idx="2">
                  <c:v>0</c:v>
                </c:pt>
                <c:pt idx="3">
                  <c:v>2.132701421800948E-2</c:v>
                </c:pt>
                <c:pt idx="4">
                  <c:v>7.8199052132701424E-2</c:v>
                </c:pt>
                <c:pt idx="5">
                  <c:v>0.84715639810426535</c:v>
                </c:pt>
                <c:pt idx="6">
                  <c:v>5.3317535545023699E-2</c:v>
                </c:pt>
                <c:pt idx="7">
                  <c:v>0</c:v>
                </c:pt>
                <c:pt idx="8">
                  <c:v>0</c:v>
                </c:pt>
              </c:numCache>
            </c:numRef>
          </c:val>
          <c:smooth val="0"/>
        </c:ser>
        <c:ser>
          <c:idx val="4"/>
          <c:order val="4"/>
          <c:tx>
            <c:strRef>
              <c:f>'Arrival Dates'!$AL$136</c:f>
              <c:strCache>
                <c:ptCount val="1"/>
                <c:pt idx="0">
                  <c:v>Dunlin</c:v>
                </c:pt>
              </c:strCache>
            </c:strRef>
          </c:tx>
          <c:cat>
            <c:numRef>
              <c:f>'Arrival Dates'!$AM$131:$AU$131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Dates'!$AM$136:$AU$136</c:f>
              <c:numCache>
                <c:formatCode>0%</c:formatCode>
                <c:ptCount val="9"/>
                <c:pt idx="0">
                  <c:v>0</c:v>
                </c:pt>
                <c:pt idx="1">
                  <c:v>0</c:v>
                </c:pt>
                <c:pt idx="2">
                  <c:v>4.1493775933609959E-3</c:v>
                </c:pt>
                <c:pt idx="3">
                  <c:v>2.3236514522821577E-2</c:v>
                </c:pt>
                <c:pt idx="4">
                  <c:v>0.21327800829875518</c:v>
                </c:pt>
                <c:pt idx="5">
                  <c:v>0.54273858921161822</c:v>
                </c:pt>
                <c:pt idx="6">
                  <c:v>0.16016597510373445</c:v>
                </c:pt>
                <c:pt idx="7">
                  <c:v>3.5684647302904562E-2</c:v>
                </c:pt>
                <c:pt idx="8">
                  <c:v>2.0746887966804978E-2</c:v>
                </c:pt>
              </c:numCache>
            </c:numRef>
          </c:val>
          <c:smooth val="0"/>
        </c:ser>
        <c:ser>
          <c:idx val="5"/>
          <c:order val="5"/>
          <c:tx>
            <c:strRef>
              <c:f>'Arrival Dates'!$AL$137</c:f>
              <c:strCache>
                <c:ptCount val="1"/>
                <c:pt idx="0">
                  <c:v>Dowitcher sp.</c:v>
                </c:pt>
              </c:strCache>
            </c:strRef>
          </c:tx>
          <c:cat>
            <c:numRef>
              <c:f>'Arrival Dates'!$AM$131:$AU$131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Dates'!$AM$137:$AU$137</c:f>
              <c:numCache>
                <c:formatCode>0%</c:formatCode>
                <c:ptCount val="9"/>
                <c:pt idx="0">
                  <c:v>0</c:v>
                </c:pt>
                <c:pt idx="1">
                  <c:v>0</c:v>
                </c:pt>
                <c:pt idx="2">
                  <c:v>0</c:v>
                </c:pt>
                <c:pt idx="3">
                  <c:v>6.5359477124183009E-3</c:v>
                </c:pt>
                <c:pt idx="4">
                  <c:v>0.52287581699346408</c:v>
                </c:pt>
                <c:pt idx="5">
                  <c:v>0.15032679738562091</c:v>
                </c:pt>
                <c:pt idx="6">
                  <c:v>0.20915032679738563</c:v>
                </c:pt>
                <c:pt idx="7">
                  <c:v>0.10457516339869281</c:v>
                </c:pt>
                <c:pt idx="8">
                  <c:v>6.5359477124183009E-3</c:v>
                </c:pt>
              </c:numCache>
            </c:numRef>
          </c:val>
          <c:smooth val="0"/>
        </c:ser>
        <c:dLbls>
          <c:showLegendKey val="0"/>
          <c:showVal val="0"/>
          <c:showCatName val="0"/>
          <c:showSerName val="0"/>
          <c:showPercent val="0"/>
          <c:showBubbleSize val="0"/>
        </c:dLbls>
        <c:marker val="1"/>
        <c:smooth val="0"/>
        <c:axId val="191588968"/>
        <c:axId val="191589360"/>
      </c:lineChart>
      <c:dateAx>
        <c:axId val="191588968"/>
        <c:scaling>
          <c:orientation val="minMax"/>
        </c:scaling>
        <c:delete val="0"/>
        <c:axPos val="b"/>
        <c:majorGridlines/>
        <c:numFmt formatCode="d\-mmm" sourceLinked="1"/>
        <c:majorTickMark val="out"/>
        <c:minorTickMark val="none"/>
        <c:tickLblPos val="nextTo"/>
        <c:crossAx val="191589360"/>
        <c:crosses val="autoZero"/>
        <c:auto val="1"/>
        <c:lblOffset val="100"/>
        <c:baseTimeUnit val="days"/>
        <c:majorUnit val="5"/>
        <c:majorTimeUnit val="days"/>
      </c:dateAx>
      <c:valAx>
        <c:axId val="191589360"/>
        <c:scaling>
          <c:orientation val="minMax"/>
        </c:scaling>
        <c:delete val="0"/>
        <c:axPos val="l"/>
        <c:majorGridlines/>
        <c:numFmt formatCode="0%" sourceLinked="1"/>
        <c:majorTickMark val="out"/>
        <c:minorTickMark val="none"/>
        <c:tickLblPos val="nextTo"/>
        <c:crossAx val="191588968"/>
        <c:crosses val="autoZero"/>
        <c:crossBetween val="between"/>
      </c:val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Dates'!$M$98</c:f>
              <c:strCache>
                <c:ptCount val="1"/>
                <c:pt idx="0">
                  <c:v>Semipalmated Plover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Dates'!$N$98:$V$98</c:f>
              <c:numCache>
                <c:formatCode>0%</c:formatCode>
                <c:ptCount val="9"/>
                <c:pt idx="0">
                  <c:v>0</c:v>
                </c:pt>
                <c:pt idx="1">
                  <c:v>0</c:v>
                </c:pt>
                <c:pt idx="2">
                  <c:v>0</c:v>
                </c:pt>
                <c:pt idx="3">
                  <c:v>0</c:v>
                </c:pt>
                <c:pt idx="4">
                  <c:v>0</c:v>
                </c:pt>
                <c:pt idx="5">
                  <c:v>0.15217391304347827</c:v>
                </c:pt>
                <c:pt idx="6">
                  <c:v>0.39130434782608697</c:v>
                </c:pt>
                <c:pt idx="7">
                  <c:v>0.15217391304347827</c:v>
                </c:pt>
                <c:pt idx="8">
                  <c:v>0.30434782608695654</c:v>
                </c:pt>
              </c:numCache>
            </c:numRef>
          </c:val>
          <c:smooth val="0"/>
        </c:ser>
        <c:ser>
          <c:idx val="1"/>
          <c:order val="1"/>
          <c:tx>
            <c:strRef>
              <c:f>'Arrival Dates'!$M$99</c:f>
              <c:strCache>
                <c:ptCount val="1"/>
                <c:pt idx="0">
                  <c:v>American Golden-Plover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Dates'!$N$99:$V$99</c:f>
              <c:numCache>
                <c:formatCode>0%</c:formatCode>
                <c:ptCount val="9"/>
                <c:pt idx="0">
                  <c:v>0</c:v>
                </c:pt>
                <c:pt idx="1">
                  <c:v>0</c:v>
                </c:pt>
                <c:pt idx="2">
                  <c:v>0</c:v>
                </c:pt>
                <c:pt idx="3">
                  <c:v>0</c:v>
                </c:pt>
                <c:pt idx="4">
                  <c:v>0</c:v>
                </c:pt>
                <c:pt idx="5">
                  <c:v>0</c:v>
                </c:pt>
                <c:pt idx="6">
                  <c:v>0</c:v>
                </c:pt>
                <c:pt idx="7">
                  <c:v>1</c:v>
                </c:pt>
                <c:pt idx="8">
                  <c:v>0</c:v>
                </c:pt>
              </c:numCache>
            </c:numRef>
          </c:val>
          <c:smooth val="0"/>
        </c:ser>
        <c:ser>
          <c:idx val="2"/>
          <c:order val="2"/>
          <c:tx>
            <c:strRef>
              <c:f>'Arrival Dates'!$M$100</c:f>
              <c:strCache>
                <c:ptCount val="1"/>
                <c:pt idx="0">
                  <c:v>Pacific Golden Plover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Dates'!$N$100:$V$100</c:f>
              <c:numCache>
                <c:formatCode>0%</c:formatCode>
                <c:ptCount val="9"/>
                <c:pt idx="0">
                  <c:v>0</c:v>
                </c:pt>
                <c:pt idx="1">
                  <c:v>0</c:v>
                </c:pt>
                <c:pt idx="2">
                  <c:v>3.125E-2</c:v>
                </c:pt>
                <c:pt idx="3">
                  <c:v>2.0833333333333332E-2</c:v>
                </c:pt>
                <c:pt idx="4">
                  <c:v>0.14583333333333334</c:v>
                </c:pt>
                <c:pt idx="5">
                  <c:v>0.39583333333333331</c:v>
                </c:pt>
                <c:pt idx="6">
                  <c:v>0.26041666666666669</c:v>
                </c:pt>
                <c:pt idx="7">
                  <c:v>0.14583333333333334</c:v>
                </c:pt>
                <c:pt idx="8">
                  <c:v>0</c:v>
                </c:pt>
              </c:numCache>
            </c:numRef>
          </c:val>
          <c:smooth val="0"/>
        </c:ser>
        <c:ser>
          <c:idx val="3"/>
          <c:order val="3"/>
          <c:tx>
            <c:strRef>
              <c:f>'Arrival Dates'!$M$101</c:f>
              <c:strCache>
                <c:ptCount val="1"/>
                <c:pt idx="0">
                  <c:v>Black-bellied Plover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Dates'!$N$101:$V$101</c:f>
              <c:numCache>
                <c:formatCode>0%</c:formatCode>
                <c:ptCount val="9"/>
                <c:pt idx="0">
                  <c:v>0</c:v>
                </c:pt>
                <c:pt idx="1">
                  <c:v>0</c:v>
                </c:pt>
                <c:pt idx="2">
                  <c:v>7.2398190045248875E-2</c:v>
                </c:pt>
                <c:pt idx="3">
                  <c:v>9.5022624434389136E-2</c:v>
                </c:pt>
                <c:pt idx="4">
                  <c:v>0.23529411764705882</c:v>
                </c:pt>
                <c:pt idx="5">
                  <c:v>0.42986425339366519</c:v>
                </c:pt>
                <c:pt idx="6">
                  <c:v>1.8099547511312219E-2</c:v>
                </c:pt>
                <c:pt idx="7">
                  <c:v>6.7873303167420809E-2</c:v>
                </c:pt>
                <c:pt idx="8">
                  <c:v>8.1447963800904979E-2</c:v>
                </c:pt>
              </c:numCache>
            </c:numRef>
          </c:val>
          <c:smooth val="0"/>
        </c:ser>
        <c:ser>
          <c:idx val="4"/>
          <c:order val="4"/>
          <c:tx>
            <c:strRef>
              <c:f>'Arrival Dates'!$M$102</c:f>
              <c:strCache>
                <c:ptCount val="1"/>
                <c:pt idx="0">
                  <c:v>Greater Yellowlegs</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Dates'!$N$102:$V$102</c:f>
              <c:numCache>
                <c:formatCode>0%</c:formatCode>
                <c:ptCount val="9"/>
                <c:pt idx="0">
                  <c:v>1.1111111111111112E-2</c:v>
                </c:pt>
                <c:pt idx="1">
                  <c:v>0.12222222222222222</c:v>
                </c:pt>
                <c:pt idx="2">
                  <c:v>0.26666666666666666</c:v>
                </c:pt>
                <c:pt idx="3">
                  <c:v>0.3</c:v>
                </c:pt>
                <c:pt idx="4">
                  <c:v>8.8888888888888892E-2</c:v>
                </c:pt>
                <c:pt idx="5">
                  <c:v>8.8888888888888892E-2</c:v>
                </c:pt>
                <c:pt idx="6">
                  <c:v>2.2222222222222223E-2</c:v>
                </c:pt>
                <c:pt idx="7">
                  <c:v>3.3333333333333333E-2</c:v>
                </c:pt>
                <c:pt idx="8">
                  <c:v>6.6666666666666666E-2</c:v>
                </c:pt>
              </c:numCache>
            </c:numRef>
          </c:val>
          <c:smooth val="0"/>
        </c:ser>
        <c:ser>
          <c:idx val="5"/>
          <c:order val="5"/>
          <c:tx>
            <c:strRef>
              <c:f>'Arrival Dates'!$M$103</c:f>
              <c:strCache>
                <c:ptCount val="1"/>
                <c:pt idx="0">
                  <c:v>Whimbrel</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Dates'!$N$103:$V$103</c:f>
              <c:numCache>
                <c:formatCode>0%</c:formatCode>
                <c:ptCount val="9"/>
                <c:pt idx="0">
                  <c:v>0</c:v>
                </c:pt>
                <c:pt idx="1">
                  <c:v>0</c:v>
                </c:pt>
                <c:pt idx="2">
                  <c:v>0</c:v>
                </c:pt>
                <c:pt idx="3">
                  <c:v>0</c:v>
                </c:pt>
                <c:pt idx="4">
                  <c:v>0.18461538461538463</c:v>
                </c:pt>
                <c:pt idx="5">
                  <c:v>4.6153846153846156E-2</c:v>
                </c:pt>
                <c:pt idx="6">
                  <c:v>0.16923076923076924</c:v>
                </c:pt>
                <c:pt idx="7">
                  <c:v>0.18461538461538463</c:v>
                </c:pt>
                <c:pt idx="8">
                  <c:v>0.41538461538461541</c:v>
                </c:pt>
              </c:numCache>
            </c:numRef>
          </c:val>
          <c:smooth val="0"/>
        </c:ser>
        <c:ser>
          <c:idx val="6"/>
          <c:order val="6"/>
          <c:tx>
            <c:strRef>
              <c:f>'Arrival Dates'!$M$104</c:f>
              <c:strCache>
                <c:ptCount val="1"/>
                <c:pt idx="0">
                  <c:v>Wandering Tattler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Dates'!$N$104:$V$104</c:f>
              <c:numCache>
                <c:formatCode>0%</c:formatCode>
                <c:ptCount val="9"/>
                <c:pt idx="0">
                  <c:v>0</c:v>
                </c:pt>
                <c:pt idx="1">
                  <c:v>0</c:v>
                </c:pt>
                <c:pt idx="2">
                  <c:v>0</c:v>
                </c:pt>
                <c:pt idx="3">
                  <c:v>0</c:v>
                </c:pt>
                <c:pt idx="4">
                  <c:v>0</c:v>
                </c:pt>
                <c:pt idx="5">
                  <c:v>1.6129032258064516E-2</c:v>
                </c:pt>
                <c:pt idx="6">
                  <c:v>0.40322580645161288</c:v>
                </c:pt>
                <c:pt idx="7">
                  <c:v>0.58064516129032262</c:v>
                </c:pt>
                <c:pt idx="8">
                  <c:v>0</c:v>
                </c:pt>
              </c:numCache>
            </c:numRef>
          </c:val>
          <c:smooth val="0"/>
        </c:ser>
        <c:ser>
          <c:idx val="7"/>
          <c:order val="7"/>
          <c:tx>
            <c:strRef>
              <c:f>'Arrival Dates'!$M$105</c:f>
              <c:strCache>
                <c:ptCount val="1"/>
                <c:pt idx="0">
                  <c:v>Surfbird </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Dates'!$N$105:$V$105</c:f>
              <c:numCache>
                <c:formatCode>0%</c:formatCode>
                <c:ptCount val="9"/>
                <c:pt idx="0">
                  <c:v>0</c:v>
                </c:pt>
                <c:pt idx="1">
                  <c:v>0</c:v>
                </c:pt>
                <c:pt idx="2">
                  <c:v>0</c:v>
                </c:pt>
                <c:pt idx="3">
                  <c:v>0</c:v>
                </c:pt>
                <c:pt idx="4">
                  <c:v>0</c:v>
                </c:pt>
                <c:pt idx="5">
                  <c:v>2.9411764705882353E-2</c:v>
                </c:pt>
                <c:pt idx="6">
                  <c:v>0.22058823529411764</c:v>
                </c:pt>
                <c:pt idx="7">
                  <c:v>0.27406417112299464</c:v>
                </c:pt>
                <c:pt idx="8">
                  <c:v>0.47593582887700536</c:v>
                </c:pt>
              </c:numCache>
            </c:numRef>
          </c:val>
          <c:smooth val="0"/>
        </c:ser>
        <c:ser>
          <c:idx val="8"/>
          <c:order val="8"/>
          <c:tx>
            <c:strRef>
              <c:f>'Arrival Dates'!$M$106</c:f>
              <c:strCache>
                <c:ptCount val="1"/>
                <c:pt idx="0">
                  <c:v>Black Turnstone </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Dates'!$N$106:$V$106</c:f>
              <c:numCache>
                <c:formatCode>0%</c:formatCode>
                <c:ptCount val="9"/>
                <c:pt idx="0">
                  <c:v>0</c:v>
                </c:pt>
                <c:pt idx="1">
                  <c:v>0</c:v>
                </c:pt>
                <c:pt idx="2">
                  <c:v>0</c:v>
                </c:pt>
                <c:pt idx="3">
                  <c:v>0</c:v>
                </c:pt>
                <c:pt idx="4">
                  <c:v>0</c:v>
                </c:pt>
                <c:pt idx="5">
                  <c:v>9.5238095238095233E-2</c:v>
                </c:pt>
                <c:pt idx="6">
                  <c:v>0.19047619047619047</c:v>
                </c:pt>
                <c:pt idx="7">
                  <c:v>0.38095238095238093</c:v>
                </c:pt>
                <c:pt idx="8">
                  <c:v>0.33333333333333331</c:v>
                </c:pt>
              </c:numCache>
            </c:numRef>
          </c:val>
          <c:smooth val="0"/>
        </c:ser>
        <c:dLbls>
          <c:showLegendKey val="0"/>
          <c:showVal val="0"/>
          <c:showCatName val="0"/>
          <c:showSerName val="0"/>
          <c:showPercent val="0"/>
          <c:showBubbleSize val="0"/>
        </c:dLbls>
        <c:smooth val="0"/>
        <c:axId val="191590144"/>
        <c:axId val="191590536"/>
      </c:lineChart>
      <c:dateAx>
        <c:axId val="191590144"/>
        <c:scaling>
          <c:orientation val="minMax"/>
        </c:scaling>
        <c:delete val="0"/>
        <c:axPos val="b"/>
        <c:majorGridlines/>
        <c:numFmt formatCode="d\-mmm" sourceLinked="1"/>
        <c:majorTickMark val="out"/>
        <c:minorTickMark val="none"/>
        <c:tickLblPos val="nextTo"/>
        <c:crossAx val="191590536"/>
        <c:crosses val="autoZero"/>
        <c:auto val="1"/>
        <c:lblOffset val="100"/>
        <c:baseTimeUnit val="days"/>
      </c:dateAx>
      <c:valAx>
        <c:axId val="191590536"/>
        <c:scaling>
          <c:orientation val="minMax"/>
        </c:scaling>
        <c:delete val="0"/>
        <c:axPos val="l"/>
        <c:majorGridlines/>
        <c:numFmt formatCode="0%" sourceLinked="1"/>
        <c:majorTickMark val="out"/>
        <c:minorTickMark val="none"/>
        <c:tickLblPos val="nextTo"/>
        <c:crossAx val="191590144"/>
        <c:crosses val="autoZero"/>
        <c:crossBetween val="between"/>
      </c:valAx>
    </c:plotArea>
    <c:legend>
      <c:legendPos val="r"/>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Dates'!$M$107</c:f>
              <c:strCache>
                <c:ptCount val="1"/>
                <c:pt idx="0">
                  <c:v>Western Sandpiper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Dates'!$N$107:$V$107</c:f>
              <c:numCache>
                <c:formatCode>0%</c:formatCode>
                <c:ptCount val="9"/>
                <c:pt idx="0">
                  <c:v>0</c:v>
                </c:pt>
                <c:pt idx="1">
                  <c:v>0</c:v>
                </c:pt>
                <c:pt idx="2">
                  <c:v>0</c:v>
                </c:pt>
                <c:pt idx="3">
                  <c:v>0</c:v>
                </c:pt>
                <c:pt idx="4">
                  <c:v>1.2556504269211453E-4</c:v>
                </c:pt>
                <c:pt idx="5">
                  <c:v>1.3812154696132596E-2</c:v>
                </c:pt>
                <c:pt idx="6">
                  <c:v>0.65971873430436967</c:v>
                </c:pt>
                <c:pt idx="7">
                  <c:v>0.31755399296835762</c:v>
                </c:pt>
                <c:pt idx="8">
                  <c:v>8.7895529884480152E-3</c:v>
                </c:pt>
              </c:numCache>
            </c:numRef>
          </c:val>
          <c:smooth val="0"/>
        </c:ser>
        <c:ser>
          <c:idx val="1"/>
          <c:order val="1"/>
          <c:tx>
            <c:strRef>
              <c:f>'Arrival Dates'!$M$108</c:f>
              <c:strCache>
                <c:ptCount val="1"/>
                <c:pt idx="0">
                  <c:v>Least Sandpiper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Dates'!$N$108:$V$108</c:f>
              <c:numCache>
                <c:formatCode>0%</c:formatCode>
                <c:ptCount val="9"/>
                <c:pt idx="0">
                  <c:v>0</c:v>
                </c:pt>
                <c:pt idx="1">
                  <c:v>0</c:v>
                </c:pt>
                <c:pt idx="2">
                  <c:v>0</c:v>
                </c:pt>
                <c:pt idx="3">
                  <c:v>0</c:v>
                </c:pt>
                <c:pt idx="4">
                  <c:v>0</c:v>
                </c:pt>
                <c:pt idx="5">
                  <c:v>0</c:v>
                </c:pt>
                <c:pt idx="6">
                  <c:v>0.375</c:v>
                </c:pt>
                <c:pt idx="7">
                  <c:v>0.140625</c:v>
                </c:pt>
                <c:pt idx="8">
                  <c:v>0.484375</c:v>
                </c:pt>
              </c:numCache>
            </c:numRef>
          </c:val>
          <c:smooth val="0"/>
        </c:ser>
        <c:ser>
          <c:idx val="2"/>
          <c:order val="2"/>
          <c:tx>
            <c:strRef>
              <c:f>'Arrival Dates'!$M$109</c:f>
              <c:strCache>
                <c:ptCount val="1"/>
                <c:pt idx="0">
                  <c:v>LESA/WESA/SESA</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Dates'!$N$109:$V$109</c:f>
              <c:numCache>
                <c:formatCode>0%</c:formatCode>
                <c:ptCount val="9"/>
                <c:pt idx="0">
                  <c:v>0</c:v>
                </c:pt>
                <c:pt idx="1">
                  <c:v>0</c:v>
                </c:pt>
                <c:pt idx="2">
                  <c:v>0</c:v>
                </c:pt>
                <c:pt idx="3">
                  <c:v>1.8850141376060322E-4</c:v>
                </c:pt>
                <c:pt idx="4">
                  <c:v>0</c:v>
                </c:pt>
                <c:pt idx="5">
                  <c:v>1.055607917059378E-2</c:v>
                </c:pt>
                <c:pt idx="6">
                  <c:v>0.9549481621112158</c:v>
                </c:pt>
                <c:pt idx="7">
                  <c:v>2.2620169651272386E-2</c:v>
                </c:pt>
                <c:pt idx="8">
                  <c:v>1.1687087653157398E-2</c:v>
                </c:pt>
              </c:numCache>
            </c:numRef>
          </c:val>
          <c:smooth val="0"/>
        </c:ser>
        <c:ser>
          <c:idx val="3"/>
          <c:order val="3"/>
          <c:tx>
            <c:strRef>
              <c:f>'Arrival Dates'!$M$110</c:f>
              <c:strCache>
                <c:ptCount val="1"/>
                <c:pt idx="0">
                  <c:v>Pectoral Sandpiper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Dates'!$N$110:$V$110</c:f>
              <c:numCache>
                <c:formatCode>0%</c:formatCode>
                <c:ptCount val="9"/>
                <c:pt idx="0">
                  <c:v>0</c:v>
                </c:pt>
                <c:pt idx="1">
                  <c:v>0</c:v>
                </c:pt>
                <c:pt idx="2">
                  <c:v>0</c:v>
                </c:pt>
                <c:pt idx="3">
                  <c:v>0</c:v>
                </c:pt>
                <c:pt idx="4">
                  <c:v>0</c:v>
                </c:pt>
                <c:pt idx="5">
                  <c:v>0</c:v>
                </c:pt>
                <c:pt idx="6">
                  <c:v>6.8493150684931503E-3</c:v>
                </c:pt>
                <c:pt idx="7">
                  <c:v>6.1643835616438353E-2</c:v>
                </c:pt>
                <c:pt idx="8">
                  <c:v>0.93150684931506844</c:v>
                </c:pt>
              </c:numCache>
            </c:numRef>
          </c:val>
          <c:smooth val="0"/>
        </c:ser>
        <c:ser>
          <c:idx val="4"/>
          <c:order val="4"/>
          <c:tx>
            <c:strRef>
              <c:f>'Arrival Dates'!$M$111</c:f>
              <c:strCache>
                <c:ptCount val="1"/>
                <c:pt idx="0">
                  <c:v>Dunlin</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Dates'!$N$111:$V$111</c:f>
              <c:numCache>
                <c:formatCode>0%</c:formatCode>
                <c:ptCount val="9"/>
                <c:pt idx="0">
                  <c:v>0</c:v>
                </c:pt>
                <c:pt idx="1">
                  <c:v>0</c:v>
                </c:pt>
                <c:pt idx="2">
                  <c:v>4.2386185243328101E-2</c:v>
                </c:pt>
                <c:pt idx="3">
                  <c:v>1.5698587127158557E-3</c:v>
                </c:pt>
                <c:pt idx="4">
                  <c:v>5.4945054945054949E-3</c:v>
                </c:pt>
                <c:pt idx="5">
                  <c:v>3.2967032967032968E-2</c:v>
                </c:pt>
                <c:pt idx="6">
                  <c:v>0.65070643642072212</c:v>
                </c:pt>
                <c:pt idx="7">
                  <c:v>0.25706436420722134</c:v>
                </c:pt>
                <c:pt idx="8">
                  <c:v>9.8116169544740974E-3</c:v>
                </c:pt>
              </c:numCache>
            </c:numRef>
          </c:val>
          <c:smooth val="0"/>
        </c:ser>
        <c:ser>
          <c:idx val="5"/>
          <c:order val="5"/>
          <c:tx>
            <c:strRef>
              <c:f>'Arrival Dates'!$M$112</c:f>
              <c:strCache>
                <c:ptCount val="1"/>
                <c:pt idx="0">
                  <c:v>Short-billed Dowitcher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Dates'!$N$112:$V$112</c:f>
              <c:numCache>
                <c:formatCode>0%</c:formatCode>
                <c:ptCount val="9"/>
                <c:pt idx="0">
                  <c:v>0</c:v>
                </c:pt>
                <c:pt idx="1">
                  <c:v>0</c:v>
                </c:pt>
                <c:pt idx="2">
                  <c:v>0</c:v>
                </c:pt>
                <c:pt idx="3">
                  <c:v>0</c:v>
                </c:pt>
                <c:pt idx="4">
                  <c:v>0</c:v>
                </c:pt>
                <c:pt idx="5">
                  <c:v>0</c:v>
                </c:pt>
                <c:pt idx="6">
                  <c:v>0.22222222222222221</c:v>
                </c:pt>
                <c:pt idx="7">
                  <c:v>0.77777777777777779</c:v>
                </c:pt>
                <c:pt idx="8">
                  <c:v>0</c:v>
                </c:pt>
              </c:numCache>
            </c:numRef>
          </c:val>
          <c:smooth val="0"/>
        </c:ser>
        <c:ser>
          <c:idx val="6"/>
          <c:order val="6"/>
          <c:tx>
            <c:strRef>
              <c:f>'Arrival Dates'!$M$113</c:f>
              <c:strCache>
                <c:ptCount val="1"/>
                <c:pt idx="0">
                  <c:v>Long-billed Dowitcher</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Dates'!$N$113:$V$113</c:f>
              <c:numCache>
                <c:formatCode>0%</c:formatCode>
                <c:ptCount val="9"/>
                <c:pt idx="0">
                  <c:v>0</c:v>
                </c:pt>
                <c:pt idx="1">
                  <c:v>0</c:v>
                </c:pt>
                <c:pt idx="2">
                  <c:v>0</c:v>
                </c:pt>
                <c:pt idx="3">
                  <c:v>0</c:v>
                </c:pt>
                <c:pt idx="4">
                  <c:v>0</c:v>
                </c:pt>
                <c:pt idx="5">
                  <c:v>0</c:v>
                </c:pt>
                <c:pt idx="6">
                  <c:v>0.86363636363636365</c:v>
                </c:pt>
                <c:pt idx="7">
                  <c:v>0.13636363636363635</c:v>
                </c:pt>
                <c:pt idx="8">
                  <c:v>0</c:v>
                </c:pt>
              </c:numCache>
            </c:numRef>
          </c:val>
          <c:smooth val="0"/>
        </c:ser>
        <c:ser>
          <c:idx val="7"/>
          <c:order val="7"/>
          <c:tx>
            <c:strRef>
              <c:f>'Arrival Dates'!$M$114</c:f>
              <c:strCache>
                <c:ptCount val="1"/>
                <c:pt idx="0">
                  <c:v>Dowitcher sp.</c:v>
                </c:pt>
              </c:strCache>
            </c:strRef>
          </c:tx>
          <c:marker>
            <c:symbol val="none"/>
          </c:marker>
          <c:cat>
            <c:numRef>
              <c:f>'Arrival Dates'!$N$97:$V$97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Dates'!$N$114:$V$114</c:f>
              <c:numCache>
                <c:formatCode>0%</c:formatCode>
                <c:ptCount val="9"/>
                <c:pt idx="0">
                  <c:v>0</c:v>
                </c:pt>
                <c:pt idx="1">
                  <c:v>0</c:v>
                </c:pt>
                <c:pt idx="2">
                  <c:v>0</c:v>
                </c:pt>
                <c:pt idx="3">
                  <c:v>0</c:v>
                </c:pt>
                <c:pt idx="4">
                  <c:v>0</c:v>
                </c:pt>
                <c:pt idx="5">
                  <c:v>1.7441860465116279E-2</c:v>
                </c:pt>
                <c:pt idx="6">
                  <c:v>0.45058139534883723</c:v>
                </c:pt>
                <c:pt idx="7">
                  <c:v>0.41279069767441862</c:v>
                </c:pt>
                <c:pt idx="8">
                  <c:v>0.11918604651162791</c:v>
                </c:pt>
              </c:numCache>
            </c:numRef>
          </c:val>
          <c:smooth val="0"/>
        </c:ser>
        <c:dLbls>
          <c:showLegendKey val="0"/>
          <c:showVal val="0"/>
          <c:showCatName val="0"/>
          <c:showSerName val="0"/>
          <c:showPercent val="0"/>
          <c:showBubbleSize val="0"/>
        </c:dLbls>
        <c:smooth val="0"/>
        <c:axId val="191591320"/>
        <c:axId val="191591712"/>
      </c:lineChart>
      <c:dateAx>
        <c:axId val="191591320"/>
        <c:scaling>
          <c:orientation val="minMax"/>
        </c:scaling>
        <c:delete val="0"/>
        <c:axPos val="b"/>
        <c:majorGridlines/>
        <c:numFmt formatCode="d\-mmm" sourceLinked="1"/>
        <c:majorTickMark val="out"/>
        <c:minorTickMark val="none"/>
        <c:tickLblPos val="nextTo"/>
        <c:crossAx val="191591712"/>
        <c:crosses val="autoZero"/>
        <c:auto val="1"/>
        <c:lblOffset val="100"/>
        <c:baseTimeUnit val="days"/>
      </c:dateAx>
      <c:valAx>
        <c:axId val="191591712"/>
        <c:scaling>
          <c:orientation val="minMax"/>
        </c:scaling>
        <c:delete val="0"/>
        <c:axPos val="l"/>
        <c:majorGridlines/>
        <c:numFmt formatCode="0%" sourceLinked="1"/>
        <c:majorTickMark val="out"/>
        <c:minorTickMark val="none"/>
        <c:tickLblPos val="nextTo"/>
        <c:crossAx val="191591320"/>
        <c:crosses val="autoZero"/>
        <c:crossBetween val="between"/>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47</xdr:col>
      <xdr:colOff>809625</xdr:colOff>
      <xdr:row>14</xdr:row>
      <xdr:rowOff>161924</xdr:rowOff>
    </xdr:from>
    <xdr:to>
      <xdr:col>59</xdr:col>
      <xdr:colOff>38100</xdr:colOff>
      <xdr:row>36</xdr:row>
      <xdr:rowOff>38099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704850</xdr:colOff>
      <xdr:row>4</xdr:row>
      <xdr:rowOff>9525</xdr:rowOff>
    </xdr:from>
    <xdr:to>
      <xdr:col>28</xdr:col>
      <xdr:colOff>695325</xdr:colOff>
      <xdr:row>27</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137</xdr:row>
      <xdr:rowOff>152399</xdr:rowOff>
    </xdr:from>
    <xdr:to>
      <xdr:col>34</xdr:col>
      <xdr:colOff>0</xdr:colOff>
      <xdr:row>154</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176</xdr:row>
      <xdr:rowOff>0</xdr:rowOff>
    </xdr:from>
    <xdr:to>
      <xdr:col>33</xdr:col>
      <xdr:colOff>552450</xdr:colOff>
      <xdr:row>193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214</xdr:row>
      <xdr:rowOff>0</xdr:rowOff>
    </xdr:from>
    <xdr:to>
      <xdr:col>33</xdr:col>
      <xdr:colOff>590550</xdr:colOff>
      <xdr:row>231</xdr:row>
      <xdr:rowOff>19050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251</xdr:row>
      <xdr:rowOff>190499</xdr:rowOff>
    </xdr:from>
    <xdr:to>
      <xdr:col>33</xdr:col>
      <xdr:colOff>504825</xdr:colOff>
      <xdr:row>269</xdr:row>
      <xdr:rowOff>57150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0</xdr:colOff>
      <xdr:row>141</xdr:row>
      <xdr:rowOff>0</xdr:rowOff>
    </xdr:from>
    <xdr:to>
      <xdr:col>47</xdr:col>
      <xdr:colOff>228600</xdr:colOff>
      <xdr:row>156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552450</xdr:colOff>
      <xdr:row>96</xdr:row>
      <xdr:rowOff>19050</xdr:rowOff>
    </xdr:from>
    <xdr:to>
      <xdr:col>33</xdr:col>
      <xdr:colOff>552450</xdr:colOff>
      <xdr:row>110</xdr:row>
      <xdr:rowOff>95250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609599</xdr:colOff>
      <xdr:row>112</xdr:row>
      <xdr:rowOff>0</xdr:rowOff>
    </xdr:from>
    <xdr:to>
      <xdr:col>33</xdr:col>
      <xdr:colOff>561974</xdr:colOff>
      <xdr:row>126</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0</xdr:colOff>
      <xdr:row>55</xdr:row>
      <xdr:rowOff>0</xdr:rowOff>
    </xdr:from>
    <xdr:to>
      <xdr:col>34</xdr:col>
      <xdr:colOff>0</xdr:colOff>
      <xdr:row>69</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0</xdr:colOff>
      <xdr:row>71</xdr:row>
      <xdr:rowOff>0</xdr:rowOff>
    </xdr:from>
    <xdr:to>
      <xdr:col>33</xdr:col>
      <xdr:colOff>561975</xdr:colOff>
      <xdr:row>85</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609599</xdr:colOff>
      <xdr:row>12</xdr:row>
      <xdr:rowOff>4762</xdr:rowOff>
    </xdr:from>
    <xdr:to>
      <xdr:col>34</xdr:col>
      <xdr:colOff>295274</xdr:colOff>
      <xdr:row>30</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9525</xdr:colOff>
      <xdr:row>12</xdr:row>
      <xdr:rowOff>19050</xdr:rowOff>
    </xdr:from>
    <xdr:to>
      <xdr:col>42</xdr:col>
      <xdr:colOff>428624</xdr:colOff>
      <xdr:row>31</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43</xdr:col>
      <xdr:colOff>609599</xdr:colOff>
      <xdr:row>11</xdr:row>
      <xdr:rowOff>166687</xdr:rowOff>
    </xdr:from>
    <xdr:to>
      <xdr:col>54</xdr:col>
      <xdr:colOff>304800</xdr:colOff>
      <xdr:row>30</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493"/>
  <sheetViews>
    <sheetView tabSelected="1" zoomScaleNormal="100" workbookViewId="0">
      <selection activeCell="B2" sqref="B2"/>
    </sheetView>
  </sheetViews>
  <sheetFormatPr defaultRowHeight="15" x14ac:dyDescent="0.25"/>
  <cols>
    <col min="1" max="1" width="27.7109375" customWidth="1"/>
    <col min="2" max="7" width="9.5703125" customWidth="1"/>
    <col min="8" max="8" width="10.7109375" customWidth="1"/>
    <col min="9" max="10" width="9.5703125" customWidth="1"/>
    <col min="11" max="11" width="10.7109375" customWidth="1"/>
    <col min="13" max="13" width="9.140625" customWidth="1"/>
    <col min="14" max="14" width="9.42578125" customWidth="1"/>
    <col min="15" max="15" width="27.7109375" customWidth="1"/>
    <col min="16" max="27" width="9.140625" customWidth="1"/>
    <col min="28" max="28" width="27.7109375" customWidth="1"/>
    <col min="29" max="38" width="10.7109375" customWidth="1"/>
    <col min="39" max="39" width="9.140625" customWidth="1"/>
    <col min="41" max="41" width="27.7109375" customWidth="1"/>
    <col min="42" max="45" width="10.7109375" customWidth="1"/>
    <col min="46" max="46" width="9.7109375" bestFit="1" customWidth="1"/>
    <col min="47" max="47" width="10" bestFit="1" customWidth="1"/>
    <col min="48" max="48" width="12.5703125" bestFit="1" customWidth="1"/>
    <col min="49" max="49" width="20.7109375" customWidth="1"/>
    <col min="50" max="50" width="10.5703125" bestFit="1" customWidth="1"/>
    <col min="51" max="51" width="13" bestFit="1" customWidth="1"/>
    <col min="52" max="52" width="11" bestFit="1" customWidth="1"/>
    <col min="53" max="53" width="10.140625" bestFit="1" customWidth="1"/>
    <col min="54" max="54" width="11.5703125" bestFit="1" customWidth="1"/>
    <col min="55" max="58" width="10.140625" bestFit="1" customWidth="1"/>
    <col min="59" max="59" width="11.5703125" bestFit="1" customWidth="1"/>
    <col min="70" max="70" width="9.140625" customWidth="1"/>
    <col min="72" max="72" width="9.140625" customWidth="1"/>
    <col min="73" max="73" width="10.5703125" customWidth="1"/>
    <col min="74" max="75" width="9.140625" customWidth="1"/>
    <col min="86" max="86" width="9.140625" customWidth="1"/>
    <col min="87" max="87" width="9.5703125" customWidth="1"/>
    <col min="89" max="89" width="9.140625" customWidth="1"/>
    <col min="92" max="92" width="9.140625" customWidth="1"/>
    <col min="93" max="94" width="10.5703125" customWidth="1"/>
    <col min="95" max="95" width="10.5703125" style="2" customWidth="1"/>
    <col min="96" max="96" width="6.7109375" customWidth="1"/>
    <col min="97" max="97" width="9.140625" customWidth="1"/>
    <col min="98" max="100" width="10.5703125" customWidth="1"/>
  </cols>
  <sheetData>
    <row r="1" spans="1:83" x14ac:dyDescent="0.25">
      <c r="A1" s="1" t="s">
        <v>0</v>
      </c>
      <c r="B1" s="1"/>
      <c r="O1" s="1" t="s">
        <v>163</v>
      </c>
      <c r="P1" s="2"/>
      <c r="Q1" s="2"/>
      <c r="BT1" s="2"/>
      <c r="BU1" s="2"/>
      <c r="BY1" s="2"/>
    </row>
    <row r="2" spans="1:83" x14ac:dyDescent="0.25">
      <c r="A2" s="1" t="s">
        <v>213</v>
      </c>
      <c r="B2" s="1"/>
      <c r="E2" t="s">
        <v>29</v>
      </c>
      <c r="P2" s="14"/>
      <c r="AC2" s="2"/>
      <c r="AO2" s="1" t="s">
        <v>213</v>
      </c>
      <c r="AW2" s="1" t="s">
        <v>155</v>
      </c>
    </row>
    <row r="3" spans="1:83" s="2" customFormat="1" x14ac:dyDescent="0.25">
      <c r="A3" s="2" t="s">
        <v>58</v>
      </c>
      <c r="O3" s="1" t="s">
        <v>213</v>
      </c>
      <c r="R3" s="2" t="s">
        <v>29</v>
      </c>
      <c r="AB3" s="1" t="s">
        <v>213</v>
      </c>
      <c r="AE3" s="2" t="s">
        <v>29</v>
      </c>
      <c r="BT3"/>
      <c r="BU3"/>
      <c r="BV3"/>
      <c r="BW3"/>
      <c r="BX3"/>
      <c r="BY3"/>
      <c r="BZ3"/>
      <c r="CA3"/>
      <c r="CB3"/>
      <c r="CC3"/>
      <c r="CD3"/>
      <c r="CE3"/>
    </row>
    <row r="4" spans="1:83" s="2" customFormat="1" x14ac:dyDescent="0.25">
      <c r="A4" s="20" t="s">
        <v>162</v>
      </c>
      <c r="O4" s="1" t="s">
        <v>56</v>
      </c>
      <c r="AB4" s="1" t="s">
        <v>56</v>
      </c>
      <c r="AC4" s="14"/>
      <c r="AO4" s="1" t="s">
        <v>165</v>
      </c>
      <c r="AW4" s="1" t="s">
        <v>213</v>
      </c>
      <c r="AX4" s="1"/>
      <c r="BA4" s="1"/>
      <c r="BB4" s="1"/>
      <c r="BG4"/>
      <c r="BT4"/>
      <c r="BU4"/>
      <c r="BV4"/>
      <c r="BW4"/>
      <c r="BX4"/>
      <c r="BY4"/>
      <c r="BZ4"/>
      <c r="CA4"/>
      <c r="CB4"/>
      <c r="CC4"/>
      <c r="CD4"/>
      <c r="CE4"/>
    </row>
    <row r="5" spans="1:83" s="2" customFormat="1" x14ac:dyDescent="0.25">
      <c r="A5" s="20" t="s">
        <v>217</v>
      </c>
      <c r="O5" s="1" t="s">
        <v>130</v>
      </c>
      <c r="AB5" s="1" t="s">
        <v>64</v>
      </c>
      <c r="AW5" s="159"/>
      <c r="AX5" s="160">
        <v>42110</v>
      </c>
      <c r="AY5" s="160">
        <v>42115</v>
      </c>
      <c r="AZ5" s="160">
        <v>42120</v>
      </c>
      <c r="BA5" s="165">
        <v>42125</v>
      </c>
      <c r="BB5" s="160">
        <v>42130</v>
      </c>
      <c r="BC5" s="160">
        <v>42135</v>
      </c>
      <c r="BD5" s="160">
        <v>42140</v>
      </c>
      <c r="BE5" s="160">
        <v>42145</v>
      </c>
      <c r="BF5" s="160">
        <v>42150</v>
      </c>
      <c r="BG5" s="28" t="s">
        <v>24</v>
      </c>
      <c r="BT5"/>
      <c r="BU5"/>
      <c r="BV5"/>
      <c r="BW5"/>
      <c r="BX5"/>
      <c r="BY5"/>
      <c r="BZ5"/>
      <c r="CA5"/>
      <c r="CB5"/>
      <c r="CC5"/>
      <c r="CD5"/>
      <c r="CE5"/>
    </row>
    <row r="6" spans="1:83" s="2" customFormat="1" x14ac:dyDescent="0.25">
      <c r="A6" s="20" t="s">
        <v>176</v>
      </c>
      <c r="P6" s="1" t="s">
        <v>20</v>
      </c>
      <c r="S6" s="1" t="s">
        <v>21</v>
      </c>
      <c r="AC6" s="1" t="s">
        <v>20</v>
      </c>
      <c r="AF6" s="1" t="s">
        <v>21</v>
      </c>
      <c r="AG6" s="1"/>
      <c r="AO6" s="102"/>
      <c r="AP6" s="33" t="s">
        <v>137</v>
      </c>
      <c r="AQ6" s="33" t="s">
        <v>138</v>
      </c>
      <c r="AR6" s="33" t="s">
        <v>139</v>
      </c>
      <c r="AS6" s="33"/>
      <c r="AW6" s="158" t="s">
        <v>66</v>
      </c>
      <c r="AX6" s="95">
        <v>1</v>
      </c>
      <c r="AY6" s="95">
        <v>16</v>
      </c>
      <c r="AZ6" s="95">
        <v>52</v>
      </c>
      <c r="BA6" s="95">
        <v>522</v>
      </c>
      <c r="BB6" s="95">
        <v>3666</v>
      </c>
      <c r="BC6" s="95">
        <v>2525</v>
      </c>
      <c r="BD6" s="95">
        <v>1295</v>
      </c>
      <c r="BE6" s="95">
        <v>160</v>
      </c>
      <c r="BF6" s="95">
        <v>50</v>
      </c>
      <c r="BG6" s="95">
        <v>8287</v>
      </c>
      <c r="BH6" s="19">
        <f>SUM(BG7:BG12)</f>
        <v>8292</v>
      </c>
      <c r="BT6"/>
      <c r="BU6"/>
      <c r="BV6"/>
      <c r="BW6"/>
      <c r="BX6"/>
      <c r="BY6"/>
      <c r="BZ6"/>
      <c r="CA6"/>
      <c r="CB6"/>
      <c r="CC6"/>
      <c r="CD6"/>
      <c r="CE6"/>
    </row>
    <row r="7" spans="1:83" s="2" customFormat="1" x14ac:dyDescent="0.25">
      <c r="A7" s="20" t="s">
        <v>203</v>
      </c>
      <c r="N7" s="81" t="s">
        <v>154</v>
      </c>
      <c r="O7" s="32" t="s">
        <v>19</v>
      </c>
      <c r="P7" s="5">
        <v>16</v>
      </c>
      <c r="Q7" s="5">
        <v>21</v>
      </c>
      <c r="R7" s="5">
        <v>26</v>
      </c>
      <c r="S7" s="5">
        <v>1</v>
      </c>
      <c r="T7" s="87">
        <v>6</v>
      </c>
      <c r="U7" s="5">
        <v>11</v>
      </c>
      <c r="V7" s="5">
        <v>16</v>
      </c>
      <c r="W7" s="5">
        <v>21</v>
      </c>
      <c r="X7" s="5">
        <v>26</v>
      </c>
      <c r="Y7" s="8" t="s">
        <v>24</v>
      </c>
      <c r="AB7" s="32" t="s">
        <v>19</v>
      </c>
      <c r="AC7" s="5">
        <v>16</v>
      </c>
      <c r="AD7" s="5">
        <v>21</v>
      </c>
      <c r="AE7" s="5">
        <v>26</v>
      </c>
      <c r="AF7" s="5">
        <v>1</v>
      </c>
      <c r="AG7" s="87">
        <v>6</v>
      </c>
      <c r="AH7" s="5">
        <v>11</v>
      </c>
      <c r="AI7" s="5">
        <v>16</v>
      </c>
      <c r="AJ7" s="5">
        <v>21</v>
      </c>
      <c r="AK7" s="5">
        <v>26</v>
      </c>
      <c r="AL7" s="8" t="s">
        <v>24</v>
      </c>
      <c r="AO7" s="32" t="s">
        <v>19</v>
      </c>
      <c r="AP7" s="8" t="s">
        <v>140</v>
      </c>
      <c r="AQ7" s="8" t="s">
        <v>141</v>
      </c>
      <c r="AR7" s="8" t="s">
        <v>142</v>
      </c>
      <c r="AS7" s="8" t="s">
        <v>66</v>
      </c>
      <c r="AW7" s="102" t="s">
        <v>34</v>
      </c>
      <c r="AX7" s="95">
        <v>0</v>
      </c>
      <c r="AY7" s="95">
        <v>2</v>
      </c>
      <c r="AZ7" s="95">
        <v>33</v>
      </c>
      <c r="BA7" s="95">
        <v>314</v>
      </c>
      <c r="BB7" s="95">
        <v>113</v>
      </c>
      <c r="BC7" s="95">
        <v>1527</v>
      </c>
      <c r="BD7" s="95">
        <v>610</v>
      </c>
      <c r="BE7" s="95">
        <v>3</v>
      </c>
      <c r="BF7" s="95">
        <v>2</v>
      </c>
      <c r="BG7" s="95">
        <f>SUM(AX7:BF7)</f>
        <v>2604</v>
      </c>
      <c r="BH7" s="19"/>
      <c r="BU7"/>
      <c r="BV7"/>
      <c r="BW7"/>
      <c r="BX7"/>
      <c r="BY7"/>
      <c r="BZ7"/>
      <c r="CA7"/>
      <c r="CB7"/>
      <c r="CC7"/>
      <c r="CD7"/>
      <c r="CE7"/>
    </row>
    <row r="8" spans="1:83" s="2" customFormat="1" x14ac:dyDescent="0.25">
      <c r="A8" s="20" t="s">
        <v>204</v>
      </c>
      <c r="L8"/>
      <c r="N8" s="81">
        <v>1</v>
      </c>
      <c r="O8" s="3" t="s">
        <v>1</v>
      </c>
      <c r="P8" s="86">
        <v>0</v>
      </c>
      <c r="Q8" s="86">
        <v>0</v>
      </c>
      <c r="R8" s="86">
        <v>0</v>
      </c>
      <c r="S8" s="86">
        <v>16</v>
      </c>
      <c r="T8" s="86">
        <v>23</v>
      </c>
      <c r="U8" s="86">
        <v>53</v>
      </c>
      <c r="V8" s="86">
        <v>96</v>
      </c>
      <c r="W8" s="86">
        <v>51</v>
      </c>
      <c r="X8" s="86">
        <v>43</v>
      </c>
      <c r="Y8" s="86">
        <v>273</v>
      </c>
      <c r="AB8" s="3" t="s">
        <v>11</v>
      </c>
      <c r="AC8" s="86">
        <v>0</v>
      </c>
      <c r="AD8" s="86">
        <v>0</v>
      </c>
      <c r="AE8" s="86">
        <v>1</v>
      </c>
      <c r="AF8" s="86">
        <v>100</v>
      </c>
      <c r="AG8" s="86">
        <v>301</v>
      </c>
      <c r="AH8" s="86">
        <v>1251</v>
      </c>
      <c r="AI8" s="86">
        <v>594</v>
      </c>
      <c r="AJ8" s="86">
        <v>20</v>
      </c>
      <c r="AK8" s="86">
        <v>0</v>
      </c>
      <c r="AL8" s="86">
        <v>2267</v>
      </c>
      <c r="AN8" s="153"/>
      <c r="AO8" s="3" t="s">
        <v>11</v>
      </c>
      <c r="AP8" s="95">
        <v>2169</v>
      </c>
      <c r="AQ8" s="86">
        <v>98</v>
      </c>
      <c r="AR8" s="95">
        <v>0</v>
      </c>
      <c r="AS8" s="19">
        <f>SUM(AP8:AR8)</f>
        <v>2267</v>
      </c>
      <c r="AW8" s="102" t="s">
        <v>35</v>
      </c>
      <c r="AX8" s="95">
        <v>1</v>
      </c>
      <c r="AY8" s="95">
        <v>0</v>
      </c>
      <c r="AZ8" s="95">
        <v>5</v>
      </c>
      <c r="BA8" s="95">
        <v>19</v>
      </c>
      <c r="BB8" s="95">
        <v>61</v>
      </c>
      <c r="BC8" s="95">
        <v>34</v>
      </c>
      <c r="BD8" s="95">
        <v>229</v>
      </c>
      <c r="BE8" s="95">
        <v>9</v>
      </c>
      <c r="BF8" s="95">
        <v>0</v>
      </c>
      <c r="BG8" s="95">
        <f>SUM(AX8:BF8)</f>
        <v>358</v>
      </c>
      <c r="BH8" s="19"/>
      <c r="BT8"/>
      <c r="BU8"/>
      <c r="BV8"/>
      <c r="BW8"/>
      <c r="BX8"/>
      <c r="BY8"/>
      <c r="BZ8"/>
      <c r="CA8"/>
      <c r="CB8"/>
      <c r="CC8"/>
      <c r="CD8"/>
      <c r="CE8"/>
    </row>
    <row r="9" spans="1:83" s="2" customFormat="1" x14ac:dyDescent="0.25">
      <c r="A9" s="20" t="s">
        <v>218</v>
      </c>
      <c r="L9"/>
      <c r="M9"/>
      <c r="N9" s="81">
        <v>2</v>
      </c>
      <c r="O9" s="3" t="s">
        <v>41</v>
      </c>
      <c r="P9" s="95">
        <v>0</v>
      </c>
      <c r="Q9" s="86">
        <v>0</v>
      </c>
      <c r="R9" s="86">
        <v>0</v>
      </c>
      <c r="S9" s="86">
        <v>0</v>
      </c>
      <c r="T9" s="86">
        <v>0</v>
      </c>
      <c r="U9" s="86">
        <v>2</v>
      </c>
      <c r="V9" s="86">
        <v>2</v>
      </c>
      <c r="W9" s="86">
        <v>0</v>
      </c>
      <c r="X9" s="86">
        <v>0</v>
      </c>
      <c r="Y9" s="86">
        <v>4</v>
      </c>
      <c r="AB9" s="3" t="s">
        <v>9</v>
      </c>
      <c r="AC9" s="86">
        <v>0</v>
      </c>
      <c r="AD9" s="86">
        <v>0</v>
      </c>
      <c r="AE9" s="86">
        <v>0</v>
      </c>
      <c r="AF9" s="86">
        <v>118</v>
      </c>
      <c r="AG9" s="86">
        <v>1240</v>
      </c>
      <c r="AH9" s="86">
        <v>663</v>
      </c>
      <c r="AI9" s="86">
        <v>40</v>
      </c>
      <c r="AJ9" s="86">
        <v>50</v>
      </c>
      <c r="AK9" s="86">
        <v>0</v>
      </c>
      <c r="AL9" s="86">
        <v>2111</v>
      </c>
      <c r="AN9" s="102"/>
      <c r="AO9" s="3" t="s">
        <v>9</v>
      </c>
      <c r="AP9" s="95">
        <v>1814</v>
      </c>
      <c r="AQ9" s="95">
        <v>0</v>
      </c>
      <c r="AR9" s="95">
        <v>297</v>
      </c>
      <c r="AS9" s="19">
        <f t="shared" ref="AS9:AS30" si="0">SUM(AP9:AR9)</f>
        <v>2111</v>
      </c>
      <c r="AW9" s="102" t="s">
        <v>221</v>
      </c>
      <c r="AX9" s="95">
        <v>0</v>
      </c>
      <c r="AY9" s="95">
        <v>0</v>
      </c>
      <c r="AZ9" s="95">
        <v>15</v>
      </c>
      <c r="BA9" s="95">
        <v>13</v>
      </c>
      <c r="BB9" s="95">
        <v>991</v>
      </c>
      <c r="BC9" s="95">
        <v>419</v>
      </c>
      <c r="BD9" s="95">
        <v>352</v>
      </c>
      <c r="BE9" s="95">
        <v>82</v>
      </c>
      <c r="BF9" s="95">
        <v>40</v>
      </c>
      <c r="BG9" s="95">
        <v>1912</v>
      </c>
      <c r="BH9" s="19"/>
      <c r="BT9"/>
      <c r="BU9"/>
      <c r="BV9"/>
      <c r="BW9"/>
      <c r="BX9"/>
      <c r="BY9"/>
      <c r="BZ9"/>
      <c r="CA9"/>
      <c r="CB9"/>
      <c r="CC9"/>
      <c r="CD9"/>
      <c r="CE9"/>
    </row>
    <row r="10" spans="1:83" x14ac:dyDescent="0.25">
      <c r="A10" s="20" t="s">
        <v>219</v>
      </c>
      <c r="N10" s="81">
        <v>3</v>
      </c>
      <c r="O10" s="92" t="s">
        <v>2</v>
      </c>
      <c r="P10" s="95">
        <v>0</v>
      </c>
      <c r="Q10" s="86">
        <v>0</v>
      </c>
      <c r="R10" s="86">
        <v>32</v>
      </c>
      <c r="S10" s="86">
        <v>141</v>
      </c>
      <c r="T10" s="86">
        <v>20</v>
      </c>
      <c r="U10" s="86">
        <v>13</v>
      </c>
      <c r="V10" s="86">
        <v>2</v>
      </c>
      <c r="W10" s="86">
        <v>2</v>
      </c>
      <c r="X10" s="86">
        <v>0</v>
      </c>
      <c r="Y10" s="86">
        <v>210</v>
      </c>
      <c r="AB10" s="3" t="s">
        <v>17</v>
      </c>
      <c r="AC10" s="95">
        <v>0</v>
      </c>
      <c r="AD10" s="86">
        <v>0</v>
      </c>
      <c r="AE10" s="86">
        <v>0</v>
      </c>
      <c r="AF10" s="86">
        <v>0</v>
      </c>
      <c r="AG10" s="86">
        <v>1500</v>
      </c>
      <c r="AH10" s="86">
        <v>1</v>
      </c>
      <c r="AI10" s="86">
        <v>0</v>
      </c>
      <c r="AJ10" s="86">
        <v>1</v>
      </c>
      <c r="AK10" s="86">
        <v>1</v>
      </c>
      <c r="AL10" s="86">
        <v>1503</v>
      </c>
      <c r="AO10" s="3" t="s">
        <v>17</v>
      </c>
      <c r="AP10" s="95">
        <v>1</v>
      </c>
      <c r="AQ10" s="86">
        <v>2</v>
      </c>
      <c r="AR10" s="95">
        <v>1500</v>
      </c>
      <c r="AS10" s="19">
        <f t="shared" si="0"/>
        <v>1503</v>
      </c>
      <c r="AW10" s="102" t="s">
        <v>36</v>
      </c>
      <c r="AX10" s="95">
        <v>0</v>
      </c>
      <c r="AY10" s="95">
        <v>0</v>
      </c>
      <c r="AZ10" s="95">
        <v>0</v>
      </c>
      <c r="BA10" s="95">
        <v>65</v>
      </c>
      <c r="BB10" s="95">
        <v>612</v>
      </c>
      <c r="BC10" s="95">
        <v>168</v>
      </c>
      <c r="BD10" s="95">
        <v>52</v>
      </c>
      <c r="BE10" s="95">
        <v>55</v>
      </c>
      <c r="BF10" s="95">
        <v>0</v>
      </c>
      <c r="BG10" s="95">
        <v>952</v>
      </c>
      <c r="BH10" s="19"/>
      <c r="BR10" s="2"/>
    </row>
    <row r="11" spans="1:83" x14ac:dyDescent="0.25">
      <c r="N11" s="81">
        <v>4</v>
      </c>
      <c r="O11" s="3" t="s">
        <v>43</v>
      </c>
      <c r="P11" s="86">
        <v>0</v>
      </c>
      <c r="Q11" s="86">
        <v>5</v>
      </c>
      <c r="R11" s="86">
        <v>0</v>
      </c>
      <c r="S11" s="86">
        <v>0</v>
      </c>
      <c r="T11" s="86">
        <v>6</v>
      </c>
      <c r="U11" s="86">
        <v>2</v>
      </c>
      <c r="V11" s="86">
        <v>0</v>
      </c>
      <c r="W11" s="86">
        <v>2</v>
      </c>
      <c r="X11" s="86">
        <v>3</v>
      </c>
      <c r="Y11" s="86">
        <v>18</v>
      </c>
      <c r="AB11" s="92" t="s">
        <v>14</v>
      </c>
      <c r="AC11" s="86">
        <v>0</v>
      </c>
      <c r="AD11" s="86">
        <v>0</v>
      </c>
      <c r="AE11" s="86">
        <v>15</v>
      </c>
      <c r="AF11" s="86">
        <v>75</v>
      </c>
      <c r="AG11" s="86">
        <v>137</v>
      </c>
      <c r="AH11" s="86">
        <v>404</v>
      </c>
      <c r="AI11" s="86">
        <v>204</v>
      </c>
      <c r="AJ11" s="86">
        <v>5</v>
      </c>
      <c r="AK11" s="86">
        <v>1</v>
      </c>
      <c r="AL11" s="86">
        <v>826</v>
      </c>
      <c r="AN11" s="102"/>
      <c r="AO11" s="92" t="s">
        <v>14</v>
      </c>
      <c r="AP11" s="95">
        <v>786</v>
      </c>
      <c r="AQ11" s="86">
        <v>40</v>
      </c>
      <c r="AR11" s="95">
        <v>0</v>
      </c>
      <c r="AS11" s="19">
        <f t="shared" si="0"/>
        <v>826</v>
      </c>
      <c r="AW11" s="102" t="s">
        <v>37</v>
      </c>
      <c r="AX11" s="95">
        <v>0</v>
      </c>
      <c r="AY11" s="95">
        <v>5</v>
      </c>
      <c r="AZ11" s="95">
        <v>4</v>
      </c>
      <c r="BA11" s="95">
        <v>52</v>
      </c>
      <c r="BB11" s="95">
        <v>43</v>
      </c>
      <c r="BC11" s="95">
        <v>150</v>
      </c>
      <c r="BD11" s="95">
        <v>52</v>
      </c>
      <c r="BE11" s="95">
        <v>9</v>
      </c>
      <c r="BF11" s="95">
        <v>5</v>
      </c>
      <c r="BG11" s="95">
        <v>320</v>
      </c>
      <c r="BR11" s="2"/>
      <c r="BT11" s="2"/>
    </row>
    <row r="12" spans="1:83" x14ac:dyDescent="0.25">
      <c r="A12" s="1" t="s">
        <v>214</v>
      </c>
      <c r="B12" s="2"/>
      <c r="N12" s="81">
        <v>5</v>
      </c>
      <c r="O12" s="92" t="s">
        <v>3</v>
      </c>
      <c r="P12" s="86">
        <v>1</v>
      </c>
      <c r="Q12" s="86">
        <v>6</v>
      </c>
      <c r="R12" s="86">
        <v>4</v>
      </c>
      <c r="S12" s="86">
        <v>3</v>
      </c>
      <c r="T12" s="86">
        <v>12</v>
      </c>
      <c r="U12" s="86">
        <v>4</v>
      </c>
      <c r="V12" s="86">
        <v>4</v>
      </c>
      <c r="W12" s="86">
        <v>3</v>
      </c>
      <c r="X12" s="86">
        <v>2</v>
      </c>
      <c r="Y12" s="86">
        <v>39</v>
      </c>
      <c r="AB12" s="96" t="s">
        <v>10</v>
      </c>
      <c r="AC12" s="95">
        <v>0</v>
      </c>
      <c r="AD12" s="95">
        <v>0</v>
      </c>
      <c r="AE12" s="95">
        <v>0</v>
      </c>
      <c r="AF12" s="95">
        <v>0</v>
      </c>
      <c r="AG12" s="95">
        <v>325</v>
      </c>
      <c r="AH12" s="95">
        <v>27</v>
      </c>
      <c r="AI12" s="95">
        <v>0</v>
      </c>
      <c r="AJ12" s="95">
        <v>0</v>
      </c>
      <c r="AK12" s="95">
        <v>0</v>
      </c>
      <c r="AL12" s="95">
        <v>352</v>
      </c>
      <c r="AM12" s="19"/>
      <c r="AN12" s="102"/>
      <c r="AO12" s="96" t="s">
        <v>10</v>
      </c>
      <c r="AP12" s="95">
        <v>28</v>
      </c>
      <c r="AQ12" s="86">
        <v>0</v>
      </c>
      <c r="AR12" s="95">
        <v>324</v>
      </c>
      <c r="AS12" s="19">
        <f t="shared" si="0"/>
        <v>352</v>
      </c>
      <c r="AW12" s="102" t="s">
        <v>38</v>
      </c>
      <c r="AX12" s="95">
        <v>0</v>
      </c>
      <c r="AY12" s="95">
        <v>9</v>
      </c>
      <c r="AZ12" s="95">
        <v>0</v>
      </c>
      <c r="BA12" s="95">
        <v>59</v>
      </c>
      <c r="BB12" s="95">
        <v>1846</v>
      </c>
      <c r="BC12" s="95">
        <v>227</v>
      </c>
      <c r="BD12" s="95">
        <v>0</v>
      </c>
      <c r="BE12" s="95">
        <v>2</v>
      </c>
      <c r="BF12" s="95">
        <v>3</v>
      </c>
      <c r="BG12" s="95">
        <f>SUM(AX12:BF12)</f>
        <v>2146</v>
      </c>
      <c r="BR12" s="2"/>
    </row>
    <row r="13" spans="1:83" x14ac:dyDescent="0.25">
      <c r="A13" s="1"/>
      <c r="B13" s="1"/>
      <c r="C13" s="2"/>
      <c r="D13" s="2"/>
      <c r="E13" s="2"/>
      <c r="F13" s="2"/>
      <c r="G13" s="2"/>
      <c r="H13" s="2"/>
      <c r="I13" s="2"/>
      <c r="J13" s="2"/>
      <c r="M13" s="2"/>
      <c r="N13" s="81">
        <v>6</v>
      </c>
      <c r="O13" s="3" t="s">
        <v>4</v>
      </c>
      <c r="P13" s="86">
        <v>0</v>
      </c>
      <c r="Q13" s="86">
        <v>1</v>
      </c>
      <c r="R13" s="86">
        <v>0</v>
      </c>
      <c r="S13" s="86">
        <v>3</v>
      </c>
      <c r="T13" s="86">
        <v>1</v>
      </c>
      <c r="U13" s="86">
        <v>4</v>
      </c>
      <c r="V13" s="86">
        <v>1</v>
      </c>
      <c r="W13" s="86">
        <v>1</v>
      </c>
      <c r="X13" s="86">
        <v>0</v>
      </c>
      <c r="Y13" s="86">
        <v>11</v>
      </c>
      <c r="AB13" s="3" t="s">
        <v>18</v>
      </c>
      <c r="AC13" s="86">
        <v>0</v>
      </c>
      <c r="AD13" s="86">
        <v>0</v>
      </c>
      <c r="AE13" s="86">
        <v>0</v>
      </c>
      <c r="AF13" s="86">
        <v>10</v>
      </c>
      <c r="AG13" s="86">
        <v>94</v>
      </c>
      <c r="AH13" s="86">
        <v>30</v>
      </c>
      <c r="AI13" s="86">
        <v>166</v>
      </c>
      <c r="AJ13" s="86">
        <v>6</v>
      </c>
      <c r="AK13" s="86">
        <v>0</v>
      </c>
      <c r="AL13" s="86">
        <v>306</v>
      </c>
      <c r="AN13" s="158"/>
      <c r="AO13" s="3" t="s">
        <v>18</v>
      </c>
      <c r="AP13" s="95">
        <v>285</v>
      </c>
      <c r="AQ13" s="86">
        <v>21</v>
      </c>
      <c r="AR13" s="95">
        <v>0</v>
      </c>
      <c r="AS13" s="19">
        <f t="shared" si="0"/>
        <v>306</v>
      </c>
      <c r="BG13" s="19"/>
      <c r="BR13" s="2"/>
      <c r="BT13" s="2"/>
    </row>
    <row r="14" spans="1:83" s="2" customFormat="1" x14ac:dyDescent="0.25">
      <c r="A14" s="2" t="s">
        <v>215</v>
      </c>
      <c r="B14" s="1"/>
      <c r="L14"/>
      <c r="M14"/>
      <c r="N14" s="81"/>
      <c r="O14" s="3" t="s">
        <v>48</v>
      </c>
      <c r="P14" s="86">
        <v>0</v>
      </c>
      <c r="Q14" s="86">
        <v>0</v>
      </c>
      <c r="R14" s="86">
        <v>0</v>
      </c>
      <c r="S14" s="86">
        <v>0</v>
      </c>
      <c r="T14" s="86">
        <v>5</v>
      </c>
      <c r="U14" s="86">
        <v>0</v>
      </c>
      <c r="V14" s="86">
        <v>0</v>
      </c>
      <c r="W14" s="86">
        <v>0</v>
      </c>
      <c r="X14" s="86">
        <v>0</v>
      </c>
      <c r="Y14" s="86">
        <v>5</v>
      </c>
      <c r="AB14" s="162" t="s">
        <v>1</v>
      </c>
      <c r="AC14" s="86">
        <v>0</v>
      </c>
      <c r="AD14" s="86">
        <v>0</v>
      </c>
      <c r="AE14" s="86">
        <v>0</v>
      </c>
      <c r="AF14" s="86">
        <v>16</v>
      </c>
      <c r="AG14" s="86">
        <v>23</v>
      </c>
      <c r="AH14" s="86">
        <v>53</v>
      </c>
      <c r="AI14" s="86">
        <v>96</v>
      </c>
      <c r="AJ14" s="86">
        <v>51</v>
      </c>
      <c r="AK14" s="86">
        <v>43</v>
      </c>
      <c r="AL14" s="86">
        <v>273</v>
      </c>
      <c r="AN14" s="102"/>
      <c r="AO14" s="162" t="s">
        <v>1</v>
      </c>
      <c r="AP14" s="95">
        <v>263</v>
      </c>
      <c r="AQ14" s="86">
        <v>10</v>
      </c>
      <c r="AR14" s="95">
        <v>0</v>
      </c>
      <c r="AS14" s="19">
        <f t="shared" si="0"/>
        <v>273</v>
      </c>
    </row>
    <row r="15" spans="1:83" x14ac:dyDescent="0.25">
      <c r="A15" s="2" t="s">
        <v>149</v>
      </c>
      <c r="B15" s="1"/>
      <c r="C15" s="2"/>
      <c r="D15" s="2"/>
      <c r="E15" s="2"/>
      <c r="F15" s="2"/>
      <c r="G15" s="2"/>
      <c r="H15" s="2"/>
      <c r="I15" s="2"/>
      <c r="J15" s="2"/>
      <c r="K15" s="2"/>
      <c r="N15" s="81">
        <v>7</v>
      </c>
      <c r="O15" s="92" t="s">
        <v>7</v>
      </c>
      <c r="P15" s="86">
        <v>0</v>
      </c>
      <c r="Q15" s="86">
        <v>0</v>
      </c>
      <c r="R15" s="86">
        <v>0</v>
      </c>
      <c r="S15" s="86">
        <v>3</v>
      </c>
      <c r="T15" s="86">
        <v>4</v>
      </c>
      <c r="U15" s="86">
        <v>2</v>
      </c>
      <c r="V15" s="86">
        <v>19</v>
      </c>
      <c r="W15" s="86">
        <v>0</v>
      </c>
      <c r="X15" s="86">
        <v>0</v>
      </c>
      <c r="Y15" s="86">
        <v>28</v>
      </c>
      <c r="AB15" s="110" t="s">
        <v>2</v>
      </c>
      <c r="AC15" s="95">
        <v>0</v>
      </c>
      <c r="AD15" s="95">
        <v>0</v>
      </c>
      <c r="AE15" s="95">
        <v>32</v>
      </c>
      <c r="AF15" s="95">
        <v>141</v>
      </c>
      <c r="AG15" s="95">
        <v>20</v>
      </c>
      <c r="AH15" s="95">
        <v>13</v>
      </c>
      <c r="AI15" s="95">
        <v>2</v>
      </c>
      <c r="AJ15" s="95">
        <v>2</v>
      </c>
      <c r="AK15" s="95">
        <v>0</v>
      </c>
      <c r="AL15" s="95">
        <v>210</v>
      </c>
      <c r="AN15" s="102"/>
      <c r="AO15" s="110" t="s">
        <v>2</v>
      </c>
      <c r="AP15" s="95">
        <v>201</v>
      </c>
      <c r="AQ15" s="86">
        <v>9</v>
      </c>
      <c r="AR15" s="95">
        <v>0</v>
      </c>
      <c r="AS15" s="19">
        <f t="shared" si="0"/>
        <v>210</v>
      </c>
      <c r="BR15" s="2"/>
    </row>
    <row r="16" spans="1:83" x14ac:dyDescent="0.25">
      <c r="A16" s="2" t="s">
        <v>173</v>
      </c>
      <c r="B16" s="1"/>
      <c r="C16" s="2"/>
      <c r="H16" s="2"/>
      <c r="I16" s="2"/>
      <c r="J16" s="2"/>
      <c r="K16" s="2"/>
      <c r="N16" s="81">
        <v>8</v>
      </c>
      <c r="O16" s="92" t="s">
        <v>42</v>
      </c>
      <c r="P16" s="86">
        <v>0</v>
      </c>
      <c r="Q16" s="86">
        <v>0</v>
      </c>
      <c r="R16" s="86">
        <v>0</v>
      </c>
      <c r="S16" s="86">
        <v>0</v>
      </c>
      <c r="T16" s="86">
        <v>4</v>
      </c>
      <c r="U16" s="86">
        <v>0</v>
      </c>
      <c r="V16" s="86">
        <v>0</v>
      </c>
      <c r="W16" s="86">
        <v>0</v>
      </c>
      <c r="X16" s="86">
        <v>1</v>
      </c>
      <c r="Y16" s="86">
        <v>5</v>
      </c>
      <c r="AB16" s="3" t="s">
        <v>12</v>
      </c>
      <c r="AC16" s="86">
        <v>0</v>
      </c>
      <c r="AD16" s="86">
        <v>0</v>
      </c>
      <c r="AE16" s="86">
        <v>0</v>
      </c>
      <c r="AF16" s="86">
        <v>45</v>
      </c>
      <c r="AG16" s="86">
        <v>3</v>
      </c>
      <c r="AH16" s="86">
        <v>28</v>
      </c>
      <c r="AI16" s="95">
        <v>86</v>
      </c>
      <c r="AJ16" s="86">
        <v>0</v>
      </c>
      <c r="AK16" s="86">
        <v>6</v>
      </c>
      <c r="AL16" s="86">
        <v>168</v>
      </c>
      <c r="AN16" s="102"/>
      <c r="AO16" s="3" t="s">
        <v>12</v>
      </c>
      <c r="AP16" s="95">
        <v>109</v>
      </c>
      <c r="AQ16" s="86">
        <v>59</v>
      </c>
      <c r="AR16" s="95">
        <v>0</v>
      </c>
      <c r="AS16" s="19">
        <f t="shared" si="0"/>
        <v>168</v>
      </c>
      <c r="BR16" s="2"/>
    </row>
    <row r="17" spans="1:83" x14ac:dyDescent="0.25">
      <c r="A17" s="2" t="s">
        <v>62</v>
      </c>
      <c r="B17" s="2"/>
      <c r="C17" s="2"/>
      <c r="D17" s="2"/>
      <c r="E17" s="2"/>
      <c r="F17" s="2"/>
      <c r="G17" s="2"/>
      <c r="H17" s="2"/>
      <c r="I17" s="2"/>
      <c r="J17" s="2"/>
      <c r="K17" s="2"/>
      <c r="N17" s="81">
        <v>9</v>
      </c>
      <c r="O17" s="3" t="s">
        <v>8</v>
      </c>
      <c r="P17" s="86">
        <v>0</v>
      </c>
      <c r="Q17" s="86">
        <v>0</v>
      </c>
      <c r="R17" s="86">
        <v>0</v>
      </c>
      <c r="S17" s="86">
        <v>0</v>
      </c>
      <c r="T17" s="86">
        <v>1</v>
      </c>
      <c r="U17" s="86">
        <v>18</v>
      </c>
      <c r="V17" s="95">
        <v>12</v>
      </c>
      <c r="W17" s="86">
        <v>8</v>
      </c>
      <c r="X17" s="86">
        <v>0</v>
      </c>
      <c r="Y17" s="86">
        <v>39</v>
      </c>
      <c r="AB17" s="92" t="s">
        <v>47</v>
      </c>
      <c r="AC17" s="86">
        <v>0</v>
      </c>
      <c r="AD17" s="86">
        <v>0</v>
      </c>
      <c r="AE17" s="86">
        <v>0</v>
      </c>
      <c r="AF17" s="86">
        <v>4</v>
      </c>
      <c r="AG17" s="86">
        <v>1</v>
      </c>
      <c r="AH17" s="86">
        <v>17</v>
      </c>
      <c r="AI17" s="86">
        <v>37</v>
      </c>
      <c r="AJ17" s="86">
        <v>6</v>
      </c>
      <c r="AK17" s="86">
        <v>0</v>
      </c>
      <c r="AL17" s="86">
        <v>65</v>
      </c>
      <c r="AN17" s="102"/>
      <c r="AO17" s="92" t="s">
        <v>47</v>
      </c>
      <c r="AP17" s="95">
        <v>48</v>
      </c>
      <c r="AQ17" s="86">
        <v>17</v>
      </c>
      <c r="AR17" s="95">
        <v>0</v>
      </c>
      <c r="AS17" s="19">
        <f t="shared" si="0"/>
        <v>65</v>
      </c>
      <c r="BR17" s="2"/>
    </row>
    <row r="18" spans="1:83" x14ac:dyDescent="0.25">
      <c r="A18" s="2" t="s">
        <v>152</v>
      </c>
      <c r="B18" s="2"/>
      <c r="C18" s="2"/>
      <c r="D18" s="2"/>
      <c r="E18" s="2"/>
      <c r="F18" s="2"/>
      <c r="G18" s="2"/>
      <c r="H18" s="2"/>
      <c r="I18" s="2"/>
      <c r="J18" s="2"/>
      <c r="K18" s="2"/>
      <c r="N18" s="81">
        <v>10</v>
      </c>
      <c r="O18" s="3" t="s">
        <v>9</v>
      </c>
      <c r="P18" s="95">
        <v>0</v>
      </c>
      <c r="Q18" s="95">
        <v>0</v>
      </c>
      <c r="R18" s="95">
        <v>0</v>
      </c>
      <c r="S18" s="95">
        <v>118</v>
      </c>
      <c r="T18" s="95">
        <v>1240</v>
      </c>
      <c r="U18" s="95">
        <v>663</v>
      </c>
      <c r="V18" s="95">
        <v>40</v>
      </c>
      <c r="W18" s="95">
        <v>50</v>
      </c>
      <c r="X18" s="95">
        <v>0</v>
      </c>
      <c r="Y18" s="95">
        <v>2111</v>
      </c>
      <c r="AB18" s="3" t="s">
        <v>3</v>
      </c>
      <c r="AC18" s="95">
        <v>1</v>
      </c>
      <c r="AD18" s="95">
        <v>6</v>
      </c>
      <c r="AE18" s="95">
        <v>4</v>
      </c>
      <c r="AF18" s="95">
        <v>3</v>
      </c>
      <c r="AG18" s="95">
        <v>12</v>
      </c>
      <c r="AH18" s="95">
        <v>4</v>
      </c>
      <c r="AI18" s="95">
        <v>4</v>
      </c>
      <c r="AJ18" s="95">
        <v>3</v>
      </c>
      <c r="AK18" s="95">
        <v>2</v>
      </c>
      <c r="AL18" s="95">
        <v>39</v>
      </c>
      <c r="AN18" s="102"/>
      <c r="AO18" s="3" t="s">
        <v>3</v>
      </c>
      <c r="AP18" s="95">
        <v>16</v>
      </c>
      <c r="AQ18" s="95">
        <v>23</v>
      </c>
      <c r="AR18" s="95">
        <v>0</v>
      </c>
      <c r="AS18" s="19">
        <f t="shared" si="0"/>
        <v>39</v>
      </c>
      <c r="BR18" s="2"/>
      <c r="BT18" s="2"/>
    </row>
    <row r="19" spans="1:83" x14ac:dyDescent="0.25">
      <c r="A19" s="2" t="s">
        <v>220</v>
      </c>
      <c r="B19" s="1"/>
      <c r="C19" s="2"/>
      <c r="D19" s="2"/>
      <c r="E19" s="2"/>
      <c r="F19" s="2"/>
      <c r="G19" s="2"/>
      <c r="H19" s="2"/>
      <c r="I19" s="2"/>
      <c r="J19" s="2"/>
      <c r="K19" s="2"/>
      <c r="N19" s="81">
        <v>11</v>
      </c>
      <c r="O19" s="3" t="s">
        <v>44</v>
      </c>
      <c r="P19" s="95">
        <v>0</v>
      </c>
      <c r="Q19" s="95">
        <v>0</v>
      </c>
      <c r="R19" s="95">
        <v>0</v>
      </c>
      <c r="S19" s="95">
        <v>0</v>
      </c>
      <c r="T19" s="95">
        <v>4</v>
      </c>
      <c r="U19" s="95">
        <v>0</v>
      </c>
      <c r="V19" s="95">
        <v>0</v>
      </c>
      <c r="W19" s="95">
        <v>0</v>
      </c>
      <c r="X19" s="95">
        <v>2</v>
      </c>
      <c r="Y19" s="95">
        <v>6</v>
      </c>
      <c r="AB19" s="161" t="s">
        <v>8</v>
      </c>
      <c r="AC19" s="86">
        <v>0</v>
      </c>
      <c r="AD19" s="86">
        <v>0</v>
      </c>
      <c r="AE19" s="86">
        <v>0</v>
      </c>
      <c r="AF19" s="86">
        <v>0</v>
      </c>
      <c r="AG19" s="86">
        <v>1</v>
      </c>
      <c r="AH19" s="86">
        <v>18</v>
      </c>
      <c r="AI19" s="86">
        <v>12</v>
      </c>
      <c r="AJ19" s="86">
        <v>8</v>
      </c>
      <c r="AK19" s="86">
        <v>0</v>
      </c>
      <c r="AL19" s="86">
        <v>39</v>
      </c>
      <c r="AN19" s="102"/>
      <c r="AO19" s="161" t="s">
        <v>8</v>
      </c>
      <c r="AP19" s="95">
        <v>38</v>
      </c>
      <c r="AQ19" s="95">
        <v>0</v>
      </c>
      <c r="AR19" s="95">
        <v>1</v>
      </c>
      <c r="AS19" s="19">
        <f t="shared" si="0"/>
        <v>39</v>
      </c>
      <c r="BR19" s="2"/>
      <c r="BT19" s="2"/>
    </row>
    <row r="20" spans="1:83" x14ac:dyDescent="0.25">
      <c r="A20" s="2" t="s">
        <v>216</v>
      </c>
      <c r="B20" s="1"/>
      <c r="C20" s="2"/>
      <c r="D20" s="2"/>
      <c r="E20" s="2"/>
      <c r="F20" s="2"/>
      <c r="G20" s="2"/>
      <c r="H20" s="2"/>
      <c r="J20" s="2"/>
      <c r="K20" s="2"/>
      <c r="N20" s="81">
        <v>12</v>
      </c>
      <c r="O20" s="93" t="s">
        <v>10</v>
      </c>
      <c r="P20" s="95">
        <v>0</v>
      </c>
      <c r="Q20" s="95">
        <v>0</v>
      </c>
      <c r="R20" s="95">
        <v>0</v>
      </c>
      <c r="S20" s="95">
        <v>0</v>
      </c>
      <c r="T20" s="95">
        <v>325</v>
      </c>
      <c r="U20" s="95">
        <v>27</v>
      </c>
      <c r="V20" s="95">
        <v>0</v>
      </c>
      <c r="W20" s="95">
        <v>0</v>
      </c>
      <c r="X20" s="95">
        <v>0</v>
      </c>
      <c r="Y20" s="95">
        <v>352</v>
      </c>
      <c r="AB20" s="161" t="s">
        <v>32</v>
      </c>
      <c r="AC20" s="86">
        <v>0</v>
      </c>
      <c r="AD20" s="86">
        <v>0</v>
      </c>
      <c r="AE20" s="86">
        <v>0</v>
      </c>
      <c r="AF20" s="86">
        <v>2</v>
      </c>
      <c r="AG20" s="86">
        <v>0</v>
      </c>
      <c r="AH20" s="86">
        <v>0</v>
      </c>
      <c r="AI20" s="86">
        <v>27</v>
      </c>
      <c r="AJ20" s="86">
        <v>4</v>
      </c>
      <c r="AK20" s="86">
        <v>0</v>
      </c>
      <c r="AL20" s="86">
        <v>33</v>
      </c>
      <c r="AN20" s="102"/>
      <c r="AO20" s="161" t="s">
        <v>32</v>
      </c>
      <c r="AP20" s="95">
        <v>31</v>
      </c>
      <c r="AQ20" s="86">
        <v>2</v>
      </c>
      <c r="AR20" s="95">
        <v>0</v>
      </c>
      <c r="AS20" s="19">
        <f t="shared" si="0"/>
        <v>33</v>
      </c>
      <c r="BR20" s="2"/>
      <c r="BT20" s="2"/>
    </row>
    <row r="21" spans="1:83" x14ac:dyDescent="0.25">
      <c r="A21" s="2" t="s">
        <v>150</v>
      </c>
      <c r="B21" s="1"/>
      <c r="C21" s="2"/>
      <c r="D21" s="2"/>
      <c r="E21" s="2"/>
      <c r="F21" s="2"/>
      <c r="G21" s="2"/>
      <c r="H21" s="2"/>
      <c r="I21" s="2"/>
      <c r="J21" s="2"/>
      <c r="K21" s="2"/>
      <c r="N21" s="81">
        <v>13</v>
      </c>
      <c r="O21" s="102" t="s">
        <v>11</v>
      </c>
      <c r="P21" s="95">
        <v>0</v>
      </c>
      <c r="Q21" s="95">
        <v>0</v>
      </c>
      <c r="R21" s="95">
        <v>1</v>
      </c>
      <c r="S21" s="95">
        <v>100</v>
      </c>
      <c r="T21" s="95">
        <v>301</v>
      </c>
      <c r="U21" s="95">
        <v>1251</v>
      </c>
      <c r="V21" s="95">
        <v>594</v>
      </c>
      <c r="W21" s="95">
        <v>20</v>
      </c>
      <c r="X21" s="95">
        <v>0</v>
      </c>
      <c r="Y21" s="95">
        <v>2267</v>
      </c>
      <c r="Z21" s="2"/>
      <c r="AA21" s="2"/>
      <c r="AB21" s="162" t="s">
        <v>7</v>
      </c>
      <c r="AC21" s="86">
        <v>0</v>
      </c>
      <c r="AD21" s="86">
        <v>0</v>
      </c>
      <c r="AE21" s="86">
        <v>0</v>
      </c>
      <c r="AF21" s="86">
        <v>3</v>
      </c>
      <c r="AG21" s="86">
        <v>4</v>
      </c>
      <c r="AH21" s="86">
        <v>2</v>
      </c>
      <c r="AI21" s="86">
        <v>19</v>
      </c>
      <c r="AJ21" s="86">
        <v>0</v>
      </c>
      <c r="AK21" s="86">
        <v>0</v>
      </c>
      <c r="AL21" s="86">
        <v>28</v>
      </c>
      <c r="AM21" s="2"/>
      <c r="AN21" s="102"/>
      <c r="AO21" s="162" t="s">
        <v>7</v>
      </c>
      <c r="AP21" s="95">
        <v>7</v>
      </c>
      <c r="AQ21" s="86">
        <v>21</v>
      </c>
      <c r="AR21" s="95">
        <v>0</v>
      </c>
      <c r="AS21" s="19">
        <f t="shared" si="0"/>
        <v>28</v>
      </c>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row>
    <row r="22" spans="1:83" x14ac:dyDescent="0.25">
      <c r="A22" s="2" t="s">
        <v>146</v>
      </c>
      <c r="B22" s="14"/>
      <c r="C22" s="14"/>
      <c r="D22" s="2"/>
      <c r="E22" s="2"/>
      <c r="F22" s="2"/>
      <c r="G22" s="2"/>
      <c r="K22" s="2"/>
      <c r="N22" s="81">
        <v>14</v>
      </c>
      <c r="O22" s="158" t="s">
        <v>12</v>
      </c>
      <c r="P22" s="95">
        <v>0</v>
      </c>
      <c r="Q22" s="95">
        <v>0</v>
      </c>
      <c r="R22" s="95">
        <v>0</v>
      </c>
      <c r="S22" s="95">
        <v>45</v>
      </c>
      <c r="T22" s="95">
        <v>3</v>
      </c>
      <c r="U22" s="95">
        <v>28</v>
      </c>
      <c r="V22" s="95">
        <v>86</v>
      </c>
      <c r="W22" s="95">
        <v>0</v>
      </c>
      <c r="X22" s="95">
        <v>6</v>
      </c>
      <c r="Y22" s="95">
        <v>168</v>
      </c>
      <c r="Z22" s="2"/>
      <c r="AA22" s="2"/>
      <c r="AB22" s="92" t="s">
        <v>43</v>
      </c>
      <c r="AC22" s="86">
        <v>0</v>
      </c>
      <c r="AD22" s="86">
        <v>5</v>
      </c>
      <c r="AE22" s="86">
        <v>0</v>
      </c>
      <c r="AF22" s="86">
        <v>0</v>
      </c>
      <c r="AG22" s="86">
        <v>6</v>
      </c>
      <c r="AH22" s="86">
        <v>2</v>
      </c>
      <c r="AI22" s="86">
        <v>0</v>
      </c>
      <c r="AJ22" s="86">
        <v>2</v>
      </c>
      <c r="AK22" s="86">
        <v>3</v>
      </c>
      <c r="AL22" s="86">
        <v>18</v>
      </c>
      <c r="AM22" s="2"/>
      <c r="AN22" s="102"/>
      <c r="AO22" s="92" t="s">
        <v>43</v>
      </c>
      <c r="AP22" s="95">
        <v>0</v>
      </c>
      <c r="AQ22" s="86">
        <v>0</v>
      </c>
      <c r="AR22" s="95">
        <v>18</v>
      </c>
      <c r="AS22" s="19">
        <f t="shared" si="0"/>
        <v>18</v>
      </c>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row>
    <row r="23" spans="1:83" x14ac:dyDescent="0.25">
      <c r="D23" s="14"/>
      <c r="E23" s="14"/>
      <c r="F23" s="14"/>
      <c r="N23" s="81">
        <v>15</v>
      </c>
      <c r="O23" s="102" t="s">
        <v>32</v>
      </c>
      <c r="P23" s="95">
        <v>0</v>
      </c>
      <c r="Q23" s="95">
        <v>0</v>
      </c>
      <c r="R23" s="95">
        <v>0</v>
      </c>
      <c r="S23" s="95">
        <v>2</v>
      </c>
      <c r="T23" s="95">
        <v>0</v>
      </c>
      <c r="U23" s="95">
        <v>0</v>
      </c>
      <c r="V23" s="95">
        <v>27</v>
      </c>
      <c r="W23" s="95">
        <v>4</v>
      </c>
      <c r="X23" s="95">
        <v>0</v>
      </c>
      <c r="Y23" s="95">
        <v>33</v>
      </c>
      <c r="Z23" s="2"/>
      <c r="AA23" s="2"/>
      <c r="AB23" s="92" t="s">
        <v>4</v>
      </c>
      <c r="AC23" s="86">
        <v>0</v>
      </c>
      <c r="AD23" s="86">
        <v>1</v>
      </c>
      <c r="AE23" s="86">
        <v>0</v>
      </c>
      <c r="AF23" s="86">
        <v>3</v>
      </c>
      <c r="AG23" s="86">
        <v>1</v>
      </c>
      <c r="AH23" s="86">
        <v>4</v>
      </c>
      <c r="AI23" s="86">
        <v>1</v>
      </c>
      <c r="AJ23" s="86">
        <v>1</v>
      </c>
      <c r="AK23" s="86">
        <v>0</v>
      </c>
      <c r="AL23" s="86">
        <v>11</v>
      </c>
      <c r="AM23" s="2"/>
      <c r="AN23" s="102"/>
      <c r="AO23" s="92" t="s">
        <v>4</v>
      </c>
      <c r="AP23" s="95">
        <v>4</v>
      </c>
      <c r="AQ23" s="86">
        <v>7</v>
      </c>
      <c r="AR23" s="95">
        <v>0</v>
      </c>
      <c r="AS23" s="19">
        <f t="shared" si="0"/>
        <v>11</v>
      </c>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row>
    <row r="24" spans="1:83" x14ac:dyDescent="0.25">
      <c r="N24" s="81"/>
      <c r="O24" s="102" t="s">
        <v>18</v>
      </c>
      <c r="P24" s="95">
        <v>0</v>
      </c>
      <c r="Q24" s="95">
        <v>0</v>
      </c>
      <c r="R24" s="95">
        <v>0</v>
      </c>
      <c r="S24" s="95">
        <v>10</v>
      </c>
      <c r="T24" s="95">
        <v>94</v>
      </c>
      <c r="U24" s="95">
        <v>30</v>
      </c>
      <c r="V24" s="95">
        <v>166</v>
      </c>
      <c r="W24" s="95">
        <v>6</v>
      </c>
      <c r="X24" s="95">
        <v>0</v>
      </c>
      <c r="Y24" s="95">
        <v>306</v>
      </c>
      <c r="Z24" s="19"/>
      <c r="AA24" s="2"/>
      <c r="AB24" s="3" t="s">
        <v>13</v>
      </c>
      <c r="AC24" s="95">
        <v>0</v>
      </c>
      <c r="AD24" s="86">
        <v>0</v>
      </c>
      <c r="AE24" s="86">
        <v>0</v>
      </c>
      <c r="AF24" s="86">
        <v>0</v>
      </c>
      <c r="AG24" s="86">
        <v>0</v>
      </c>
      <c r="AH24" s="86">
        <v>6</v>
      </c>
      <c r="AI24" s="86">
        <v>5</v>
      </c>
      <c r="AJ24" s="86">
        <v>0</v>
      </c>
      <c r="AK24" s="86">
        <v>0</v>
      </c>
      <c r="AL24" s="86">
        <v>11</v>
      </c>
      <c r="AM24" s="2"/>
      <c r="AN24" s="102"/>
      <c r="AO24" s="3" t="s">
        <v>13</v>
      </c>
      <c r="AP24" s="95">
        <v>4</v>
      </c>
      <c r="AQ24" s="86">
        <v>7</v>
      </c>
      <c r="AR24" s="95">
        <v>0</v>
      </c>
      <c r="AS24" s="19">
        <f t="shared" si="0"/>
        <v>11</v>
      </c>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row>
    <row r="25" spans="1:83" x14ac:dyDescent="0.25">
      <c r="A25" s="1" t="s">
        <v>213</v>
      </c>
      <c r="B25" s="14"/>
      <c r="C25" s="2"/>
      <c r="D25" s="2"/>
      <c r="E25" s="2"/>
      <c r="F25" s="2"/>
      <c r="G25" s="2"/>
      <c r="H25" s="2"/>
      <c r="I25" s="2"/>
      <c r="J25" s="2"/>
      <c r="K25" s="2"/>
      <c r="N25" s="81">
        <v>16</v>
      </c>
      <c r="O25" s="102" t="s">
        <v>13</v>
      </c>
      <c r="P25" s="95">
        <v>0</v>
      </c>
      <c r="Q25" s="95">
        <v>0</v>
      </c>
      <c r="R25" s="95">
        <v>0</v>
      </c>
      <c r="S25" s="95">
        <v>0</v>
      </c>
      <c r="T25" s="95">
        <v>0</v>
      </c>
      <c r="U25" s="95">
        <v>6</v>
      </c>
      <c r="V25" s="95">
        <v>5</v>
      </c>
      <c r="W25" s="95">
        <v>0</v>
      </c>
      <c r="X25" s="95">
        <v>0</v>
      </c>
      <c r="Y25" s="95">
        <v>11</v>
      </c>
      <c r="Z25" s="19"/>
      <c r="AA25" s="2"/>
      <c r="AB25" s="92" t="s">
        <v>44</v>
      </c>
      <c r="AC25" s="86">
        <v>0</v>
      </c>
      <c r="AD25" s="86">
        <v>0</v>
      </c>
      <c r="AE25" s="86">
        <v>0</v>
      </c>
      <c r="AF25" s="86">
        <v>0</v>
      </c>
      <c r="AG25" s="86">
        <v>4</v>
      </c>
      <c r="AH25" s="86">
        <v>0</v>
      </c>
      <c r="AI25" s="86">
        <v>0</v>
      </c>
      <c r="AJ25" s="86">
        <v>0</v>
      </c>
      <c r="AK25" s="86">
        <v>2</v>
      </c>
      <c r="AL25" s="86">
        <v>6</v>
      </c>
      <c r="AM25" s="2"/>
      <c r="AN25" s="102"/>
      <c r="AO25" s="92" t="s">
        <v>44</v>
      </c>
      <c r="AP25" s="95">
        <v>6</v>
      </c>
      <c r="AQ25" s="86">
        <v>0</v>
      </c>
      <c r="AR25" s="95">
        <v>0</v>
      </c>
      <c r="AS25" s="19">
        <f t="shared" si="0"/>
        <v>6</v>
      </c>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row>
    <row r="26" spans="1:83" x14ac:dyDescent="0.25">
      <c r="A26" s="1" t="s">
        <v>56</v>
      </c>
      <c r="B26" s="2"/>
      <c r="C26" s="2"/>
      <c r="D26" s="2"/>
      <c r="E26" s="2"/>
      <c r="F26" s="2"/>
      <c r="G26" s="2"/>
      <c r="H26" s="2"/>
      <c r="I26" s="2"/>
      <c r="J26" s="2"/>
      <c r="K26" s="2"/>
      <c r="N26" s="81">
        <v>17</v>
      </c>
      <c r="O26" s="102" t="s">
        <v>14</v>
      </c>
      <c r="P26" s="95">
        <v>0</v>
      </c>
      <c r="Q26" s="95">
        <v>0</v>
      </c>
      <c r="R26" s="95">
        <v>15</v>
      </c>
      <c r="S26" s="95">
        <v>75</v>
      </c>
      <c r="T26" s="95">
        <v>137</v>
      </c>
      <c r="U26" s="95">
        <v>404</v>
      </c>
      <c r="V26" s="95">
        <v>204</v>
      </c>
      <c r="W26" s="95">
        <v>5</v>
      </c>
      <c r="X26" s="95">
        <v>1</v>
      </c>
      <c r="Y26" s="95">
        <v>826</v>
      </c>
      <c r="Z26" s="2"/>
      <c r="AA26" s="2"/>
      <c r="AB26" s="161" t="s">
        <v>40</v>
      </c>
      <c r="AC26" s="86">
        <v>0</v>
      </c>
      <c r="AD26" s="86">
        <v>4</v>
      </c>
      <c r="AE26" s="86">
        <v>0</v>
      </c>
      <c r="AF26" s="86">
        <v>2</v>
      </c>
      <c r="AG26" s="86">
        <v>0</v>
      </c>
      <c r="AH26" s="86">
        <v>0</v>
      </c>
      <c r="AI26" s="86">
        <v>0</v>
      </c>
      <c r="AJ26" s="86">
        <v>0</v>
      </c>
      <c r="AK26" s="86">
        <v>0</v>
      </c>
      <c r="AL26" s="86">
        <v>6</v>
      </c>
      <c r="AM26" s="2"/>
      <c r="AN26" s="102"/>
      <c r="AO26" s="161" t="s">
        <v>40</v>
      </c>
      <c r="AP26" s="95">
        <v>0</v>
      </c>
      <c r="AQ26" s="95">
        <v>0</v>
      </c>
      <c r="AR26" s="95">
        <v>6</v>
      </c>
      <c r="AS26" s="19">
        <f t="shared" si="0"/>
        <v>6</v>
      </c>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row>
    <row r="27" spans="1:83" x14ac:dyDescent="0.25">
      <c r="A27" s="1" t="s">
        <v>156</v>
      </c>
      <c r="B27" s="2"/>
      <c r="C27" s="2"/>
      <c r="D27" s="2"/>
      <c r="E27" s="2"/>
      <c r="F27" s="2"/>
      <c r="G27" s="2"/>
      <c r="H27" s="2"/>
      <c r="I27" s="2"/>
      <c r="J27" s="2"/>
      <c r="K27" s="2"/>
      <c r="N27" s="81">
        <v>18</v>
      </c>
      <c r="O27" s="102" t="s">
        <v>40</v>
      </c>
      <c r="P27" s="95">
        <v>0</v>
      </c>
      <c r="Q27" s="95">
        <v>4</v>
      </c>
      <c r="R27" s="95">
        <v>0</v>
      </c>
      <c r="S27" s="95">
        <v>2</v>
      </c>
      <c r="T27" s="95">
        <v>0</v>
      </c>
      <c r="U27" s="95">
        <v>0</v>
      </c>
      <c r="V27" s="95">
        <v>0</v>
      </c>
      <c r="W27" s="95">
        <v>0</v>
      </c>
      <c r="X27" s="95">
        <v>0</v>
      </c>
      <c r="Y27" s="95">
        <v>6</v>
      </c>
      <c r="Z27" s="2"/>
      <c r="AA27" s="2"/>
      <c r="AB27" s="92" t="s">
        <v>48</v>
      </c>
      <c r="AC27" s="95">
        <v>0</v>
      </c>
      <c r="AD27" s="86">
        <v>0</v>
      </c>
      <c r="AE27" s="86">
        <v>0</v>
      </c>
      <c r="AF27" s="86">
        <v>0</v>
      </c>
      <c r="AG27" s="86">
        <v>5</v>
      </c>
      <c r="AH27" s="86">
        <v>0</v>
      </c>
      <c r="AI27" s="86">
        <v>0</v>
      </c>
      <c r="AJ27" s="86">
        <v>0</v>
      </c>
      <c r="AK27" s="86">
        <v>0</v>
      </c>
      <c r="AL27" s="86">
        <v>5</v>
      </c>
      <c r="AM27" s="2"/>
      <c r="AN27" s="102"/>
      <c r="AO27" s="92" t="s">
        <v>48</v>
      </c>
      <c r="AP27" s="95">
        <v>2</v>
      </c>
      <c r="AQ27" s="86">
        <v>3</v>
      </c>
      <c r="AR27" s="95">
        <v>0</v>
      </c>
      <c r="AS27" s="19">
        <f t="shared" si="0"/>
        <v>5</v>
      </c>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row>
    <row r="28" spans="1:83" x14ac:dyDescent="0.25">
      <c r="A28" s="2"/>
      <c r="B28" s="1" t="s">
        <v>20</v>
      </c>
      <c r="C28" s="2"/>
      <c r="D28" s="2"/>
      <c r="E28" s="1" t="s">
        <v>21</v>
      </c>
      <c r="G28" s="2"/>
      <c r="H28" s="2"/>
      <c r="I28" s="2"/>
      <c r="J28" s="2"/>
      <c r="K28" s="2"/>
      <c r="N28" s="81">
        <v>19</v>
      </c>
      <c r="O28" s="102" t="s">
        <v>53</v>
      </c>
      <c r="P28" s="95">
        <v>0</v>
      </c>
      <c r="Q28" s="95">
        <v>0</v>
      </c>
      <c r="R28" s="95">
        <v>0</v>
      </c>
      <c r="S28" s="95">
        <v>0</v>
      </c>
      <c r="T28" s="95">
        <v>0</v>
      </c>
      <c r="U28" s="95">
        <v>0</v>
      </c>
      <c r="V28" s="95">
        <v>0</v>
      </c>
      <c r="W28">
        <v>1</v>
      </c>
      <c r="X28" s="95">
        <v>0</v>
      </c>
      <c r="Y28" s="19">
        <v>1</v>
      </c>
      <c r="Z28" s="2"/>
      <c r="AA28" s="2"/>
      <c r="AB28" s="3" t="s">
        <v>42</v>
      </c>
      <c r="AC28" s="86">
        <v>0</v>
      </c>
      <c r="AD28" s="86">
        <v>0</v>
      </c>
      <c r="AE28" s="86">
        <v>0</v>
      </c>
      <c r="AF28" s="86">
        <v>0</v>
      </c>
      <c r="AG28" s="86">
        <v>4</v>
      </c>
      <c r="AH28" s="86">
        <v>0</v>
      </c>
      <c r="AI28" s="86">
        <v>0</v>
      </c>
      <c r="AJ28" s="86">
        <v>0</v>
      </c>
      <c r="AK28" s="86">
        <v>1</v>
      </c>
      <c r="AL28" s="86">
        <v>5</v>
      </c>
      <c r="AM28" s="2"/>
      <c r="AN28" s="102"/>
      <c r="AO28" s="3" t="s">
        <v>42</v>
      </c>
      <c r="AP28" s="95">
        <v>4</v>
      </c>
      <c r="AQ28" s="86">
        <v>1</v>
      </c>
      <c r="AR28" s="95">
        <v>0</v>
      </c>
      <c r="AS28" s="19">
        <f t="shared" si="0"/>
        <v>5</v>
      </c>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row>
    <row r="29" spans="1:83" x14ac:dyDescent="0.25">
      <c r="A29" s="32" t="s">
        <v>19</v>
      </c>
      <c r="B29" s="5">
        <v>16</v>
      </c>
      <c r="C29" s="5">
        <v>21</v>
      </c>
      <c r="D29" s="5">
        <v>26</v>
      </c>
      <c r="E29" s="5">
        <v>1</v>
      </c>
      <c r="F29" s="87">
        <v>6</v>
      </c>
      <c r="G29" s="5">
        <v>11</v>
      </c>
      <c r="H29" s="5">
        <v>16</v>
      </c>
      <c r="I29" s="5">
        <v>21</v>
      </c>
      <c r="J29" s="5">
        <v>26</v>
      </c>
      <c r="K29" s="8" t="s">
        <v>24</v>
      </c>
      <c r="N29" s="81">
        <v>20</v>
      </c>
      <c r="O29" s="102" t="s">
        <v>47</v>
      </c>
      <c r="P29" s="95">
        <v>0</v>
      </c>
      <c r="Q29" s="95">
        <v>0</v>
      </c>
      <c r="R29" s="95">
        <v>0</v>
      </c>
      <c r="S29" s="95">
        <v>4</v>
      </c>
      <c r="T29" s="95">
        <v>1</v>
      </c>
      <c r="U29" s="95">
        <v>17</v>
      </c>
      <c r="V29" s="95">
        <v>37</v>
      </c>
      <c r="W29" s="95">
        <v>6</v>
      </c>
      <c r="X29" s="95">
        <v>0</v>
      </c>
      <c r="Y29" s="95">
        <v>65</v>
      </c>
      <c r="Z29" s="2"/>
      <c r="AA29" s="2"/>
      <c r="AB29" s="3" t="s">
        <v>41</v>
      </c>
      <c r="AC29" s="86">
        <v>0</v>
      </c>
      <c r="AD29" s="86">
        <v>0</v>
      </c>
      <c r="AE29" s="86">
        <v>0</v>
      </c>
      <c r="AF29" s="86">
        <v>0</v>
      </c>
      <c r="AG29" s="86">
        <v>0</v>
      </c>
      <c r="AH29" s="86">
        <v>2</v>
      </c>
      <c r="AI29" s="86">
        <v>2</v>
      </c>
      <c r="AJ29" s="86">
        <v>0</v>
      </c>
      <c r="AK29" s="86">
        <v>0</v>
      </c>
      <c r="AL29" s="86">
        <v>4</v>
      </c>
      <c r="AM29" s="2"/>
      <c r="AN29" s="102"/>
      <c r="AO29" s="3" t="s">
        <v>41</v>
      </c>
      <c r="AP29" s="95">
        <v>4</v>
      </c>
      <c r="AQ29" s="86">
        <v>0</v>
      </c>
      <c r="AR29" s="95">
        <v>0</v>
      </c>
      <c r="AS29" s="19">
        <f t="shared" si="0"/>
        <v>4</v>
      </c>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row>
    <row r="30" spans="1:83" x14ac:dyDescent="0.25">
      <c r="A30" s="3" t="s">
        <v>1</v>
      </c>
      <c r="B30" s="19">
        <f t="shared" ref="B30:J30" si="1">SUM(B74+B117+B160+B203+B247+B290)</f>
        <v>0</v>
      </c>
      <c r="C30" s="19">
        <f t="shared" si="1"/>
        <v>0</v>
      </c>
      <c r="D30" s="19">
        <f t="shared" si="1"/>
        <v>0</v>
      </c>
      <c r="E30" s="19">
        <f t="shared" si="1"/>
        <v>16</v>
      </c>
      <c r="F30" s="19">
        <f t="shared" si="1"/>
        <v>23</v>
      </c>
      <c r="G30" s="19">
        <f t="shared" si="1"/>
        <v>53</v>
      </c>
      <c r="H30" s="19">
        <f t="shared" si="1"/>
        <v>96</v>
      </c>
      <c r="I30" s="19">
        <f t="shared" si="1"/>
        <v>51</v>
      </c>
      <c r="J30" s="19">
        <f t="shared" si="1"/>
        <v>34</v>
      </c>
      <c r="K30" s="19">
        <f t="shared" ref="K30:K64" si="2">SUM(B30:J30)</f>
        <v>273</v>
      </c>
      <c r="N30" s="81">
        <v>21</v>
      </c>
      <c r="O30" s="102" t="s">
        <v>17</v>
      </c>
      <c r="P30" s="95">
        <v>0</v>
      </c>
      <c r="Q30" s="95">
        <v>0</v>
      </c>
      <c r="R30" s="95">
        <v>0</v>
      </c>
      <c r="S30" s="95">
        <v>0</v>
      </c>
      <c r="T30" s="95">
        <v>1500</v>
      </c>
      <c r="U30" s="95">
        <v>1</v>
      </c>
      <c r="V30" s="95">
        <v>0</v>
      </c>
      <c r="W30" s="95">
        <v>1</v>
      </c>
      <c r="X30" s="95">
        <v>1</v>
      </c>
      <c r="Y30" s="95">
        <v>1503</v>
      </c>
      <c r="Z30" s="2"/>
      <c r="AA30" s="2"/>
      <c r="AB30" s="93" t="s">
        <v>53</v>
      </c>
      <c r="AC30" s="95">
        <v>0</v>
      </c>
      <c r="AD30" s="95">
        <v>0</v>
      </c>
      <c r="AE30" s="95">
        <v>0</v>
      </c>
      <c r="AF30" s="95">
        <v>0</v>
      </c>
      <c r="AG30" s="95">
        <v>0</v>
      </c>
      <c r="AH30" s="95">
        <v>0</v>
      </c>
      <c r="AI30" s="95">
        <v>0</v>
      </c>
      <c r="AJ30" s="95">
        <v>1</v>
      </c>
      <c r="AK30" s="95">
        <v>0</v>
      </c>
      <c r="AL30" s="95">
        <v>1</v>
      </c>
      <c r="AM30" s="2"/>
      <c r="AN30" s="109"/>
      <c r="AO30" s="93" t="s">
        <v>53</v>
      </c>
      <c r="AP30" s="95">
        <v>1</v>
      </c>
      <c r="AQ30" s="86">
        <v>0</v>
      </c>
      <c r="AR30" s="95">
        <v>0</v>
      </c>
      <c r="AS30" s="19">
        <f t="shared" si="0"/>
        <v>1</v>
      </c>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row>
    <row r="31" spans="1:83" x14ac:dyDescent="0.25">
      <c r="A31" s="92" t="s">
        <v>49</v>
      </c>
      <c r="B31" s="19">
        <f t="shared" ref="B31:J31" si="3">SUM(B75+B118+B161+B204+B248+B291)</f>
        <v>0</v>
      </c>
      <c r="C31" s="19">
        <f t="shared" si="3"/>
        <v>0</v>
      </c>
      <c r="D31" s="19">
        <f t="shared" si="3"/>
        <v>0</v>
      </c>
      <c r="E31" s="19">
        <f t="shared" si="3"/>
        <v>0</v>
      </c>
      <c r="F31" s="19">
        <f t="shared" si="3"/>
        <v>0</v>
      </c>
      <c r="G31" s="19">
        <f t="shared" si="3"/>
        <v>0</v>
      </c>
      <c r="H31" s="19">
        <f t="shared" si="3"/>
        <v>0</v>
      </c>
      <c r="I31" s="19">
        <f t="shared" si="3"/>
        <v>0</v>
      </c>
      <c r="J31" s="19">
        <f t="shared" si="3"/>
        <v>0</v>
      </c>
      <c r="K31" s="19">
        <f t="shared" si="2"/>
        <v>0</v>
      </c>
      <c r="N31" s="81"/>
      <c r="O31" s="109" t="s">
        <v>24</v>
      </c>
      <c r="P31" s="95">
        <v>1</v>
      </c>
      <c r="Q31" s="95">
        <v>16</v>
      </c>
      <c r="R31" s="95">
        <v>52</v>
      </c>
      <c r="S31" s="95">
        <v>522</v>
      </c>
      <c r="T31" s="95">
        <v>3681</v>
      </c>
      <c r="U31" s="95">
        <v>2525</v>
      </c>
      <c r="V31" s="95">
        <v>1295</v>
      </c>
      <c r="W31" s="95">
        <v>160</v>
      </c>
      <c r="X31" s="95">
        <v>59</v>
      </c>
      <c r="Y31" s="95">
        <f>SUM(Y8:Y30)</f>
        <v>8287</v>
      </c>
      <c r="Z31" s="19"/>
      <c r="AA31" s="2"/>
      <c r="AB31" s="205" t="s">
        <v>24</v>
      </c>
      <c r="AC31" s="86">
        <v>1</v>
      </c>
      <c r="AD31" s="86">
        <v>16</v>
      </c>
      <c r="AE31" s="86">
        <v>52</v>
      </c>
      <c r="AF31" s="86">
        <v>522</v>
      </c>
      <c r="AG31" s="86">
        <v>3681</v>
      </c>
      <c r="AH31" s="86">
        <v>2525</v>
      </c>
      <c r="AI31" s="86">
        <v>1295</v>
      </c>
      <c r="AJ31" s="86">
        <v>160</v>
      </c>
      <c r="AK31" s="86">
        <v>59</v>
      </c>
      <c r="AL31" s="86">
        <f>SUM(AL8:AL30)</f>
        <v>8287</v>
      </c>
      <c r="AM31" s="2"/>
      <c r="AN31" s="2"/>
      <c r="AO31" s="207" t="s">
        <v>24</v>
      </c>
      <c r="AP31" s="208">
        <f>SUM(AP8:AP30)</f>
        <v>5821</v>
      </c>
      <c r="AQ31" s="209">
        <f>SUM(AQ8:AQ30)</f>
        <v>320</v>
      </c>
      <c r="AR31" s="209">
        <f>SUM(AR8:AR30)</f>
        <v>2146</v>
      </c>
      <c r="AS31" s="209">
        <f>SUM(AS8:AS30)</f>
        <v>8287</v>
      </c>
      <c r="AT31" s="19"/>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row>
    <row r="32" spans="1:83" x14ac:dyDescent="0.25">
      <c r="A32" s="92" t="s">
        <v>45</v>
      </c>
      <c r="B32" s="19">
        <f t="shared" ref="B32:J32" si="4">SUM(B76+B119+B162+B205+B249+B292)</f>
        <v>0</v>
      </c>
      <c r="C32" s="19">
        <f t="shared" si="4"/>
        <v>0</v>
      </c>
      <c r="D32" s="19">
        <f t="shared" si="4"/>
        <v>0</v>
      </c>
      <c r="E32" s="19">
        <f t="shared" si="4"/>
        <v>0</v>
      </c>
      <c r="F32" s="19">
        <f t="shared" si="4"/>
        <v>0</v>
      </c>
      <c r="G32" s="19">
        <f t="shared" si="4"/>
        <v>0</v>
      </c>
      <c r="H32" s="19">
        <f t="shared" si="4"/>
        <v>0</v>
      </c>
      <c r="I32" s="19">
        <f t="shared" si="4"/>
        <v>0</v>
      </c>
      <c r="J32" s="19">
        <f t="shared" si="4"/>
        <v>0</v>
      </c>
      <c r="K32" s="19">
        <f t="shared" si="2"/>
        <v>0</v>
      </c>
      <c r="N32" s="81"/>
      <c r="Z32" s="2"/>
      <c r="AA32" s="2"/>
      <c r="AB32" s="102"/>
      <c r="AC32" s="95"/>
      <c r="AD32" s="95"/>
      <c r="AE32" s="95"/>
      <c r="AF32" s="95"/>
      <c r="AG32" s="95"/>
      <c r="AH32" s="95"/>
      <c r="AI32" s="95"/>
      <c r="AJ32" s="95"/>
      <c r="AK32" s="95"/>
      <c r="AL32" s="95"/>
      <c r="AM32" s="2"/>
      <c r="AN32" s="2"/>
      <c r="AO32" s="210"/>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row>
    <row r="33" spans="1:83" x14ac:dyDescent="0.25">
      <c r="A33" s="92" t="s">
        <v>41</v>
      </c>
      <c r="B33" s="19">
        <f t="shared" ref="B33:J33" si="5">SUM(B77+B120+B163+B206+B250+B293)</f>
        <v>0</v>
      </c>
      <c r="C33" s="19">
        <f t="shared" si="5"/>
        <v>0</v>
      </c>
      <c r="D33" s="19">
        <f t="shared" si="5"/>
        <v>0</v>
      </c>
      <c r="E33" s="19">
        <f t="shared" si="5"/>
        <v>0</v>
      </c>
      <c r="F33" s="19">
        <f t="shared" si="5"/>
        <v>0</v>
      </c>
      <c r="G33" s="19">
        <f t="shared" si="5"/>
        <v>2</v>
      </c>
      <c r="H33" s="19">
        <f t="shared" si="5"/>
        <v>2</v>
      </c>
      <c r="I33" s="19">
        <f t="shared" si="5"/>
        <v>0</v>
      </c>
      <c r="J33" s="19">
        <f t="shared" si="5"/>
        <v>0</v>
      </c>
      <c r="K33" s="19">
        <f t="shared" si="2"/>
        <v>4</v>
      </c>
      <c r="M33" s="2"/>
      <c r="N33" s="81"/>
      <c r="Z33" s="19"/>
      <c r="AA33" s="2"/>
      <c r="AB33" s="109"/>
      <c r="AC33" s="19"/>
      <c r="AD33" s="19"/>
      <c r="AE33" s="19"/>
      <c r="AF33" s="19"/>
      <c r="AG33" s="19"/>
      <c r="AH33" s="19"/>
      <c r="AI33" s="19"/>
      <c r="AJ33" s="19"/>
      <c r="AK33" s="19"/>
      <c r="AL33" s="19"/>
      <c r="AM33" s="2"/>
      <c r="AN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row>
    <row r="34" spans="1:83" x14ac:dyDescent="0.25">
      <c r="A34" s="3" t="s">
        <v>2</v>
      </c>
      <c r="B34" s="19">
        <f t="shared" ref="B34:C64" si="6">SUM(B78+B121+B164+B207+B251+B294)</f>
        <v>0</v>
      </c>
      <c r="C34" s="19">
        <f t="shared" si="6"/>
        <v>0</v>
      </c>
      <c r="D34" s="19">
        <v>32</v>
      </c>
      <c r="E34" s="19">
        <f t="shared" ref="E34:J43" si="7">SUM(E78+E121+E164+E207+E251+E294)</f>
        <v>141</v>
      </c>
      <c r="F34" s="19">
        <f t="shared" si="7"/>
        <v>20</v>
      </c>
      <c r="G34" s="19">
        <f t="shared" si="7"/>
        <v>13</v>
      </c>
      <c r="H34" s="19">
        <f t="shared" si="7"/>
        <v>2</v>
      </c>
      <c r="I34" s="19">
        <f t="shared" si="7"/>
        <v>2</v>
      </c>
      <c r="J34" s="19">
        <f t="shared" si="7"/>
        <v>0</v>
      </c>
      <c r="K34" s="19">
        <f t="shared" si="2"/>
        <v>210</v>
      </c>
      <c r="L34" s="19"/>
      <c r="N34" s="81"/>
      <c r="Z34" s="2"/>
      <c r="AA34" s="2"/>
      <c r="AL34" s="86"/>
      <c r="AM34" s="2"/>
      <c r="AN34" s="2"/>
      <c r="AP34" s="19"/>
      <c r="AQ34" s="19"/>
      <c r="AR34" s="19"/>
      <c r="AS34" s="19"/>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row>
    <row r="35" spans="1:83" x14ac:dyDescent="0.25">
      <c r="A35" s="92" t="s">
        <v>43</v>
      </c>
      <c r="B35" s="19">
        <f t="shared" si="6"/>
        <v>0</v>
      </c>
      <c r="C35" s="19">
        <f t="shared" si="6"/>
        <v>5</v>
      </c>
      <c r="D35" s="19">
        <f t="shared" ref="D35:D64" si="8">SUM(D79+D122+D165+D208+D252+D295)</f>
        <v>0</v>
      </c>
      <c r="E35" s="19">
        <f t="shared" si="7"/>
        <v>0</v>
      </c>
      <c r="F35" s="19">
        <f t="shared" si="7"/>
        <v>6</v>
      </c>
      <c r="G35" s="19">
        <f t="shared" si="7"/>
        <v>2</v>
      </c>
      <c r="H35" s="19">
        <f t="shared" si="7"/>
        <v>0</v>
      </c>
      <c r="I35" s="19">
        <f t="shared" si="7"/>
        <v>2</v>
      </c>
      <c r="J35" s="19">
        <f t="shared" si="7"/>
        <v>3</v>
      </c>
      <c r="K35" s="19">
        <f t="shared" si="2"/>
        <v>18</v>
      </c>
      <c r="N35" s="81"/>
      <c r="O35" s="1" t="s">
        <v>213</v>
      </c>
      <c r="Z35" s="2"/>
      <c r="AA35" s="2"/>
      <c r="AB35" s="1" t="s">
        <v>213</v>
      </c>
      <c r="AC35" s="2"/>
      <c r="AD35" s="2"/>
      <c r="AE35" s="2"/>
      <c r="AF35" s="2"/>
      <c r="AG35" s="2"/>
      <c r="AH35" s="2"/>
      <c r="AI35" s="2"/>
      <c r="AJ35" s="2"/>
      <c r="AK35" s="2"/>
      <c r="AL35" s="2"/>
      <c r="AM35" s="2"/>
      <c r="AN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row>
    <row r="36" spans="1:83" s="2" customFormat="1" x14ac:dyDescent="0.25">
      <c r="A36" s="3" t="s">
        <v>3</v>
      </c>
      <c r="B36" s="19">
        <f t="shared" si="6"/>
        <v>1</v>
      </c>
      <c r="C36" s="19">
        <f t="shared" si="6"/>
        <v>6</v>
      </c>
      <c r="D36" s="19">
        <f t="shared" si="8"/>
        <v>4</v>
      </c>
      <c r="E36" s="19">
        <f t="shared" si="7"/>
        <v>3</v>
      </c>
      <c r="F36" s="19">
        <f t="shared" si="7"/>
        <v>12</v>
      </c>
      <c r="G36" s="19">
        <f t="shared" si="7"/>
        <v>4</v>
      </c>
      <c r="H36" s="19">
        <f t="shared" si="7"/>
        <v>4</v>
      </c>
      <c r="I36" s="19">
        <f t="shared" si="7"/>
        <v>3</v>
      </c>
      <c r="J36" s="19">
        <f t="shared" si="7"/>
        <v>2</v>
      </c>
      <c r="K36" s="19">
        <f t="shared" si="2"/>
        <v>39</v>
      </c>
      <c r="L36"/>
      <c r="M36"/>
      <c r="O36" s="1" t="s">
        <v>119</v>
      </c>
      <c r="P36"/>
      <c r="Q36"/>
      <c r="R36"/>
      <c r="S36"/>
      <c r="T36"/>
      <c r="U36"/>
      <c r="V36"/>
      <c r="W36"/>
      <c r="X36"/>
      <c r="Y36"/>
      <c r="AB36" s="1" t="s">
        <v>119</v>
      </c>
      <c r="AO36"/>
      <c r="AP36"/>
      <c r="AQ36"/>
      <c r="AR36"/>
      <c r="AS36"/>
      <c r="AT36"/>
      <c r="CD36"/>
      <c r="CE36"/>
    </row>
    <row r="37" spans="1:83" x14ac:dyDescent="0.25">
      <c r="A37" s="3" t="s">
        <v>4</v>
      </c>
      <c r="B37" s="19">
        <f t="shared" si="6"/>
        <v>0</v>
      </c>
      <c r="C37" s="19">
        <f t="shared" si="6"/>
        <v>1</v>
      </c>
      <c r="D37" s="19">
        <f t="shared" si="8"/>
        <v>0</v>
      </c>
      <c r="E37" s="19">
        <f t="shared" si="7"/>
        <v>3</v>
      </c>
      <c r="F37" s="19">
        <f t="shared" si="7"/>
        <v>1</v>
      </c>
      <c r="G37" s="19">
        <f t="shared" si="7"/>
        <v>4</v>
      </c>
      <c r="H37" s="19">
        <f t="shared" si="7"/>
        <v>1</v>
      </c>
      <c r="I37" s="19">
        <f t="shared" si="7"/>
        <v>1</v>
      </c>
      <c r="J37" s="19">
        <f t="shared" si="7"/>
        <v>0</v>
      </c>
      <c r="K37" s="19">
        <f t="shared" si="2"/>
        <v>11</v>
      </c>
      <c r="P37" t="s">
        <v>20</v>
      </c>
      <c r="S37" t="s">
        <v>21</v>
      </c>
      <c r="AA37" s="2"/>
      <c r="AB37" s="1" t="s">
        <v>64</v>
      </c>
      <c r="AC37" s="2"/>
      <c r="AD37" s="2"/>
      <c r="AE37" s="2"/>
      <c r="AF37" s="2"/>
      <c r="AG37" s="2"/>
      <c r="AH37" s="2"/>
      <c r="AI37" s="2"/>
      <c r="AJ37" s="2"/>
      <c r="AK37" s="2"/>
      <c r="AL37" s="2"/>
      <c r="AM37" s="2"/>
      <c r="AN37" s="2"/>
      <c r="BH37" s="2"/>
      <c r="BI37" s="2"/>
      <c r="BJ37" s="2"/>
      <c r="BK37" s="2"/>
      <c r="BL37" s="2"/>
      <c r="BM37" s="2"/>
      <c r="BN37" s="2"/>
      <c r="BO37" s="2"/>
      <c r="BP37" s="2"/>
      <c r="BQ37" s="2"/>
      <c r="BR37" s="2"/>
      <c r="BS37" s="2"/>
      <c r="BT37" s="2"/>
      <c r="BU37" s="2"/>
      <c r="BV37" s="2"/>
      <c r="BW37" s="2"/>
      <c r="BX37" s="2"/>
      <c r="BY37" s="2"/>
      <c r="BZ37" s="2"/>
      <c r="CA37" s="2"/>
      <c r="CB37" s="2"/>
      <c r="CC37" s="2"/>
      <c r="CD37" s="2"/>
      <c r="CE37" s="2"/>
    </row>
    <row r="38" spans="1:83" x14ac:dyDescent="0.25">
      <c r="A38" s="92" t="s">
        <v>48</v>
      </c>
      <c r="B38" s="19">
        <f t="shared" si="6"/>
        <v>0</v>
      </c>
      <c r="C38" s="19">
        <f t="shared" si="6"/>
        <v>0</v>
      </c>
      <c r="D38" s="19">
        <f t="shared" si="8"/>
        <v>0</v>
      </c>
      <c r="E38" s="19">
        <f t="shared" si="7"/>
        <v>0</v>
      </c>
      <c r="F38" s="19">
        <f t="shared" si="7"/>
        <v>5</v>
      </c>
      <c r="G38" s="19">
        <f t="shared" si="7"/>
        <v>0</v>
      </c>
      <c r="H38" s="19">
        <f t="shared" si="7"/>
        <v>0</v>
      </c>
      <c r="I38" s="19">
        <f t="shared" si="7"/>
        <v>0</v>
      </c>
      <c r="J38" s="19">
        <f t="shared" si="7"/>
        <v>0</v>
      </c>
      <c r="K38" s="19">
        <f t="shared" si="2"/>
        <v>5</v>
      </c>
      <c r="N38" s="81" t="s">
        <v>154</v>
      </c>
      <c r="O38" s="131" t="s">
        <v>19</v>
      </c>
      <c r="P38" s="97">
        <v>16</v>
      </c>
      <c r="Q38" s="104">
        <v>21</v>
      </c>
      <c r="R38" s="104">
        <v>26</v>
      </c>
      <c r="S38" s="104">
        <v>1</v>
      </c>
      <c r="T38" s="104">
        <v>6</v>
      </c>
      <c r="U38" s="104">
        <v>11</v>
      </c>
      <c r="V38" s="104">
        <v>16</v>
      </c>
      <c r="W38" s="104">
        <v>21</v>
      </c>
      <c r="X38" s="104">
        <v>26</v>
      </c>
      <c r="Y38" s="115" t="s">
        <v>24</v>
      </c>
      <c r="AA38" s="2"/>
      <c r="AB38" s="2"/>
      <c r="AC38" s="2" t="s">
        <v>20</v>
      </c>
      <c r="AD38" s="2"/>
      <c r="AE38" s="2"/>
      <c r="AF38" s="2" t="s">
        <v>21</v>
      </c>
      <c r="AG38" s="2"/>
      <c r="AH38" s="2"/>
      <c r="AI38" s="2"/>
      <c r="AJ38" s="2"/>
      <c r="AK38" s="2"/>
      <c r="AL38" s="2"/>
      <c r="AN38" s="2"/>
      <c r="BH38" s="2"/>
      <c r="BI38" s="2"/>
      <c r="BJ38" s="2"/>
      <c r="BK38" s="2"/>
      <c r="BL38" s="2"/>
      <c r="BM38" s="2"/>
      <c r="BN38" s="2"/>
      <c r="BO38" s="2"/>
      <c r="BP38" s="2"/>
      <c r="BQ38" s="2"/>
      <c r="BR38" s="2"/>
      <c r="BS38" s="2"/>
      <c r="BT38" s="2"/>
      <c r="BU38" s="2"/>
      <c r="BV38" s="2"/>
      <c r="BW38" s="2"/>
      <c r="BX38" s="2"/>
      <c r="BY38" s="2"/>
      <c r="BZ38" s="2"/>
      <c r="CA38" s="2"/>
      <c r="CB38" s="2"/>
      <c r="CC38" s="2"/>
    </row>
    <row r="39" spans="1:83" x14ac:dyDescent="0.25">
      <c r="A39" s="3" t="s">
        <v>6</v>
      </c>
      <c r="B39" s="19">
        <f t="shared" si="6"/>
        <v>0</v>
      </c>
      <c r="C39" s="19">
        <f t="shared" si="6"/>
        <v>0</v>
      </c>
      <c r="D39" s="19">
        <f t="shared" si="8"/>
        <v>0</v>
      </c>
      <c r="E39" s="19">
        <f t="shared" si="7"/>
        <v>0</v>
      </c>
      <c r="F39" s="19">
        <f t="shared" si="7"/>
        <v>0</v>
      </c>
      <c r="G39" s="19">
        <f t="shared" si="7"/>
        <v>0</v>
      </c>
      <c r="H39" s="19">
        <f t="shared" si="7"/>
        <v>0</v>
      </c>
      <c r="I39" s="19">
        <f t="shared" si="7"/>
        <v>0</v>
      </c>
      <c r="J39" s="19">
        <f t="shared" si="7"/>
        <v>0</v>
      </c>
      <c r="K39" s="19">
        <f t="shared" si="2"/>
        <v>0</v>
      </c>
      <c r="N39" s="81">
        <v>1</v>
      </c>
      <c r="O39" s="206" t="s">
        <v>1</v>
      </c>
      <c r="P39" s="95">
        <v>0</v>
      </c>
      <c r="Q39" s="95">
        <v>0</v>
      </c>
      <c r="R39" s="95">
        <v>0</v>
      </c>
      <c r="S39" s="95">
        <v>12</v>
      </c>
      <c r="T39" s="95">
        <v>23</v>
      </c>
      <c r="U39" s="95">
        <v>50</v>
      </c>
      <c r="V39" s="95">
        <v>96</v>
      </c>
      <c r="W39" s="95">
        <v>50</v>
      </c>
      <c r="X39" s="95">
        <v>32</v>
      </c>
      <c r="Y39" s="95">
        <v>263</v>
      </c>
      <c r="AA39" s="2"/>
      <c r="AB39" s="131" t="s">
        <v>19</v>
      </c>
      <c r="AC39" s="97">
        <v>16</v>
      </c>
      <c r="AD39" s="104">
        <v>21</v>
      </c>
      <c r="AE39" s="104">
        <v>26</v>
      </c>
      <c r="AF39" s="104">
        <v>1</v>
      </c>
      <c r="AG39" s="104">
        <v>6</v>
      </c>
      <c r="AH39" s="104">
        <v>11</v>
      </c>
      <c r="AI39" s="104">
        <v>16</v>
      </c>
      <c r="AJ39" s="104">
        <v>21</v>
      </c>
      <c r="AK39" s="104">
        <v>26</v>
      </c>
      <c r="AL39" s="115" t="s">
        <v>24</v>
      </c>
      <c r="AN39" s="2"/>
      <c r="BH39" s="2"/>
      <c r="BI39" s="2"/>
      <c r="BJ39" s="2"/>
      <c r="BK39" s="2"/>
      <c r="BL39" s="2"/>
      <c r="BM39" s="2"/>
      <c r="BN39" s="2"/>
      <c r="BO39" s="2"/>
      <c r="BP39" s="2"/>
      <c r="BQ39" s="2"/>
      <c r="BR39" s="2"/>
      <c r="BS39" s="2"/>
      <c r="BT39" s="2"/>
      <c r="BU39" s="2"/>
      <c r="BV39" s="2"/>
      <c r="BW39" s="2"/>
      <c r="BX39" s="2"/>
      <c r="BY39" s="2"/>
      <c r="BZ39" s="2"/>
      <c r="CA39" s="2"/>
      <c r="CB39" s="2"/>
      <c r="CC39" s="2"/>
      <c r="CD39" s="2"/>
      <c r="CE39" s="2"/>
    </row>
    <row r="40" spans="1:83" x14ac:dyDescent="0.25">
      <c r="A40" s="3" t="s">
        <v>7</v>
      </c>
      <c r="B40" s="19">
        <f t="shared" si="6"/>
        <v>0</v>
      </c>
      <c r="C40" s="19">
        <f t="shared" si="6"/>
        <v>0</v>
      </c>
      <c r="D40" s="19">
        <f t="shared" si="8"/>
        <v>0</v>
      </c>
      <c r="E40" s="19">
        <f t="shared" si="7"/>
        <v>3</v>
      </c>
      <c r="F40" s="19">
        <f t="shared" si="7"/>
        <v>4</v>
      </c>
      <c r="G40" s="19">
        <f t="shared" si="7"/>
        <v>2</v>
      </c>
      <c r="H40" s="19">
        <f t="shared" si="7"/>
        <v>19</v>
      </c>
      <c r="I40" s="19">
        <f t="shared" si="7"/>
        <v>0</v>
      </c>
      <c r="J40" s="19">
        <f t="shared" si="7"/>
        <v>0</v>
      </c>
      <c r="K40" s="19">
        <f t="shared" si="2"/>
        <v>28</v>
      </c>
      <c r="N40" s="81">
        <v>2</v>
      </c>
      <c r="O40" s="102" t="s">
        <v>41</v>
      </c>
      <c r="P40" s="95">
        <v>0</v>
      </c>
      <c r="Q40" s="95">
        <v>0</v>
      </c>
      <c r="R40" s="95">
        <v>0</v>
      </c>
      <c r="S40" s="95">
        <v>0</v>
      </c>
      <c r="T40" s="95">
        <v>0</v>
      </c>
      <c r="U40" s="95">
        <v>2</v>
      </c>
      <c r="V40" s="95">
        <v>2</v>
      </c>
      <c r="W40" s="95">
        <v>0</v>
      </c>
      <c r="X40" s="95">
        <v>0</v>
      </c>
      <c r="Y40" s="95">
        <v>4</v>
      </c>
      <c r="AA40" s="2"/>
      <c r="AB40" s="153" t="s">
        <v>11</v>
      </c>
      <c r="AC40" s="95">
        <v>0</v>
      </c>
      <c r="AD40" s="95">
        <v>0</v>
      </c>
      <c r="AE40" s="95">
        <v>1</v>
      </c>
      <c r="AF40" s="95">
        <v>100</v>
      </c>
      <c r="AG40" s="95">
        <v>281</v>
      </c>
      <c r="AH40" s="95">
        <v>1173</v>
      </c>
      <c r="AI40" s="95">
        <v>594</v>
      </c>
      <c r="AJ40" s="95">
        <v>20</v>
      </c>
      <c r="AK40" s="95">
        <v>0</v>
      </c>
      <c r="AL40" s="95">
        <v>2169</v>
      </c>
      <c r="AN40" s="2"/>
      <c r="BH40" s="2"/>
      <c r="BI40" s="2"/>
      <c r="BJ40" s="2"/>
      <c r="BK40" s="2"/>
      <c r="BL40" s="2"/>
      <c r="BM40" s="2"/>
      <c r="BN40" s="2"/>
      <c r="BO40" s="2"/>
      <c r="BP40" s="2"/>
      <c r="BQ40" s="2"/>
      <c r="BR40" s="2"/>
      <c r="BS40" s="2"/>
      <c r="BT40" s="2"/>
      <c r="BU40" s="2"/>
      <c r="BV40" s="2"/>
      <c r="BW40" s="2"/>
      <c r="BX40" s="2"/>
      <c r="BY40" s="2"/>
      <c r="BZ40" s="2"/>
      <c r="CA40" s="2"/>
      <c r="CB40" s="2"/>
      <c r="CC40" s="2"/>
    </row>
    <row r="41" spans="1:83" x14ac:dyDescent="0.25">
      <c r="A41" s="124" t="s">
        <v>83</v>
      </c>
      <c r="B41" s="19">
        <f t="shared" si="6"/>
        <v>0</v>
      </c>
      <c r="C41" s="19">
        <f t="shared" si="6"/>
        <v>0</v>
      </c>
      <c r="D41" s="19">
        <f t="shared" si="8"/>
        <v>0</v>
      </c>
      <c r="E41" s="19">
        <f t="shared" si="7"/>
        <v>0</v>
      </c>
      <c r="F41" s="19">
        <f t="shared" si="7"/>
        <v>0</v>
      </c>
      <c r="G41" s="19">
        <f t="shared" si="7"/>
        <v>0</v>
      </c>
      <c r="H41" s="19">
        <f t="shared" si="7"/>
        <v>0</v>
      </c>
      <c r="I41" s="19">
        <f t="shared" si="7"/>
        <v>0</v>
      </c>
      <c r="J41" s="19">
        <f t="shared" si="7"/>
        <v>0</v>
      </c>
      <c r="K41" s="19">
        <f t="shared" si="2"/>
        <v>0</v>
      </c>
      <c r="N41" s="81">
        <v>3</v>
      </c>
      <c r="O41" s="102" t="s">
        <v>2</v>
      </c>
      <c r="P41" s="95">
        <v>0</v>
      </c>
      <c r="Q41" s="95">
        <v>0</v>
      </c>
      <c r="R41" s="95">
        <v>32</v>
      </c>
      <c r="S41" s="95">
        <v>133</v>
      </c>
      <c r="T41" s="95">
        <v>19</v>
      </c>
      <c r="U41" s="95">
        <v>13</v>
      </c>
      <c r="V41" s="95">
        <v>2</v>
      </c>
      <c r="W41" s="95">
        <v>2</v>
      </c>
      <c r="X41" s="95">
        <v>0</v>
      </c>
      <c r="Y41" s="95">
        <v>201</v>
      </c>
      <c r="AA41" s="2"/>
      <c r="AB41" s="102" t="s">
        <v>9</v>
      </c>
      <c r="AC41" s="95">
        <v>0</v>
      </c>
      <c r="AD41" s="95">
        <v>0</v>
      </c>
      <c r="AE41" s="95">
        <v>0</v>
      </c>
      <c r="AF41" s="95">
        <v>61</v>
      </c>
      <c r="AG41" s="95">
        <v>1200</v>
      </c>
      <c r="AH41" s="95">
        <v>463</v>
      </c>
      <c r="AI41" s="95">
        <v>40</v>
      </c>
      <c r="AJ41" s="95">
        <v>50</v>
      </c>
      <c r="AK41" s="95">
        <v>0</v>
      </c>
      <c r="AL41" s="95">
        <v>1814</v>
      </c>
      <c r="AM41" s="2"/>
      <c r="AN41" s="2"/>
      <c r="BH41" s="2"/>
      <c r="BI41" s="2"/>
      <c r="BJ41" s="2"/>
      <c r="BK41" s="2"/>
      <c r="BL41" s="2"/>
      <c r="BM41" s="2"/>
      <c r="BN41" s="2"/>
      <c r="BO41" s="2"/>
      <c r="BP41" s="2"/>
      <c r="BQ41" s="2"/>
      <c r="BR41" s="2"/>
      <c r="BS41" s="2"/>
      <c r="BT41" s="2"/>
      <c r="BU41" s="2"/>
      <c r="BV41" s="2"/>
      <c r="BW41" s="2"/>
      <c r="BX41" s="2"/>
      <c r="BY41" s="2"/>
      <c r="BZ41" s="2"/>
      <c r="CA41" s="2"/>
      <c r="CB41" s="2"/>
      <c r="CC41" s="2"/>
    </row>
    <row r="42" spans="1:83" x14ac:dyDescent="0.25">
      <c r="A42" s="92" t="s">
        <v>50</v>
      </c>
      <c r="B42" s="19">
        <f t="shared" si="6"/>
        <v>0</v>
      </c>
      <c r="C42" s="19">
        <f t="shared" si="6"/>
        <v>0</v>
      </c>
      <c r="D42" s="19">
        <f t="shared" si="8"/>
        <v>0</v>
      </c>
      <c r="E42" s="19">
        <f t="shared" si="7"/>
        <v>0</v>
      </c>
      <c r="F42" s="19">
        <f t="shared" si="7"/>
        <v>0</v>
      </c>
      <c r="G42" s="19">
        <f t="shared" si="7"/>
        <v>0</v>
      </c>
      <c r="H42" s="19">
        <f t="shared" si="7"/>
        <v>0</v>
      </c>
      <c r="I42" s="19">
        <f t="shared" si="7"/>
        <v>0</v>
      </c>
      <c r="J42" s="19">
        <f t="shared" si="7"/>
        <v>0</v>
      </c>
      <c r="K42" s="19">
        <f t="shared" si="2"/>
        <v>0</v>
      </c>
      <c r="N42" s="81">
        <v>4</v>
      </c>
      <c r="O42" s="102" t="s">
        <v>3</v>
      </c>
      <c r="P42" s="95">
        <v>1</v>
      </c>
      <c r="Q42" s="95">
        <v>1</v>
      </c>
      <c r="R42" s="95">
        <v>0</v>
      </c>
      <c r="S42" s="95">
        <v>1</v>
      </c>
      <c r="T42" s="95">
        <v>7</v>
      </c>
      <c r="U42" s="95">
        <v>2</v>
      </c>
      <c r="V42" s="95">
        <v>2</v>
      </c>
      <c r="W42" s="95">
        <v>1</v>
      </c>
      <c r="X42" s="95">
        <v>1</v>
      </c>
      <c r="Y42" s="95">
        <v>16</v>
      </c>
      <c r="AA42" s="2"/>
      <c r="AB42" s="102" t="s">
        <v>14</v>
      </c>
      <c r="AC42" s="95">
        <v>0</v>
      </c>
      <c r="AD42" s="95">
        <v>0</v>
      </c>
      <c r="AE42" s="95">
        <v>15</v>
      </c>
      <c r="AF42" s="95">
        <v>75</v>
      </c>
      <c r="AG42" s="95">
        <v>137</v>
      </c>
      <c r="AH42" s="95">
        <v>376</v>
      </c>
      <c r="AI42" s="95">
        <v>192</v>
      </c>
      <c r="AJ42" s="95">
        <v>5</v>
      </c>
      <c r="AK42" s="95">
        <v>1</v>
      </c>
      <c r="AL42" s="95">
        <v>786</v>
      </c>
      <c r="AM42" s="2"/>
      <c r="AN42" s="2"/>
      <c r="AO42" s="2"/>
      <c r="BH42" s="2"/>
      <c r="BI42" s="2"/>
      <c r="BJ42" s="2"/>
      <c r="BK42" s="2"/>
      <c r="BL42" s="2"/>
      <c r="BM42" s="2"/>
      <c r="BN42" s="2"/>
      <c r="BO42" s="2"/>
      <c r="BP42" s="2"/>
      <c r="BQ42" s="2"/>
      <c r="BR42" s="2"/>
      <c r="BS42" s="2"/>
      <c r="BT42" s="2"/>
      <c r="BU42" s="2"/>
      <c r="BV42" s="2"/>
      <c r="BW42" s="2"/>
      <c r="BX42" s="2"/>
      <c r="BY42" s="2"/>
      <c r="BZ42" s="2"/>
      <c r="CA42" s="2"/>
      <c r="CB42" s="2"/>
      <c r="CC42" s="2"/>
    </row>
    <row r="43" spans="1:83" x14ac:dyDescent="0.25">
      <c r="A43" s="92" t="s">
        <v>51</v>
      </c>
      <c r="B43" s="19">
        <f t="shared" si="6"/>
        <v>0</v>
      </c>
      <c r="C43" s="19">
        <f t="shared" si="6"/>
        <v>0</v>
      </c>
      <c r="D43" s="19">
        <f t="shared" si="8"/>
        <v>0</v>
      </c>
      <c r="E43" s="19">
        <f t="shared" si="7"/>
        <v>0</v>
      </c>
      <c r="F43" s="19">
        <f t="shared" si="7"/>
        <v>0</v>
      </c>
      <c r="G43" s="19">
        <f t="shared" si="7"/>
        <v>0</v>
      </c>
      <c r="H43" s="19">
        <f t="shared" si="7"/>
        <v>0</v>
      </c>
      <c r="I43" s="19">
        <f t="shared" si="7"/>
        <v>0</v>
      </c>
      <c r="J43" s="19">
        <f t="shared" si="7"/>
        <v>0</v>
      </c>
      <c r="K43" s="19">
        <f t="shared" si="2"/>
        <v>0</v>
      </c>
      <c r="N43" s="81">
        <v>5</v>
      </c>
      <c r="O43" s="102" t="s">
        <v>4</v>
      </c>
      <c r="P43" s="95">
        <v>0</v>
      </c>
      <c r="Q43" s="95">
        <v>1</v>
      </c>
      <c r="R43" s="95">
        <v>0</v>
      </c>
      <c r="S43" s="95">
        <v>3</v>
      </c>
      <c r="T43" s="95">
        <v>0</v>
      </c>
      <c r="U43" s="95">
        <v>0</v>
      </c>
      <c r="V43" s="95">
        <v>0</v>
      </c>
      <c r="W43" s="95">
        <v>0</v>
      </c>
      <c r="X43" s="95">
        <v>0</v>
      </c>
      <c r="Y43" s="95">
        <v>4</v>
      </c>
      <c r="AA43" s="2"/>
      <c r="AB43" s="102" t="s">
        <v>18</v>
      </c>
      <c r="AC43" s="95">
        <v>0</v>
      </c>
      <c r="AD43" s="95">
        <v>0</v>
      </c>
      <c r="AE43" s="95">
        <v>0</v>
      </c>
      <c r="AF43" s="95">
        <v>10</v>
      </c>
      <c r="AG43" s="95">
        <v>85</v>
      </c>
      <c r="AH43" s="95">
        <v>30</v>
      </c>
      <c r="AI43" s="95">
        <v>154</v>
      </c>
      <c r="AJ43" s="95">
        <v>6</v>
      </c>
      <c r="AK43" s="95">
        <v>0</v>
      </c>
      <c r="AL43" s="95">
        <v>285</v>
      </c>
      <c r="AM43" s="2"/>
      <c r="AN43" s="2"/>
      <c r="AO43" s="2"/>
      <c r="BH43" s="2"/>
      <c r="BI43" s="2"/>
      <c r="BJ43" s="2"/>
      <c r="BK43" s="2"/>
      <c r="BL43" s="2"/>
      <c r="BM43" s="2"/>
      <c r="BN43" s="2"/>
      <c r="BO43" s="2"/>
      <c r="BP43" s="2"/>
      <c r="BQ43" s="2"/>
      <c r="BR43" s="2"/>
      <c r="BS43" s="2"/>
      <c r="BT43" s="2"/>
      <c r="BU43" s="2"/>
      <c r="BV43" s="2"/>
      <c r="BW43" s="2"/>
      <c r="BX43" s="2"/>
      <c r="BY43" s="2"/>
      <c r="BZ43" s="2"/>
      <c r="CA43" s="2"/>
      <c r="CB43" s="2"/>
      <c r="CC43" s="2"/>
    </row>
    <row r="44" spans="1:83" x14ac:dyDescent="0.25">
      <c r="A44" s="92" t="s">
        <v>42</v>
      </c>
      <c r="B44" s="19">
        <f t="shared" si="6"/>
        <v>0</v>
      </c>
      <c r="C44" s="19">
        <f t="shared" si="6"/>
        <v>0</v>
      </c>
      <c r="D44" s="19">
        <f t="shared" si="8"/>
        <v>0</v>
      </c>
      <c r="E44" s="19">
        <f t="shared" ref="E44:J53" si="9">SUM(E88+E131+E174+E217+E261+E304)</f>
        <v>0</v>
      </c>
      <c r="F44" s="19">
        <f t="shared" si="9"/>
        <v>4</v>
      </c>
      <c r="G44" s="19">
        <f t="shared" si="9"/>
        <v>0</v>
      </c>
      <c r="H44" s="19">
        <f t="shared" si="9"/>
        <v>0</v>
      </c>
      <c r="I44" s="19">
        <f t="shared" si="9"/>
        <v>0</v>
      </c>
      <c r="J44" s="19">
        <f t="shared" si="9"/>
        <v>1</v>
      </c>
      <c r="K44" s="19">
        <f t="shared" si="2"/>
        <v>5</v>
      </c>
      <c r="N44" s="81"/>
      <c r="O44" s="102" t="s">
        <v>48</v>
      </c>
      <c r="P44" s="95">
        <v>0</v>
      </c>
      <c r="Q44" s="95">
        <v>0</v>
      </c>
      <c r="R44" s="95">
        <v>0</v>
      </c>
      <c r="S44" s="95">
        <v>0</v>
      </c>
      <c r="T44" s="95">
        <v>2</v>
      </c>
      <c r="U44" s="95">
        <v>0</v>
      </c>
      <c r="V44" s="95">
        <v>0</v>
      </c>
      <c r="W44" s="95">
        <v>0</v>
      </c>
      <c r="X44" s="95">
        <v>0</v>
      </c>
      <c r="Y44" s="95">
        <v>2</v>
      </c>
      <c r="AA44" s="2"/>
      <c r="AB44" s="158" t="s">
        <v>1</v>
      </c>
      <c r="AC44" s="95">
        <v>0</v>
      </c>
      <c r="AD44" s="95">
        <v>0</v>
      </c>
      <c r="AE44" s="95">
        <v>0</v>
      </c>
      <c r="AF44" s="95">
        <v>12</v>
      </c>
      <c r="AG44" s="95">
        <v>23</v>
      </c>
      <c r="AH44" s="95">
        <v>50</v>
      </c>
      <c r="AI44" s="95">
        <v>96</v>
      </c>
      <c r="AJ44" s="95">
        <v>50</v>
      </c>
      <c r="AK44" s="95">
        <v>32</v>
      </c>
      <c r="AL44" s="95">
        <v>263</v>
      </c>
      <c r="AM44" s="2"/>
      <c r="AN44" s="2"/>
      <c r="AO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row>
    <row r="45" spans="1:83" x14ac:dyDescent="0.25">
      <c r="A45" s="3" t="s">
        <v>8</v>
      </c>
      <c r="B45" s="19">
        <f t="shared" si="6"/>
        <v>0</v>
      </c>
      <c r="C45" s="19">
        <f t="shared" si="6"/>
        <v>0</v>
      </c>
      <c r="D45" s="19">
        <f t="shared" si="8"/>
        <v>0</v>
      </c>
      <c r="E45" s="19">
        <f t="shared" si="9"/>
        <v>0</v>
      </c>
      <c r="F45" s="19">
        <f t="shared" si="9"/>
        <v>1</v>
      </c>
      <c r="G45" s="19">
        <f t="shared" si="9"/>
        <v>18</v>
      </c>
      <c r="H45" s="19">
        <f t="shared" si="9"/>
        <v>12</v>
      </c>
      <c r="I45" s="19">
        <f t="shared" si="9"/>
        <v>8</v>
      </c>
      <c r="J45" s="19">
        <f t="shared" si="9"/>
        <v>0</v>
      </c>
      <c r="K45" s="19">
        <f t="shared" si="2"/>
        <v>39</v>
      </c>
      <c r="N45" s="81">
        <v>6</v>
      </c>
      <c r="O45" s="102" t="s">
        <v>7</v>
      </c>
      <c r="P45" s="95">
        <v>0</v>
      </c>
      <c r="Q45" s="95">
        <v>0</v>
      </c>
      <c r="R45" s="95">
        <v>0</v>
      </c>
      <c r="S45" s="95">
        <v>3</v>
      </c>
      <c r="T45" s="95">
        <v>1</v>
      </c>
      <c r="U45" s="95">
        <v>0</v>
      </c>
      <c r="V45" s="95">
        <v>3</v>
      </c>
      <c r="W45" s="95">
        <v>0</v>
      </c>
      <c r="X45" s="95">
        <v>0</v>
      </c>
      <c r="Y45" s="95">
        <v>7</v>
      </c>
      <c r="AA45" s="2"/>
      <c r="AB45" s="102" t="s">
        <v>2</v>
      </c>
      <c r="AC45" s="95">
        <v>0</v>
      </c>
      <c r="AD45" s="95">
        <v>0</v>
      </c>
      <c r="AE45" s="95">
        <v>32</v>
      </c>
      <c r="AF45" s="95">
        <v>133</v>
      </c>
      <c r="AG45" s="95">
        <v>19</v>
      </c>
      <c r="AH45" s="95">
        <v>13</v>
      </c>
      <c r="AI45" s="95">
        <v>2</v>
      </c>
      <c r="AJ45" s="95">
        <v>2</v>
      </c>
      <c r="AK45" s="95">
        <v>0</v>
      </c>
      <c r="AL45" s="95">
        <v>201</v>
      </c>
      <c r="AM45" s="19"/>
      <c r="AN45" s="2"/>
      <c r="AO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row>
    <row r="46" spans="1:83" x14ac:dyDescent="0.25">
      <c r="A46" s="3" t="s">
        <v>9</v>
      </c>
      <c r="B46" s="19">
        <f t="shared" si="6"/>
        <v>0</v>
      </c>
      <c r="C46" s="19">
        <f t="shared" si="6"/>
        <v>0</v>
      </c>
      <c r="D46" s="19">
        <f t="shared" si="8"/>
        <v>0</v>
      </c>
      <c r="E46" s="19">
        <f t="shared" si="9"/>
        <v>118</v>
      </c>
      <c r="F46" s="19">
        <f t="shared" si="9"/>
        <v>1240</v>
      </c>
      <c r="G46" s="19">
        <f t="shared" si="9"/>
        <v>663</v>
      </c>
      <c r="H46" s="19">
        <f t="shared" si="9"/>
        <v>40</v>
      </c>
      <c r="I46" s="19">
        <f t="shared" si="9"/>
        <v>50</v>
      </c>
      <c r="J46" s="19">
        <f t="shared" si="9"/>
        <v>0</v>
      </c>
      <c r="K46" s="19">
        <f t="shared" si="2"/>
        <v>2111</v>
      </c>
      <c r="N46" s="81">
        <v>7</v>
      </c>
      <c r="O46" s="102" t="s">
        <v>42</v>
      </c>
      <c r="P46" s="95">
        <v>0</v>
      </c>
      <c r="Q46" s="95">
        <v>0</v>
      </c>
      <c r="R46" s="95">
        <v>0</v>
      </c>
      <c r="S46" s="95">
        <v>0</v>
      </c>
      <c r="T46" s="95">
        <v>4</v>
      </c>
      <c r="U46" s="95">
        <v>0</v>
      </c>
      <c r="V46" s="95">
        <v>0</v>
      </c>
      <c r="W46" s="95">
        <v>0</v>
      </c>
      <c r="X46" s="95">
        <v>0</v>
      </c>
      <c r="Y46" s="95">
        <v>4</v>
      </c>
      <c r="AA46" s="2"/>
      <c r="AB46" s="102" t="s">
        <v>12</v>
      </c>
      <c r="AC46" s="95">
        <v>0</v>
      </c>
      <c r="AD46" s="95">
        <v>0</v>
      </c>
      <c r="AE46" s="95">
        <v>0</v>
      </c>
      <c r="AF46" s="95">
        <v>9</v>
      </c>
      <c r="AG46" s="95">
        <v>3</v>
      </c>
      <c r="AH46" s="95">
        <v>9</v>
      </c>
      <c r="AI46" s="95">
        <v>82</v>
      </c>
      <c r="AJ46" s="95">
        <v>0</v>
      </c>
      <c r="AK46" s="95">
        <v>6</v>
      </c>
      <c r="AL46" s="95">
        <v>109</v>
      </c>
      <c r="AM46" s="2"/>
      <c r="AN46" s="2"/>
      <c r="AO46" s="2"/>
      <c r="AP46" s="95"/>
      <c r="AQ46" s="95"/>
      <c r="AR46" s="95"/>
      <c r="AS46" s="95"/>
      <c r="AT46" s="95"/>
      <c r="AU46" s="95"/>
      <c r="AV46" s="95"/>
      <c r="AW46" s="95"/>
      <c r="AX46" s="95"/>
      <c r="AY46" s="95"/>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7" spans="1:83" x14ac:dyDescent="0.25">
      <c r="A47" s="92" t="s">
        <v>44</v>
      </c>
      <c r="B47" s="19">
        <f t="shared" si="6"/>
        <v>0</v>
      </c>
      <c r="C47" s="19">
        <f t="shared" si="6"/>
        <v>0</v>
      </c>
      <c r="D47" s="19">
        <f t="shared" si="8"/>
        <v>0</v>
      </c>
      <c r="E47" s="19">
        <f t="shared" si="9"/>
        <v>0</v>
      </c>
      <c r="F47" s="19">
        <f t="shared" si="9"/>
        <v>4</v>
      </c>
      <c r="G47" s="19">
        <f t="shared" si="9"/>
        <v>0</v>
      </c>
      <c r="H47" s="19">
        <f t="shared" si="9"/>
        <v>0</v>
      </c>
      <c r="I47" s="19">
        <f t="shared" si="9"/>
        <v>0</v>
      </c>
      <c r="J47" s="19">
        <f t="shared" si="9"/>
        <v>2</v>
      </c>
      <c r="K47" s="19">
        <f t="shared" si="2"/>
        <v>6</v>
      </c>
      <c r="N47" s="81">
        <v>8</v>
      </c>
      <c r="O47" s="102" t="s">
        <v>8</v>
      </c>
      <c r="P47" s="95">
        <v>0</v>
      </c>
      <c r="Q47" s="95">
        <v>0</v>
      </c>
      <c r="R47" s="95">
        <v>0</v>
      </c>
      <c r="S47" s="95">
        <v>0</v>
      </c>
      <c r="T47" s="95">
        <v>1</v>
      </c>
      <c r="U47" s="95">
        <v>17</v>
      </c>
      <c r="V47" s="95">
        <v>12</v>
      </c>
      <c r="W47" s="95">
        <v>8</v>
      </c>
      <c r="X47" s="95">
        <v>0</v>
      </c>
      <c r="Y47" s="95">
        <v>38</v>
      </c>
      <c r="AA47" s="2"/>
      <c r="AB47" s="102" t="s">
        <v>47</v>
      </c>
      <c r="AC47" s="95">
        <v>0</v>
      </c>
      <c r="AD47" s="95">
        <v>0</v>
      </c>
      <c r="AE47" s="95">
        <v>0</v>
      </c>
      <c r="AF47" s="95">
        <v>4</v>
      </c>
      <c r="AG47" s="95">
        <v>0</v>
      </c>
      <c r="AH47" s="95">
        <v>6</v>
      </c>
      <c r="AI47" s="95">
        <v>37</v>
      </c>
      <c r="AJ47" s="95">
        <v>1</v>
      </c>
      <c r="AK47" s="95">
        <v>0</v>
      </c>
      <c r="AL47" s="95">
        <v>48</v>
      </c>
      <c r="AM47" s="2"/>
      <c r="AN47" s="2"/>
      <c r="AO47" s="2"/>
      <c r="AP47" s="95"/>
      <c r="AQ47" s="95"/>
      <c r="AR47" s="95"/>
      <c r="AS47" s="95"/>
      <c r="AT47" s="95"/>
      <c r="AU47" s="95"/>
      <c r="AV47" s="95"/>
      <c r="AW47" s="95"/>
      <c r="AX47" s="95"/>
      <c r="AY47" s="95"/>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row>
    <row r="48" spans="1:83" x14ac:dyDescent="0.25">
      <c r="A48" s="3" t="s">
        <v>10</v>
      </c>
      <c r="B48" s="19">
        <f t="shared" si="6"/>
        <v>0</v>
      </c>
      <c r="C48" s="19">
        <f t="shared" si="6"/>
        <v>0</v>
      </c>
      <c r="D48" s="19">
        <f t="shared" si="8"/>
        <v>0</v>
      </c>
      <c r="E48" s="19">
        <f t="shared" si="9"/>
        <v>0</v>
      </c>
      <c r="F48" s="19">
        <f t="shared" si="9"/>
        <v>325</v>
      </c>
      <c r="G48" s="19">
        <f t="shared" si="9"/>
        <v>27</v>
      </c>
      <c r="H48" s="19">
        <f t="shared" si="9"/>
        <v>0</v>
      </c>
      <c r="I48" s="19">
        <f t="shared" si="9"/>
        <v>0</v>
      </c>
      <c r="J48" s="19">
        <f t="shared" si="9"/>
        <v>0</v>
      </c>
      <c r="K48" s="19">
        <f t="shared" si="2"/>
        <v>352</v>
      </c>
      <c r="N48" s="81">
        <v>9</v>
      </c>
      <c r="O48" s="102" t="s">
        <v>9</v>
      </c>
      <c r="P48" s="95">
        <v>0</v>
      </c>
      <c r="Q48" s="95">
        <v>0</v>
      </c>
      <c r="R48" s="95">
        <v>0</v>
      </c>
      <c r="S48" s="95">
        <v>61</v>
      </c>
      <c r="T48" s="95">
        <v>1200</v>
      </c>
      <c r="U48" s="95">
        <v>463</v>
      </c>
      <c r="V48" s="95">
        <v>40</v>
      </c>
      <c r="W48" s="95">
        <v>50</v>
      </c>
      <c r="X48" s="95">
        <v>0</v>
      </c>
      <c r="Y48" s="95">
        <v>1814</v>
      </c>
      <c r="Z48" s="2"/>
      <c r="AA48" s="2"/>
      <c r="AB48" s="102" t="s">
        <v>8</v>
      </c>
      <c r="AC48" s="95">
        <v>0</v>
      </c>
      <c r="AD48" s="95">
        <v>0</v>
      </c>
      <c r="AE48" s="95">
        <v>0</v>
      </c>
      <c r="AF48" s="95">
        <v>0</v>
      </c>
      <c r="AG48" s="95">
        <v>1</v>
      </c>
      <c r="AH48" s="95">
        <v>17</v>
      </c>
      <c r="AI48" s="95">
        <v>12</v>
      </c>
      <c r="AJ48" s="95">
        <v>8</v>
      </c>
      <c r="AK48" s="95">
        <v>0</v>
      </c>
      <c r="AL48" s="95">
        <v>38</v>
      </c>
      <c r="AM48" s="2"/>
      <c r="AN48" s="2"/>
      <c r="AO48" s="2"/>
      <c r="AP48" s="95"/>
      <c r="AQ48" s="95"/>
      <c r="AR48" s="95"/>
      <c r="AS48" s="95"/>
      <c r="AT48" s="95"/>
      <c r="AU48" s="95"/>
      <c r="AV48" s="95"/>
      <c r="AW48" s="95"/>
      <c r="AX48" s="95"/>
      <c r="AY48" s="95"/>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row>
    <row r="49" spans="1:83" x14ac:dyDescent="0.25">
      <c r="A49" s="3" t="s">
        <v>11</v>
      </c>
      <c r="B49" s="19">
        <f t="shared" si="6"/>
        <v>0</v>
      </c>
      <c r="C49" s="19">
        <f t="shared" si="6"/>
        <v>0</v>
      </c>
      <c r="D49" s="19">
        <f t="shared" si="8"/>
        <v>1</v>
      </c>
      <c r="E49" s="19">
        <f t="shared" si="9"/>
        <v>100</v>
      </c>
      <c r="F49" s="19">
        <f t="shared" si="9"/>
        <v>301</v>
      </c>
      <c r="G49" s="19">
        <f t="shared" si="9"/>
        <v>1251</v>
      </c>
      <c r="H49" s="19">
        <f t="shared" si="9"/>
        <v>594</v>
      </c>
      <c r="I49" s="19">
        <f t="shared" si="9"/>
        <v>20</v>
      </c>
      <c r="J49" s="19">
        <f t="shared" si="9"/>
        <v>0</v>
      </c>
      <c r="K49" s="19">
        <f t="shared" si="2"/>
        <v>2267</v>
      </c>
      <c r="N49" s="81">
        <v>10</v>
      </c>
      <c r="O49" s="102" t="s">
        <v>44</v>
      </c>
      <c r="P49" s="95">
        <v>0</v>
      </c>
      <c r="Q49" s="95">
        <v>0</v>
      </c>
      <c r="R49" s="95">
        <v>0</v>
      </c>
      <c r="S49" s="95">
        <v>0</v>
      </c>
      <c r="T49" s="95">
        <v>4</v>
      </c>
      <c r="U49" s="95">
        <v>0</v>
      </c>
      <c r="V49" s="95">
        <v>0</v>
      </c>
      <c r="W49" s="95">
        <v>0</v>
      </c>
      <c r="X49" s="95">
        <v>2</v>
      </c>
      <c r="Y49" s="95">
        <v>6</v>
      </c>
      <c r="Z49" s="19"/>
      <c r="AA49" s="2"/>
      <c r="AB49" s="102" t="s">
        <v>32</v>
      </c>
      <c r="AC49" s="95">
        <v>0</v>
      </c>
      <c r="AD49" s="95">
        <v>0</v>
      </c>
      <c r="AE49" s="95">
        <v>0</v>
      </c>
      <c r="AF49" s="95">
        <v>0</v>
      </c>
      <c r="AG49" s="95">
        <v>0</v>
      </c>
      <c r="AH49" s="95">
        <v>0</v>
      </c>
      <c r="AI49" s="95">
        <v>27</v>
      </c>
      <c r="AJ49" s="95">
        <v>4</v>
      </c>
      <c r="AK49" s="95">
        <v>0</v>
      </c>
      <c r="AL49" s="95">
        <v>31</v>
      </c>
      <c r="AM49" s="2"/>
      <c r="AN49" s="2"/>
      <c r="AO49" s="2"/>
      <c r="AP49" s="95"/>
      <c r="AQ49" s="95"/>
      <c r="AR49" s="95"/>
      <c r="AS49" s="95"/>
      <c r="AT49" s="95"/>
      <c r="AU49" s="95"/>
      <c r="AV49" s="95"/>
      <c r="AW49" s="95"/>
      <c r="AX49" s="95"/>
      <c r="AY49" s="95"/>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1:83" x14ac:dyDescent="0.25">
      <c r="A50" s="3" t="s">
        <v>12</v>
      </c>
      <c r="B50" s="19">
        <f t="shared" si="6"/>
        <v>0</v>
      </c>
      <c r="C50" s="19">
        <f t="shared" si="6"/>
        <v>0</v>
      </c>
      <c r="D50" s="19">
        <f t="shared" si="8"/>
        <v>0</v>
      </c>
      <c r="E50" s="19">
        <f t="shared" si="9"/>
        <v>45</v>
      </c>
      <c r="F50" s="19">
        <f t="shared" si="9"/>
        <v>3</v>
      </c>
      <c r="G50" s="19">
        <f t="shared" si="9"/>
        <v>28</v>
      </c>
      <c r="H50" s="19">
        <f t="shared" si="9"/>
        <v>86</v>
      </c>
      <c r="I50" s="19">
        <f t="shared" si="9"/>
        <v>0</v>
      </c>
      <c r="J50" s="19">
        <f t="shared" si="9"/>
        <v>6</v>
      </c>
      <c r="K50" s="19">
        <f t="shared" si="2"/>
        <v>168</v>
      </c>
      <c r="N50" s="81">
        <v>11</v>
      </c>
      <c r="O50" s="102" t="s">
        <v>10</v>
      </c>
      <c r="P50" s="95">
        <v>0</v>
      </c>
      <c r="Q50" s="95">
        <v>0</v>
      </c>
      <c r="R50" s="95">
        <v>0</v>
      </c>
      <c r="S50" s="95">
        <v>0</v>
      </c>
      <c r="T50" s="95">
        <v>25</v>
      </c>
      <c r="U50" s="95">
        <v>3</v>
      </c>
      <c r="V50" s="95">
        <v>0</v>
      </c>
      <c r="W50" s="95">
        <v>0</v>
      </c>
      <c r="X50" s="95">
        <v>0</v>
      </c>
      <c r="Y50" s="95">
        <v>28</v>
      </c>
      <c r="Z50" s="2"/>
      <c r="AA50" s="2"/>
      <c r="AB50" s="102" t="s">
        <v>10</v>
      </c>
      <c r="AC50" s="95">
        <v>0</v>
      </c>
      <c r="AD50" s="95">
        <v>0</v>
      </c>
      <c r="AE50" s="95">
        <v>0</v>
      </c>
      <c r="AF50" s="95">
        <v>0</v>
      </c>
      <c r="AG50" s="95">
        <v>25</v>
      </c>
      <c r="AH50" s="95">
        <v>3</v>
      </c>
      <c r="AI50" s="95">
        <v>0</v>
      </c>
      <c r="AJ50" s="95">
        <v>0</v>
      </c>
      <c r="AK50" s="95">
        <v>0</v>
      </c>
      <c r="AL50" s="95">
        <v>28</v>
      </c>
      <c r="AM50" s="2"/>
      <c r="AN50" s="2"/>
      <c r="AO50" s="2"/>
      <c r="AP50" s="95"/>
      <c r="AQ50" s="95"/>
      <c r="AR50" s="95"/>
      <c r="AS50" s="95"/>
      <c r="AT50" s="95"/>
      <c r="AU50" s="95"/>
      <c r="AV50" s="95"/>
      <c r="AW50" s="95"/>
      <c r="AX50" s="95"/>
      <c r="AY50" s="95"/>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1:83" s="2" customFormat="1" x14ac:dyDescent="0.25">
      <c r="A51" s="92" t="s">
        <v>32</v>
      </c>
      <c r="B51" s="19">
        <f t="shared" si="6"/>
        <v>0</v>
      </c>
      <c r="C51" s="19">
        <f t="shared" si="6"/>
        <v>0</v>
      </c>
      <c r="D51" s="19">
        <f t="shared" si="8"/>
        <v>0</v>
      </c>
      <c r="E51" s="19">
        <f t="shared" si="9"/>
        <v>2</v>
      </c>
      <c r="F51" s="19">
        <f t="shared" si="9"/>
        <v>0</v>
      </c>
      <c r="G51" s="19">
        <f t="shared" si="9"/>
        <v>0</v>
      </c>
      <c r="H51" s="19">
        <f t="shared" si="9"/>
        <v>27</v>
      </c>
      <c r="I51" s="19">
        <f t="shared" si="9"/>
        <v>4</v>
      </c>
      <c r="J51" s="19">
        <f t="shared" si="9"/>
        <v>0</v>
      </c>
      <c r="K51" s="19">
        <f t="shared" si="2"/>
        <v>33</v>
      </c>
      <c r="L51"/>
      <c r="N51" s="81">
        <v>12</v>
      </c>
      <c r="O51" s="102" t="s">
        <v>11</v>
      </c>
      <c r="P51" s="95">
        <v>0</v>
      </c>
      <c r="Q51" s="95">
        <v>0</v>
      </c>
      <c r="R51" s="95">
        <v>1</v>
      </c>
      <c r="S51" s="95">
        <v>100</v>
      </c>
      <c r="T51" s="95">
        <v>281</v>
      </c>
      <c r="U51" s="95">
        <v>1173</v>
      </c>
      <c r="V51" s="95">
        <v>594</v>
      </c>
      <c r="W51" s="95">
        <v>20</v>
      </c>
      <c r="X51" s="95">
        <v>0</v>
      </c>
      <c r="Y51" s="95">
        <v>2169</v>
      </c>
      <c r="Z51"/>
      <c r="AB51" s="102" t="s">
        <v>3</v>
      </c>
      <c r="AC51" s="95">
        <v>1</v>
      </c>
      <c r="AD51" s="95">
        <v>1</v>
      </c>
      <c r="AE51" s="95">
        <v>0</v>
      </c>
      <c r="AF51" s="95">
        <v>1</v>
      </c>
      <c r="AG51" s="95">
        <v>7</v>
      </c>
      <c r="AH51" s="95">
        <v>2</v>
      </c>
      <c r="AI51" s="95">
        <v>2</v>
      </c>
      <c r="AJ51" s="95">
        <v>1</v>
      </c>
      <c r="AK51" s="95">
        <v>1</v>
      </c>
      <c r="AL51" s="95">
        <v>16</v>
      </c>
      <c r="AP51" s="95"/>
      <c r="AQ51" s="95"/>
      <c r="AR51" s="95"/>
      <c r="AS51" s="95"/>
      <c r="AT51" s="95"/>
      <c r="AU51" s="95"/>
      <c r="AV51" s="95"/>
      <c r="AW51" s="95"/>
      <c r="AX51" s="95"/>
      <c r="AY51" s="95"/>
      <c r="CD51"/>
      <c r="CE51"/>
    </row>
    <row r="52" spans="1:83" x14ac:dyDescent="0.25">
      <c r="A52" s="3" t="s">
        <v>18</v>
      </c>
      <c r="B52" s="19">
        <f t="shared" si="6"/>
        <v>0</v>
      </c>
      <c r="C52" s="19">
        <f t="shared" si="6"/>
        <v>0</v>
      </c>
      <c r="D52" s="19">
        <f t="shared" si="8"/>
        <v>0</v>
      </c>
      <c r="E52" s="19">
        <f t="shared" si="9"/>
        <v>10</v>
      </c>
      <c r="F52" s="19">
        <f t="shared" si="9"/>
        <v>94</v>
      </c>
      <c r="G52" s="19">
        <f t="shared" si="9"/>
        <v>30</v>
      </c>
      <c r="H52" s="19">
        <f t="shared" si="9"/>
        <v>166</v>
      </c>
      <c r="I52" s="19">
        <f t="shared" si="9"/>
        <v>6</v>
      </c>
      <c r="J52" s="19">
        <f t="shared" si="9"/>
        <v>0</v>
      </c>
      <c r="K52" s="19">
        <f t="shared" si="2"/>
        <v>306</v>
      </c>
      <c r="N52" s="81">
        <v>13</v>
      </c>
      <c r="O52" s="102" t="s">
        <v>12</v>
      </c>
      <c r="P52" s="95">
        <v>0</v>
      </c>
      <c r="Q52" s="95">
        <v>0</v>
      </c>
      <c r="R52" s="95">
        <v>0</v>
      </c>
      <c r="S52" s="95">
        <v>9</v>
      </c>
      <c r="T52" s="95">
        <v>3</v>
      </c>
      <c r="U52" s="95">
        <v>9</v>
      </c>
      <c r="V52" s="95">
        <v>82</v>
      </c>
      <c r="W52" s="95">
        <v>0</v>
      </c>
      <c r="X52" s="95">
        <v>6</v>
      </c>
      <c r="Y52" s="95">
        <v>109</v>
      </c>
      <c r="AA52" s="2"/>
      <c r="AB52" s="102" t="s">
        <v>7</v>
      </c>
      <c r="AC52" s="95">
        <v>0</v>
      </c>
      <c r="AD52" s="95">
        <v>0</v>
      </c>
      <c r="AE52" s="95">
        <v>0</v>
      </c>
      <c r="AF52" s="95">
        <v>3</v>
      </c>
      <c r="AG52" s="95">
        <v>1</v>
      </c>
      <c r="AH52" s="95">
        <v>0</v>
      </c>
      <c r="AI52" s="95">
        <v>3</v>
      </c>
      <c r="AJ52" s="95">
        <v>0</v>
      </c>
      <c r="AK52" s="95">
        <v>0</v>
      </c>
      <c r="AL52" s="95">
        <v>7</v>
      </c>
      <c r="AM52" s="2"/>
      <c r="AN52" s="2"/>
      <c r="AO52" s="2"/>
      <c r="AP52" s="95"/>
      <c r="AQ52" s="95"/>
      <c r="AR52" s="95"/>
      <c r="AS52" s="95"/>
      <c r="AT52" s="95"/>
      <c r="AU52" s="95"/>
      <c r="AV52" s="95"/>
      <c r="AW52" s="95"/>
      <c r="AX52" s="95"/>
      <c r="AY52" s="95"/>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row>
    <row r="53" spans="1:83" s="2" customFormat="1" x14ac:dyDescent="0.25">
      <c r="A53" s="92" t="s">
        <v>46</v>
      </c>
      <c r="B53" s="19">
        <f t="shared" si="6"/>
        <v>0</v>
      </c>
      <c r="C53" s="19">
        <f t="shared" si="6"/>
        <v>0</v>
      </c>
      <c r="D53" s="19">
        <f t="shared" si="8"/>
        <v>0</v>
      </c>
      <c r="E53" s="19">
        <f t="shared" si="9"/>
        <v>0</v>
      </c>
      <c r="F53" s="19">
        <f t="shared" si="9"/>
        <v>0</v>
      </c>
      <c r="G53" s="19">
        <f t="shared" si="9"/>
        <v>0</v>
      </c>
      <c r="H53" s="19">
        <f t="shared" si="9"/>
        <v>0</v>
      </c>
      <c r="I53" s="19">
        <f t="shared" si="9"/>
        <v>0</v>
      </c>
      <c r="J53" s="19">
        <f t="shared" si="9"/>
        <v>0</v>
      </c>
      <c r="K53" s="19">
        <f t="shared" si="2"/>
        <v>0</v>
      </c>
      <c r="L53"/>
      <c r="N53" s="81">
        <v>14</v>
      </c>
      <c r="O53" s="102" t="s">
        <v>32</v>
      </c>
      <c r="P53" s="95">
        <v>0</v>
      </c>
      <c r="Q53" s="95">
        <v>0</v>
      </c>
      <c r="R53" s="95">
        <v>0</v>
      </c>
      <c r="S53" s="95">
        <v>0</v>
      </c>
      <c r="T53" s="95">
        <v>0</v>
      </c>
      <c r="U53" s="95">
        <v>0</v>
      </c>
      <c r="V53" s="95">
        <v>27</v>
      </c>
      <c r="W53" s="95">
        <v>4</v>
      </c>
      <c r="X53" s="95">
        <v>0</v>
      </c>
      <c r="Y53" s="95">
        <v>31</v>
      </c>
      <c r="Z53"/>
      <c r="AB53" s="102" t="s">
        <v>44</v>
      </c>
      <c r="AC53" s="95">
        <v>0</v>
      </c>
      <c r="AD53" s="95">
        <v>0</v>
      </c>
      <c r="AE53" s="95">
        <v>0</v>
      </c>
      <c r="AF53" s="95">
        <v>0</v>
      </c>
      <c r="AG53" s="95">
        <v>4</v>
      </c>
      <c r="AH53" s="95">
        <v>0</v>
      </c>
      <c r="AI53" s="95">
        <v>0</v>
      </c>
      <c r="AJ53" s="95">
        <v>0</v>
      </c>
      <c r="AK53" s="95">
        <v>2</v>
      </c>
      <c r="AL53" s="95">
        <v>6</v>
      </c>
      <c r="AP53" s="95"/>
      <c r="AQ53" s="95"/>
      <c r="AR53" s="95"/>
      <c r="AS53" s="95"/>
      <c r="AT53" s="95"/>
      <c r="AU53" s="95"/>
      <c r="AV53" s="95"/>
      <c r="AW53" s="95"/>
      <c r="AX53" s="95"/>
      <c r="AY53" s="95"/>
      <c r="CD53"/>
      <c r="CE53"/>
    </row>
    <row r="54" spans="1:83" x14ac:dyDescent="0.25">
      <c r="A54" s="3" t="s">
        <v>13</v>
      </c>
      <c r="B54" s="19">
        <f t="shared" si="6"/>
        <v>0</v>
      </c>
      <c r="C54" s="19">
        <f t="shared" si="6"/>
        <v>0</v>
      </c>
      <c r="D54" s="19">
        <f t="shared" si="8"/>
        <v>0</v>
      </c>
      <c r="E54" s="19">
        <f t="shared" ref="E54:J63" si="10">SUM(E98+E141+E184+E227+E271+E314)</f>
        <v>0</v>
      </c>
      <c r="F54" s="19">
        <f t="shared" si="10"/>
        <v>0</v>
      </c>
      <c r="G54" s="19">
        <f t="shared" si="10"/>
        <v>6</v>
      </c>
      <c r="H54" s="19">
        <f t="shared" si="10"/>
        <v>5</v>
      </c>
      <c r="I54" s="19">
        <f t="shared" si="10"/>
        <v>0</v>
      </c>
      <c r="J54" s="19">
        <f t="shared" si="10"/>
        <v>0</v>
      </c>
      <c r="K54" s="19">
        <f t="shared" si="2"/>
        <v>11</v>
      </c>
      <c r="N54" s="81"/>
      <c r="O54" s="102" t="s">
        <v>18</v>
      </c>
      <c r="P54" s="95">
        <v>0</v>
      </c>
      <c r="Q54" s="95">
        <v>0</v>
      </c>
      <c r="R54" s="95">
        <v>0</v>
      </c>
      <c r="S54" s="95">
        <v>10</v>
      </c>
      <c r="T54" s="95">
        <v>85</v>
      </c>
      <c r="U54" s="95">
        <v>30</v>
      </c>
      <c r="V54" s="95">
        <v>154</v>
      </c>
      <c r="W54" s="95">
        <v>6</v>
      </c>
      <c r="X54" s="95">
        <v>0</v>
      </c>
      <c r="Y54" s="95">
        <v>285</v>
      </c>
      <c r="Z54" s="2"/>
      <c r="AA54" s="2"/>
      <c r="AB54" s="102" t="s">
        <v>41</v>
      </c>
      <c r="AC54" s="95">
        <v>0</v>
      </c>
      <c r="AD54" s="95">
        <v>0</v>
      </c>
      <c r="AE54" s="95">
        <v>0</v>
      </c>
      <c r="AF54" s="95">
        <v>0</v>
      </c>
      <c r="AG54" s="95">
        <v>0</v>
      </c>
      <c r="AH54" s="95">
        <v>2</v>
      </c>
      <c r="AI54" s="95">
        <v>2</v>
      </c>
      <c r="AJ54" s="95">
        <v>0</v>
      </c>
      <c r="AK54" s="95">
        <v>0</v>
      </c>
      <c r="AL54" s="95">
        <v>4</v>
      </c>
      <c r="AM54" s="2"/>
      <c r="AN54" s="2"/>
      <c r="AO54" s="2"/>
      <c r="AP54" s="95"/>
      <c r="AQ54" s="95"/>
      <c r="AR54" s="95"/>
      <c r="AS54" s="95"/>
      <c r="AT54" s="95"/>
      <c r="AU54" s="95"/>
      <c r="AV54" s="95"/>
      <c r="AW54" s="95"/>
      <c r="AX54" s="95"/>
      <c r="AY54" s="95"/>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row>
    <row r="55" spans="1:83" x14ac:dyDescent="0.25">
      <c r="A55" s="3" t="s">
        <v>14</v>
      </c>
      <c r="B55" s="19">
        <f t="shared" si="6"/>
        <v>0</v>
      </c>
      <c r="C55" s="19">
        <f t="shared" si="6"/>
        <v>0</v>
      </c>
      <c r="D55" s="19">
        <f t="shared" si="8"/>
        <v>15</v>
      </c>
      <c r="E55" s="19">
        <f t="shared" si="10"/>
        <v>75</v>
      </c>
      <c r="F55" s="19">
        <f t="shared" si="10"/>
        <v>122</v>
      </c>
      <c r="G55" s="19">
        <f t="shared" si="10"/>
        <v>404</v>
      </c>
      <c r="H55" s="19">
        <f t="shared" si="10"/>
        <v>204</v>
      </c>
      <c r="I55" s="19">
        <f t="shared" si="10"/>
        <v>5</v>
      </c>
      <c r="J55" s="19">
        <f t="shared" si="10"/>
        <v>1</v>
      </c>
      <c r="K55" s="19">
        <f t="shared" si="2"/>
        <v>826</v>
      </c>
      <c r="N55" s="81">
        <v>15</v>
      </c>
      <c r="O55" s="102" t="s">
        <v>13</v>
      </c>
      <c r="P55" s="95">
        <v>0</v>
      </c>
      <c r="Q55" s="95">
        <v>0</v>
      </c>
      <c r="R55" s="95">
        <v>0</v>
      </c>
      <c r="S55" s="95">
        <v>0</v>
      </c>
      <c r="T55" s="95">
        <v>0</v>
      </c>
      <c r="U55" s="95">
        <v>4</v>
      </c>
      <c r="V55" s="95">
        <v>0</v>
      </c>
      <c r="W55" s="95">
        <v>0</v>
      </c>
      <c r="X55" s="95">
        <v>0</v>
      </c>
      <c r="Y55" s="95">
        <v>4</v>
      </c>
      <c r="Z55" s="2"/>
      <c r="AA55" s="2"/>
      <c r="AB55" s="102" t="s">
        <v>4</v>
      </c>
      <c r="AC55" s="95">
        <v>0</v>
      </c>
      <c r="AD55" s="95">
        <v>1</v>
      </c>
      <c r="AE55" s="95">
        <v>0</v>
      </c>
      <c r="AF55" s="95">
        <v>3</v>
      </c>
      <c r="AG55" s="95">
        <v>0</v>
      </c>
      <c r="AH55" s="95">
        <v>0</v>
      </c>
      <c r="AI55" s="95">
        <v>0</v>
      </c>
      <c r="AJ55" s="95">
        <v>0</v>
      </c>
      <c r="AK55" s="95">
        <v>0</v>
      </c>
      <c r="AL55" s="95">
        <v>4</v>
      </c>
      <c r="AM55" s="2"/>
      <c r="AN55" s="2"/>
      <c r="AO55" s="2"/>
      <c r="AP55" s="95"/>
      <c r="AQ55" s="95"/>
      <c r="AR55" s="95"/>
      <c r="AS55" s="95"/>
      <c r="AT55" s="95"/>
      <c r="AU55" s="95"/>
      <c r="AV55" s="95"/>
      <c r="AW55" s="95"/>
      <c r="AX55" s="95"/>
      <c r="AY55" s="95"/>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row>
    <row r="56" spans="1:83" x14ac:dyDescent="0.25">
      <c r="A56" s="92" t="s">
        <v>40</v>
      </c>
      <c r="B56" s="19">
        <f t="shared" si="6"/>
        <v>0</v>
      </c>
      <c r="C56" s="19">
        <f t="shared" si="6"/>
        <v>4</v>
      </c>
      <c r="D56" s="19">
        <f t="shared" si="8"/>
        <v>0</v>
      </c>
      <c r="E56" s="19">
        <f t="shared" si="10"/>
        <v>2</v>
      </c>
      <c r="F56" s="19">
        <f t="shared" si="10"/>
        <v>0</v>
      </c>
      <c r="G56" s="19">
        <f t="shared" si="10"/>
        <v>0</v>
      </c>
      <c r="H56" s="19">
        <f t="shared" si="10"/>
        <v>0</v>
      </c>
      <c r="I56" s="19">
        <f t="shared" si="10"/>
        <v>0</v>
      </c>
      <c r="J56" s="19">
        <f t="shared" si="10"/>
        <v>0</v>
      </c>
      <c r="K56" s="19">
        <f t="shared" si="2"/>
        <v>6</v>
      </c>
      <c r="N56" s="81">
        <v>16</v>
      </c>
      <c r="O56" s="102" t="s">
        <v>14</v>
      </c>
      <c r="P56" s="95">
        <v>0</v>
      </c>
      <c r="Q56" s="95">
        <v>0</v>
      </c>
      <c r="R56" s="95">
        <v>15</v>
      </c>
      <c r="S56" s="95">
        <v>75</v>
      </c>
      <c r="T56" s="95">
        <v>137</v>
      </c>
      <c r="U56" s="95">
        <v>376</v>
      </c>
      <c r="V56" s="95">
        <v>192</v>
      </c>
      <c r="W56" s="95">
        <v>5</v>
      </c>
      <c r="X56" s="95">
        <v>1</v>
      </c>
      <c r="Y56" s="95">
        <v>786</v>
      </c>
      <c r="Z56" s="19"/>
      <c r="AA56" s="2"/>
      <c r="AB56" s="102" t="s">
        <v>42</v>
      </c>
      <c r="AC56" s="95">
        <v>0</v>
      </c>
      <c r="AD56" s="95">
        <v>0</v>
      </c>
      <c r="AE56" s="95">
        <v>0</v>
      </c>
      <c r="AF56" s="95">
        <v>0</v>
      </c>
      <c r="AG56" s="95">
        <v>4</v>
      </c>
      <c r="AH56" s="95">
        <v>0</v>
      </c>
      <c r="AI56" s="95">
        <v>0</v>
      </c>
      <c r="AJ56" s="95">
        <v>0</v>
      </c>
      <c r="AK56" s="95">
        <v>0</v>
      </c>
      <c r="AL56" s="95">
        <v>4</v>
      </c>
      <c r="AM56" s="2"/>
      <c r="AN56" s="2"/>
      <c r="AO56" s="2"/>
      <c r="AP56" s="95"/>
      <c r="AQ56" s="95"/>
      <c r="AR56" s="95"/>
      <c r="AS56" s="95"/>
      <c r="AT56" s="95"/>
      <c r="AU56" s="95"/>
      <c r="AV56" s="95"/>
      <c r="AW56" s="95"/>
      <c r="AX56" s="95"/>
      <c r="AY56" s="95"/>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row>
    <row r="57" spans="1:83" x14ac:dyDescent="0.25">
      <c r="A57" s="92" t="s">
        <v>52</v>
      </c>
      <c r="B57" s="19">
        <f t="shared" si="6"/>
        <v>0</v>
      </c>
      <c r="C57" s="19">
        <f t="shared" si="6"/>
        <v>0</v>
      </c>
      <c r="D57" s="19">
        <f t="shared" si="8"/>
        <v>0</v>
      </c>
      <c r="E57" s="19">
        <f t="shared" si="10"/>
        <v>0</v>
      </c>
      <c r="F57" s="19">
        <f t="shared" si="10"/>
        <v>0</v>
      </c>
      <c r="G57" s="19">
        <f t="shared" si="10"/>
        <v>0</v>
      </c>
      <c r="H57" s="19">
        <f t="shared" si="10"/>
        <v>0</v>
      </c>
      <c r="I57" s="19">
        <f t="shared" si="10"/>
        <v>0</v>
      </c>
      <c r="J57" s="19">
        <f t="shared" si="10"/>
        <v>0</v>
      </c>
      <c r="K57" s="19">
        <f t="shared" si="2"/>
        <v>0</v>
      </c>
      <c r="N57" s="81">
        <v>17</v>
      </c>
      <c r="O57" s="102" t="s">
        <v>53</v>
      </c>
      <c r="P57" s="95">
        <v>0</v>
      </c>
      <c r="Q57" s="95">
        <v>0</v>
      </c>
      <c r="R57" s="95">
        <v>0</v>
      </c>
      <c r="S57" s="95">
        <v>0</v>
      </c>
      <c r="T57" s="95">
        <v>0</v>
      </c>
      <c r="U57" s="95">
        <v>0</v>
      </c>
      <c r="V57" s="95">
        <v>0</v>
      </c>
      <c r="W57" s="95">
        <v>1</v>
      </c>
      <c r="X57" s="95">
        <v>0</v>
      </c>
      <c r="Y57" s="95">
        <v>1</v>
      </c>
      <c r="Z57" s="2"/>
      <c r="AA57" s="2"/>
      <c r="AB57" s="102" t="s">
        <v>13</v>
      </c>
      <c r="AC57" s="95">
        <v>0</v>
      </c>
      <c r="AD57" s="95">
        <v>0</v>
      </c>
      <c r="AE57" s="95">
        <v>0</v>
      </c>
      <c r="AF57" s="95">
        <v>0</v>
      </c>
      <c r="AG57" s="95">
        <v>0</v>
      </c>
      <c r="AH57" s="95">
        <v>4</v>
      </c>
      <c r="AI57" s="95">
        <v>0</v>
      </c>
      <c r="AJ57" s="95">
        <v>0</v>
      </c>
      <c r="AK57" s="95">
        <v>0</v>
      </c>
      <c r="AL57" s="95">
        <v>4</v>
      </c>
      <c r="AM57" s="2"/>
      <c r="AN57" s="2"/>
      <c r="AO57" s="2"/>
      <c r="AP57" s="95"/>
      <c r="AQ57" s="95"/>
      <c r="AR57" s="95"/>
      <c r="AS57" s="95"/>
      <c r="AT57" s="95"/>
      <c r="AU57" s="95"/>
      <c r="AV57" s="95"/>
      <c r="AW57" s="95"/>
      <c r="AX57" s="95"/>
      <c r="AY57" s="95"/>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row>
    <row r="58" spans="1:83" x14ac:dyDescent="0.25">
      <c r="A58" s="92" t="s">
        <v>53</v>
      </c>
      <c r="B58" s="19">
        <f t="shared" si="6"/>
        <v>0</v>
      </c>
      <c r="C58" s="19">
        <f t="shared" si="6"/>
        <v>0</v>
      </c>
      <c r="D58" s="19">
        <f t="shared" si="8"/>
        <v>0</v>
      </c>
      <c r="E58" s="19">
        <f t="shared" si="10"/>
        <v>0</v>
      </c>
      <c r="F58" s="19">
        <f t="shared" si="10"/>
        <v>0</v>
      </c>
      <c r="G58" s="19">
        <f t="shared" si="10"/>
        <v>0</v>
      </c>
      <c r="H58" s="19">
        <f t="shared" si="10"/>
        <v>0</v>
      </c>
      <c r="I58" s="19">
        <f t="shared" si="10"/>
        <v>1</v>
      </c>
      <c r="J58" s="19">
        <f t="shared" si="10"/>
        <v>0</v>
      </c>
      <c r="K58" s="19">
        <f t="shared" si="2"/>
        <v>1</v>
      </c>
      <c r="N58" s="81">
        <v>18</v>
      </c>
      <c r="O58" s="102" t="s">
        <v>47</v>
      </c>
      <c r="P58" s="95">
        <v>0</v>
      </c>
      <c r="Q58" s="95">
        <v>0</v>
      </c>
      <c r="R58" s="95">
        <v>0</v>
      </c>
      <c r="S58" s="95">
        <v>4</v>
      </c>
      <c r="T58" s="95">
        <v>0</v>
      </c>
      <c r="U58" s="95">
        <v>6</v>
      </c>
      <c r="V58" s="95">
        <v>37</v>
      </c>
      <c r="W58" s="95">
        <v>1</v>
      </c>
      <c r="X58" s="95">
        <v>0</v>
      </c>
      <c r="Y58" s="95">
        <v>48</v>
      </c>
      <c r="Z58" s="2"/>
      <c r="AA58" s="2"/>
      <c r="AB58" s="102" t="s">
        <v>48</v>
      </c>
      <c r="AC58" s="95">
        <v>0</v>
      </c>
      <c r="AD58" s="95">
        <v>0</v>
      </c>
      <c r="AE58" s="95">
        <v>0</v>
      </c>
      <c r="AF58" s="95">
        <v>0</v>
      </c>
      <c r="AG58" s="95">
        <v>2</v>
      </c>
      <c r="AH58" s="95">
        <v>0</v>
      </c>
      <c r="AI58" s="95">
        <v>0</v>
      </c>
      <c r="AJ58" s="95">
        <v>0</v>
      </c>
      <c r="AK58" s="95">
        <v>0</v>
      </c>
      <c r="AL58" s="95">
        <v>2</v>
      </c>
      <c r="AM58" s="2"/>
      <c r="AN58" s="2"/>
      <c r="AO58" s="2"/>
      <c r="AP58" s="95"/>
      <c r="AQ58" s="95"/>
      <c r="AR58" s="95"/>
      <c r="AS58" s="95"/>
      <c r="AT58" s="95"/>
      <c r="AU58" s="95"/>
      <c r="AV58" s="95"/>
      <c r="AW58" s="95"/>
      <c r="AX58" s="95"/>
      <c r="AY58" s="95"/>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row>
    <row r="59" spans="1:83" x14ac:dyDescent="0.25">
      <c r="A59" s="3" t="s">
        <v>15</v>
      </c>
      <c r="B59" s="19">
        <f t="shared" si="6"/>
        <v>0</v>
      </c>
      <c r="C59" s="19">
        <f t="shared" si="6"/>
        <v>0</v>
      </c>
      <c r="D59" s="19">
        <f t="shared" si="8"/>
        <v>0</v>
      </c>
      <c r="E59" s="19">
        <f t="shared" si="10"/>
        <v>0</v>
      </c>
      <c r="F59" s="19">
        <f t="shared" si="10"/>
        <v>0</v>
      </c>
      <c r="G59" s="19">
        <f t="shared" si="10"/>
        <v>0</v>
      </c>
      <c r="H59" s="19">
        <f t="shared" si="10"/>
        <v>0</v>
      </c>
      <c r="I59" s="19">
        <f t="shared" si="10"/>
        <v>0</v>
      </c>
      <c r="J59" s="19">
        <f t="shared" si="10"/>
        <v>0</v>
      </c>
      <c r="K59" s="19">
        <f t="shared" si="2"/>
        <v>0</v>
      </c>
      <c r="N59" s="81">
        <v>19</v>
      </c>
      <c r="O59" s="102" t="s">
        <v>17</v>
      </c>
      <c r="P59" s="95">
        <v>0</v>
      </c>
      <c r="Q59" s="95">
        <v>0</v>
      </c>
      <c r="R59" s="95">
        <v>0</v>
      </c>
      <c r="S59" s="95">
        <v>0</v>
      </c>
      <c r="T59" s="95">
        <v>0</v>
      </c>
      <c r="U59" s="95">
        <v>0</v>
      </c>
      <c r="V59" s="95">
        <v>0</v>
      </c>
      <c r="W59" s="95">
        <v>1</v>
      </c>
      <c r="X59" s="95">
        <v>0</v>
      </c>
      <c r="Y59" s="95">
        <v>1</v>
      </c>
      <c r="Z59" s="2"/>
      <c r="AA59" s="2"/>
      <c r="AB59" s="102" t="s">
        <v>53</v>
      </c>
      <c r="AC59" s="95">
        <v>0</v>
      </c>
      <c r="AD59" s="95">
        <v>0</v>
      </c>
      <c r="AE59" s="95">
        <v>0</v>
      </c>
      <c r="AF59" s="95">
        <v>0</v>
      </c>
      <c r="AG59" s="95">
        <v>0</v>
      </c>
      <c r="AH59" s="95">
        <v>0</v>
      </c>
      <c r="AI59" s="95">
        <v>0</v>
      </c>
      <c r="AJ59" s="95">
        <v>1</v>
      </c>
      <c r="AK59" s="95">
        <v>0</v>
      </c>
      <c r="AL59" s="95">
        <v>1</v>
      </c>
      <c r="AM59" s="2"/>
      <c r="AN59" s="2"/>
      <c r="AO59" s="2"/>
      <c r="AP59" s="95"/>
      <c r="AQ59" s="95"/>
      <c r="AR59" s="95"/>
      <c r="AS59" s="95"/>
      <c r="AT59" s="95"/>
      <c r="AU59" s="95"/>
      <c r="AV59" s="95"/>
      <c r="AW59" s="95"/>
      <c r="AX59" s="95"/>
      <c r="AY59" s="95"/>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row>
    <row r="60" spans="1:83" x14ac:dyDescent="0.25">
      <c r="A60" s="92" t="s">
        <v>54</v>
      </c>
      <c r="B60" s="19">
        <f t="shared" si="6"/>
        <v>0</v>
      </c>
      <c r="C60" s="19">
        <f t="shared" si="6"/>
        <v>0</v>
      </c>
      <c r="D60" s="19">
        <f t="shared" si="8"/>
        <v>0</v>
      </c>
      <c r="E60" s="19">
        <f t="shared" si="10"/>
        <v>0</v>
      </c>
      <c r="F60" s="19">
        <f t="shared" si="10"/>
        <v>0</v>
      </c>
      <c r="G60" s="19">
        <f t="shared" si="10"/>
        <v>0</v>
      </c>
      <c r="H60" s="19">
        <f t="shared" si="10"/>
        <v>0</v>
      </c>
      <c r="I60" s="19">
        <f t="shared" si="10"/>
        <v>0</v>
      </c>
      <c r="J60" s="19">
        <f t="shared" si="10"/>
        <v>0</v>
      </c>
      <c r="K60" s="19">
        <f t="shared" si="2"/>
        <v>0</v>
      </c>
      <c r="N60" s="81"/>
      <c r="O60" s="109" t="s">
        <v>24</v>
      </c>
      <c r="P60" s="95">
        <v>1</v>
      </c>
      <c r="Q60" s="95">
        <v>2</v>
      </c>
      <c r="R60" s="95">
        <v>53</v>
      </c>
      <c r="S60" s="95">
        <v>411</v>
      </c>
      <c r="T60" s="95">
        <v>1792</v>
      </c>
      <c r="U60" s="95">
        <v>2148</v>
      </c>
      <c r="V60" s="95">
        <v>1243</v>
      </c>
      <c r="W60" s="95">
        <v>149</v>
      </c>
      <c r="X60" s="95">
        <v>42</v>
      </c>
      <c r="Y60" s="95">
        <f>SUM(Y39:Y59)</f>
        <v>5821</v>
      </c>
      <c r="Z60" s="19"/>
      <c r="AA60" s="2"/>
      <c r="AB60" s="102" t="s">
        <v>17</v>
      </c>
      <c r="AC60" s="95">
        <v>0</v>
      </c>
      <c r="AD60" s="95">
        <v>0</v>
      </c>
      <c r="AE60" s="95">
        <v>0</v>
      </c>
      <c r="AF60" s="95">
        <v>0</v>
      </c>
      <c r="AG60" s="95">
        <v>0</v>
      </c>
      <c r="AH60" s="95">
        <v>0</v>
      </c>
      <c r="AI60" s="95">
        <v>0</v>
      </c>
      <c r="AJ60" s="95">
        <v>1</v>
      </c>
      <c r="AK60" s="95">
        <v>0</v>
      </c>
      <c r="AL60" s="95">
        <v>1</v>
      </c>
      <c r="AM60" s="2"/>
      <c r="AN60" s="2"/>
      <c r="AO60" s="2"/>
      <c r="AP60" s="95"/>
      <c r="AQ60" s="95"/>
      <c r="AR60" s="95"/>
      <c r="AS60" s="95"/>
      <c r="AT60" s="95"/>
      <c r="AU60" s="95"/>
      <c r="AV60" s="95"/>
      <c r="AW60" s="95"/>
      <c r="AX60" s="95"/>
      <c r="AY60" s="95"/>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row>
    <row r="61" spans="1:83" x14ac:dyDescent="0.25">
      <c r="A61" s="92" t="s">
        <v>47</v>
      </c>
      <c r="B61" s="19">
        <f t="shared" si="6"/>
        <v>0</v>
      </c>
      <c r="C61" s="19">
        <f t="shared" si="6"/>
        <v>0</v>
      </c>
      <c r="D61" s="19">
        <f t="shared" si="8"/>
        <v>0</v>
      </c>
      <c r="E61" s="19">
        <f t="shared" si="10"/>
        <v>4</v>
      </c>
      <c r="F61" s="19">
        <f t="shared" si="10"/>
        <v>1</v>
      </c>
      <c r="G61" s="19">
        <f t="shared" si="10"/>
        <v>17</v>
      </c>
      <c r="H61" s="19">
        <f t="shared" si="10"/>
        <v>37</v>
      </c>
      <c r="I61" s="19">
        <f t="shared" si="10"/>
        <v>6</v>
      </c>
      <c r="J61" s="19">
        <f t="shared" si="10"/>
        <v>0</v>
      </c>
      <c r="K61" s="19">
        <f t="shared" si="2"/>
        <v>65</v>
      </c>
      <c r="N61" s="81"/>
      <c r="Y61" s="19">
        <f>K109+K152+K195+K238-5</f>
        <v>5821</v>
      </c>
      <c r="Z61" s="2"/>
      <c r="AA61" s="2"/>
      <c r="AB61" s="109" t="s">
        <v>24</v>
      </c>
      <c r="AC61" s="95">
        <v>1</v>
      </c>
      <c r="AD61" s="95">
        <v>2</v>
      </c>
      <c r="AE61" s="95">
        <v>53</v>
      </c>
      <c r="AF61" s="95">
        <v>411</v>
      </c>
      <c r="AG61" s="95">
        <v>1792</v>
      </c>
      <c r="AH61" s="95">
        <v>2148</v>
      </c>
      <c r="AI61" s="95">
        <v>1243</v>
      </c>
      <c r="AJ61" s="95">
        <v>149</v>
      </c>
      <c r="AK61" s="95">
        <v>42</v>
      </c>
      <c r="AL61" s="95">
        <f>SUM(AL40:AL60)</f>
        <v>5821</v>
      </c>
      <c r="AM61" s="2"/>
      <c r="AN61" s="2"/>
      <c r="AO61" s="2"/>
      <c r="AP61" s="95"/>
      <c r="AQ61" s="95"/>
      <c r="AR61" s="95"/>
      <c r="AS61" s="95"/>
      <c r="AT61" s="95"/>
      <c r="AU61" s="95"/>
      <c r="AV61" s="95"/>
      <c r="AW61" s="95"/>
      <c r="AX61" s="95"/>
      <c r="AY61" s="95"/>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row>
    <row r="62" spans="1:83" x14ac:dyDescent="0.25">
      <c r="A62" s="3" t="s">
        <v>16</v>
      </c>
      <c r="B62" s="19">
        <f t="shared" si="6"/>
        <v>0</v>
      </c>
      <c r="C62" s="19">
        <f t="shared" si="6"/>
        <v>0</v>
      </c>
      <c r="D62" s="19">
        <f t="shared" si="8"/>
        <v>0</v>
      </c>
      <c r="E62" s="19">
        <f t="shared" si="10"/>
        <v>0</v>
      </c>
      <c r="F62" s="19">
        <f t="shared" si="10"/>
        <v>0</v>
      </c>
      <c r="G62" s="19">
        <f t="shared" si="10"/>
        <v>0</v>
      </c>
      <c r="H62" s="19">
        <f t="shared" si="10"/>
        <v>0</v>
      </c>
      <c r="I62" s="19">
        <f t="shared" si="10"/>
        <v>0</v>
      </c>
      <c r="J62" s="19">
        <f t="shared" si="10"/>
        <v>0</v>
      </c>
      <c r="K62" s="19">
        <f t="shared" si="2"/>
        <v>0</v>
      </c>
      <c r="N62" s="81"/>
      <c r="Z62" s="2"/>
      <c r="AA62" s="2"/>
      <c r="AB62" s="2"/>
      <c r="AC62" s="2"/>
      <c r="AD62" s="2"/>
      <c r="AE62" s="2"/>
      <c r="AF62" s="2"/>
      <c r="AG62" s="2"/>
      <c r="AH62" s="2"/>
      <c r="AI62" s="2"/>
      <c r="AJ62" s="2"/>
      <c r="AK62" s="2"/>
      <c r="AL62" s="2"/>
      <c r="AM62" s="2"/>
      <c r="AN62" s="2"/>
      <c r="AO62" s="2"/>
      <c r="AP62" s="95"/>
      <c r="AQ62" s="95"/>
      <c r="AR62" s="95"/>
      <c r="AS62" s="95"/>
      <c r="AT62" s="95"/>
      <c r="AU62" s="95"/>
      <c r="AV62" s="95"/>
      <c r="AW62" s="95"/>
      <c r="AX62" s="95"/>
      <c r="AY62" s="95"/>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row>
    <row r="63" spans="1:83" x14ac:dyDescent="0.25">
      <c r="A63" s="92" t="s">
        <v>55</v>
      </c>
      <c r="B63" s="19">
        <f t="shared" si="6"/>
        <v>0</v>
      </c>
      <c r="C63" s="19">
        <f t="shared" si="6"/>
        <v>0</v>
      </c>
      <c r="D63" s="19">
        <f t="shared" si="8"/>
        <v>0</v>
      </c>
      <c r="E63" s="19">
        <f t="shared" si="10"/>
        <v>0</v>
      </c>
      <c r="F63" s="19">
        <f t="shared" si="10"/>
        <v>0</v>
      </c>
      <c r="G63" s="19">
        <f t="shared" si="10"/>
        <v>0</v>
      </c>
      <c r="H63" s="19">
        <f t="shared" si="10"/>
        <v>0</v>
      </c>
      <c r="I63" s="19">
        <f t="shared" si="10"/>
        <v>0</v>
      </c>
      <c r="J63" s="19">
        <f t="shared" si="10"/>
        <v>0</v>
      </c>
      <c r="K63" s="19">
        <f t="shared" si="2"/>
        <v>0</v>
      </c>
      <c r="L63" s="19"/>
      <c r="N63" s="81"/>
      <c r="O63" s="1" t="s">
        <v>213</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95"/>
      <c r="AQ63" s="95"/>
      <c r="AR63" s="95"/>
      <c r="AS63" s="95"/>
      <c r="AT63" s="95"/>
      <c r="AU63" s="95"/>
      <c r="AV63" s="95"/>
      <c r="AW63" s="95"/>
      <c r="AX63" s="95"/>
      <c r="AY63" s="95"/>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row>
    <row r="64" spans="1:83" x14ac:dyDescent="0.25">
      <c r="A64" s="87" t="s">
        <v>17</v>
      </c>
      <c r="B64" s="91">
        <f t="shared" si="6"/>
        <v>0</v>
      </c>
      <c r="C64" s="91">
        <f t="shared" si="6"/>
        <v>0</v>
      </c>
      <c r="D64" s="91">
        <f t="shared" si="8"/>
        <v>0</v>
      </c>
      <c r="E64" s="91">
        <f t="shared" ref="E64:J64" si="11">SUM(E108+E151+E194+E237+E281+E324)</f>
        <v>0</v>
      </c>
      <c r="F64" s="91">
        <f t="shared" si="11"/>
        <v>1500</v>
      </c>
      <c r="G64" s="91">
        <f t="shared" si="11"/>
        <v>1</v>
      </c>
      <c r="H64" s="91">
        <f t="shared" si="11"/>
        <v>0</v>
      </c>
      <c r="I64" s="91">
        <f t="shared" si="11"/>
        <v>1</v>
      </c>
      <c r="J64" s="91">
        <f t="shared" si="11"/>
        <v>1</v>
      </c>
      <c r="K64" s="91">
        <f t="shared" si="2"/>
        <v>1503</v>
      </c>
      <c r="L64" s="19"/>
      <c r="N64" s="81"/>
      <c r="O64" s="1" t="s">
        <v>27</v>
      </c>
      <c r="P64" s="2"/>
      <c r="Q64" s="2"/>
      <c r="R64" s="2"/>
      <c r="S64" s="2"/>
      <c r="T64" s="2"/>
      <c r="U64" s="2"/>
      <c r="V64" s="2"/>
      <c r="W64" s="2"/>
      <c r="X64" s="2"/>
      <c r="Y64" s="2"/>
      <c r="Z64" s="2"/>
      <c r="AA64" s="2"/>
      <c r="AB64" s="1" t="s">
        <v>213</v>
      </c>
      <c r="AC64" s="2"/>
      <c r="AD64" s="2"/>
      <c r="AE64" s="2"/>
      <c r="AF64" s="2"/>
      <c r="AG64" s="2"/>
      <c r="AH64" s="2"/>
      <c r="AI64" s="2"/>
      <c r="AJ64" s="2"/>
      <c r="AK64" s="2"/>
      <c r="AL64" s="2"/>
      <c r="AM64" s="2"/>
      <c r="AN64" s="2"/>
      <c r="AO64" s="2"/>
      <c r="AP64" s="95"/>
      <c r="AQ64" s="95"/>
      <c r="AR64" s="95"/>
      <c r="AS64" s="95"/>
      <c r="AT64" s="95"/>
      <c r="AU64" s="95"/>
      <c r="AV64" s="95"/>
      <c r="AW64" s="95"/>
      <c r="AX64" s="95"/>
      <c r="AY64" s="95"/>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row>
    <row r="65" spans="1:83" x14ac:dyDescent="0.25">
      <c r="A65" s="10" t="s">
        <v>24</v>
      </c>
      <c r="B65" s="19">
        <f t="shared" ref="B65:K65" si="12">SUM(B30:B64)</f>
        <v>1</v>
      </c>
      <c r="C65" s="19">
        <f t="shared" si="12"/>
        <v>16</v>
      </c>
      <c r="D65" s="19">
        <f t="shared" si="12"/>
        <v>52</v>
      </c>
      <c r="E65" s="19">
        <f t="shared" si="12"/>
        <v>522</v>
      </c>
      <c r="F65" s="19">
        <f t="shared" si="12"/>
        <v>3666</v>
      </c>
      <c r="G65" s="19">
        <f t="shared" si="12"/>
        <v>2525</v>
      </c>
      <c r="H65" s="19">
        <f t="shared" si="12"/>
        <v>1295</v>
      </c>
      <c r="I65" s="19">
        <f t="shared" si="12"/>
        <v>160</v>
      </c>
      <c r="J65" s="19">
        <f t="shared" si="12"/>
        <v>50</v>
      </c>
      <c r="K65" s="19">
        <f t="shared" si="12"/>
        <v>8287</v>
      </c>
      <c r="L65" s="19">
        <f>SUM(B65:J65)</f>
        <v>8287</v>
      </c>
      <c r="N65" s="81"/>
      <c r="O65" s="2" t="s">
        <v>31</v>
      </c>
      <c r="P65" s="2"/>
      <c r="Q65" s="2"/>
      <c r="R65" s="2"/>
      <c r="S65" s="2"/>
      <c r="T65" s="2"/>
      <c r="U65" s="2"/>
      <c r="V65" s="2"/>
      <c r="W65" s="2"/>
      <c r="X65" s="2"/>
      <c r="Y65" s="2"/>
      <c r="Z65" s="2"/>
      <c r="AA65" s="2"/>
      <c r="AB65" s="1" t="s">
        <v>27</v>
      </c>
      <c r="AC65" s="2"/>
      <c r="AD65" s="2"/>
      <c r="AE65" s="2"/>
      <c r="AF65" s="2"/>
      <c r="AG65" s="2"/>
      <c r="AH65" s="2"/>
      <c r="AI65" s="2"/>
      <c r="AJ65" s="2"/>
      <c r="AK65" s="2"/>
      <c r="AL65" s="2"/>
      <c r="AM65" s="2"/>
      <c r="AN65" s="2"/>
      <c r="AO65" s="2"/>
      <c r="AP65" s="95"/>
      <c r="AQ65" s="95"/>
      <c r="AR65" s="95"/>
      <c r="AS65" s="95"/>
      <c r="AT65" s="95"/>
      <c r="AU65" s="95"/>
      <c r="AV65" s="95"/>
      <c r="AW65" s="95"/>
      <c r="AX65" s="95"/>
      <c r="AY65" s="95"/>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row>
    <row r="66" spans="1:83" x14ac:dyDescent="0.25">
      <c r="A66" s="2"/>
      <c r="B66" s="19"/>
      <c r="C66" s="19"/>
      <c r="D66" s="19"/>
      <c r="E66" s="19"/>
      <c r="F66" s="19"/>
      <c r="G66" s="19"/>
      <c r="H66" s="19"/>
      <c r="I66" s="19"/>
      <c r="J66" s="19"/>
      <c r="K66" s="19"/>
      <c r="L66" s="19">
        <f>K109+K152+K195+E66+K238+K282+K325</f>
        <v>8292</v>
      </c>
      <c r="O66" s="2"/>
      <c r="P66" s="1" t="s">
        <v>20</v>
      </c>
      <c r="Q66" s="2"/>
      <c r="R66" s="2"/>
      <c r="S66" s="1" t="s">
        <v>21</v>
      </c>
      <c r="T66" s="2"/>
      <c r="U66" s="2"/>
      <c r="V66" s="2"/>
      <c r="W66" s="2"/>
      <c r="X66" s="2"/>
      <c r="Y66" s="2"/>
      <c r="Z66" s="2"/>
      <c r="AA66" s="2"/>
      <c r="AB66" s="1" t="s">
        <v>64</v>
      </c>
      <c r="AC66" s="2"/>
      <c r="AD66" s="2"/>
      <c r="AE66" s="2"/>
      <c r="AF66" s="2"/>
      <c r="AG66" s="2"/>
      <c r="AH66" s="2"/>
      <c r="AI66" s="2"/>
      <c r="AJ66" s="2"/>
      <c r="AK66" s="2"/>
      <c r="AL66" s="2"/>
      <c r="AM66" s="2"/>
      <c r="AN66" s="2"/>
      <c r="AO66" s="2"/>
      <c r="AP66" s="95"/>
      <c r="AQ66" s="95"/>
      <c r="AR66" s="95"/>
      <c r="AS66" s="95"/>
      <c r="AT66" s="95"/>
      <c r="AU66" s="95"/>
      <c r="AV66" s="95"/>
      <c r="AW66" s="95"/>
      <c r="AX66" s="95"/>
      <c r="AY66" s="95"/>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row>
    <row r="67" spans="1:83" x14ac:dyDescent="0.25">
      <c r="A67" s="9" t="s">
        <v>275</v>
      </c>
      <c r="B67" s="19"/>
      <c r="L67" s="19"/>
      <c r="N67" s="81" t="s">
        <v>154</v>
      </c>
      <c r="O67" s="32" t="s">
        <v>19</v>
      </c>
      <c r="P67" s="5">
        <v>16</v>
      </c>
      <c r="Q67" s="5">
        <v>21</v>
      </c>
      <c r="R67" s="5">
        <v>26</v>
      </c>
      <c r="S67" s="5">
        <v>1</v>
      </c>
      <c r="T67" s="87">
        <v>6</v>
      </c>
      <c r="U67" s="5">
        <v>11</v>
      </c>
      <c r="V67" s="5">
        <v>16</v>
      </c>
      <c r="W67" s="5">
        <v>21</v>
      </c>
      <c r="X67" s="5">
        <v>26</v>
      </c>
      <c r="Y67" s="8" t="s">
        <v>24</v>
      </c>
      <c r="Z67" s="2"/>
      <c r="AA67" s="2"/>
      <c r="AB67" s="2"/>
      <c r="AC67" s="1" t="s">
        <v>20</v>
      </c>
      <c r="AD67" s="2"/>
      <c r="AE67" s="2"/>
      <c r="AF67" s="1" t="s">
        <v>21</v>
      </c>
      <c r="AG67" s="2"/>
      <c r="AH67" s="2"/>
      <c r="AI67" s="2"/>
      <c r="AJ67" s="2"/>
      <c r="AK67" s="2"/>
      <c r="AL67" s="2"/>
      <c r="AN67" s="2"/>
      <c r="AO67" s="2"/>
      <c r="AP67" s="95"/>
      <c r="AQ67" s="95"/>
      <c r="AR67" s="95"/>
      <c r="AS67" s="95"/>
      <c r="AT67" s="95"/>
      <c r="AU67" s="95"/>
      <c r="AV67" s="95"/>
      <c r="AW67" s="95"/>
      <c r="AX67" s="95"/>
      <c r="AY67" s="95"/>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row>
    <row r="68" spans="1:83" x14ac:dyDescent="0.25">
      <c r="N68" s="81">
        <v>1</v>
      </c>
      <c r="O68" s="3" t="s">
        <v>1</v>
      </c>
      <c r="P68" s="86">
        <v>0</v>
      </c>
      <c r="Q68" s="86">
        <v>0</v>
      </c>
      <c r="R68" s="86">
        <v>0</v>
      </c>
      <c r="S68" s="86">
        <v>4</v>
      </c>
      <c r="T68" s="86">
        <v>0</v>
      </c>
      <c r="U68" s="86">
        <v>3</v>
      </c>
      <c r="V68" s="86">
        <v>0</v>
      </c>
      <c r="W68" s="86">
        <v>1</v>
      </c>
      <c r="X68" s="86">
        <v>2</v>
      </c>
      <c r="Y68" s="86">
        <f>SUM(P68:X68)</f>
        <v>10</v>
      </c>
      <c r="Z68" s="2"/>
      <c r="AA68" s="2"/>
      <c r="AB68" s="32" t="s">
        <v>19</v>
      </c>
      <c r="AC68" s="5">
        <v>16</v>
      </c>
      <c r="AD68" s="5">
        <v>21</v>
      </c>
      <c r="AE68" s="5">
        <v>26</v>
      </c>
      <c r="AF68" s="5">
        <v>1</v>
      </c>
      <c r="AG68" s="87">
        <v>6</v>
      </c>
      <c r="AH68" s="5">
        <v>11</v>
      </c>
      <c r="AI68" s="5">
        <v>16</v>
      </c>
      <c r="AJ68" s="5">
        <v>21</v>
      </c>
      <c r="AK68" s="5">
        <v>26</v>
      </c>
      <c r="AL68" s="8" t="s">
        <v>24</v>
      </c>
      <c r="AN68" s="2"/>
      <c r="AO68" s="2"/>
      <c r="AP68" s="2"/>
      <c r="AQ68" s="2"/>
      <c r="AR68" s="2"/>
      <c r="AS68" s="2"/>
      <c r="AT68" s="2"/>
      <c r="AU68" s="2"/>
      <c r="AV68" s="2"/>
      <c r="AW68" s="2"/>
      <c r="AX68" s="2"/>
      <c r="AY68" s="95"/>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row>
    <row r="69" spans="1:83" x14ac:dyDescent="0.25">
      <c r="A69" s="1" t="s">
        <v>213</v>
      </c>
      <c r="B69" s="1"/>
      <c r="N69" s="81">
        <v>2</v>
      </c>
      <c r="O69" s="3" t="s">
        <v>2</v>
      </c>
      <c r="P69" s="86">
        <v>0</v>
      </c>
      <c r="Q69" s="86">
        <v>0</v>
      </c>
      <c r="R69" s="86">
        <v>0</v>
      </c>
      <c r="S69" s="86">
        <v>8</v>
      </c>
      <c r="T69" s="22">
        <v>1</v>
      </c>
      <c r="U69" s="86">
        <v>0</v>
      </c>
      <c r="V69" s="86">
        <v>0</v>
      </c>
      <c r="W69" s="86">
        <v>0</v>
      </c>
      <c r="X69" s="86">
        <v>0</v>
      </c>
      <c r="Y69" s="86">
        <f t="shared" ref="Y69:Y74" si="13">SUM(P69:X69)</f>
        <v>9</v>
      </c>
      <c r="Z69" s="2"/>
      <c r="AA69" s="2"/>
      <c r="AB69" s="3" t="s">
        <v>11</v>
      </c>
      <c r="AC69" s="86">
        <v>0</v>
      </c>
      <c r="AD69" s="86">
        <v>0</v>
      </c>
      <c r="AE69" s="86">
        <v>0</v>
      </c>
      <c r="AF69" s="86">
        <v>0</v>
      </c>
      <c r="AG69" s="86">
        <v>20</v>
      </c>
      <c r="AH69" s="86">
        <v>78</v>
      </c>
      <c r="AI69" s="86">
        <v>0</v>
      </c>
      <c r="AJ69" s="86">
        <v>0</v>
      </c>
      <c r="AK69" s="86">
        <v>0</v>
      </c>
      <c r="AL69" s="86">
        <f t="shared" ref="AL69:AL83" si="14">SUM(AC69:AK69)</f>
        <v>98</v>
      </c>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19"/>
      <c r="BW69" s="2"/>
      <c r="BX69" s="2"/>
      <c r="BY69" s="2"/>
      <c r="BZ69" s="2"/>
      <c r="CA69" s="2"/>
      <c r="CB69" s="2"/>
      <c r="CC69" s="2"/>
    </row>
    <row r="70" spans="1:83" x14ac:dyDescent="0.25">
      <c r="A70" s="1" t="s">
        <v>22</v>
      </c>
      <c r="N70" s="81">
        <v>3</v>
      </c>
      <c r="O70" s="3" t="s">
        <v>3</v>
      </c>
      <c r="P70" s="86">
        <v>0</v>
      </c>
      <c r="Q70" s="86">
        <v>5</v>
      </c>
      <c r="R70" s="86">
        <v>4</v>
      </c>
      <c r="S70" s="86">
        <v>2</v>
      </c>
      <c r="T70" s="23">
        <v>5</v>
      </c>
      <c r="U70" s="23">
        <v>2</v>
      </c>
      <c r="V70" s="23">
        <v>2</v>
      </c>
      <c r="W70" s="23">
        <v>2</v>
      </c>
      <c r="X70" s="86">
        <v>1</v>
      </c>
      <c r="Y70" s="86">
        <f t="shared" si="13"/>
        <v>23</v>
      </c>
      <c r="Z70" s="2"/>
      <c r="AA70" s="2"/>
      <c r="AB70" s="3" t="s">
        <v>12</v>
      </c>
      <c r="AC70" s="86">
        <v>0</v>
      </c>
      <c r="AD70" s="86">
        <v>0</v>
      </c>
      <c r="AE70" s="86">
        <v>0</v>
      </c>
      <c r="AF70" s="86">
        <v>36</v>
      </c>
      <c r="AG70" s="86">
        <v>0</v>
      </c>
      <c r="AH70" s="23">
        <v>19</v>
      </c>
      <c r="AI70" s="23">
        <v>4</v>
      </c>
      <c r="AJ70" s="86">
        <v>0</v>
      </c>
      <c r="AK70" s="86">
        <v>0</v>
      </c>
      <c r="AL70" s="86">
        <f t="shared" si="14"/>
        <v>59</v>
      </c>
      <c r="AN70" s="2"/>
      <c r="AO70" s="2"/>
      <c r="AP70" s="95"/>
      <c r="AQ70" s="95"/>
      <c r="AR70" s="95"/>
      <c r="AS70" s="95"/>
      <c r="AT70" s="95"/>
      <c r="AU70" s="95"/>
      <c r="AV70" s="95"/>
      <c r="AW70" s="95"/>
      <c r="AX70" s="95"/>
      <c r="AY70" s="95"/>
      <c r="BI70" s="2"/>
      <c r="BJ70" s="2"/>
      <c r="BK70" s="2"/>
      <c r="BL70" s="2"/>
      <c r="BM70" s="2"/>
      <c r="BN70" s="2"/>
      <c r="BO70" s="2"/>
      <c r="BP70" s="2"/>
      <c r="BQ70" s="2"/>
      <c r="BR70" s="2"/>
      <c r="BS70" s="2"/>
      <c r="BT70" s="2"/>
      <c r="BU70" s="2"/>
      <c r="BV70" s="2"/>
      <c r="BW70" s="2"/>
      <c r="BX70" s="2"/>
      <c r="BY70" s="2"/>
      <c r="BZ70" s="2"/>
      <c r="CA70" s="2"/>
      <c r="CB70" s="2"/>
      <c r="CC70" s="2"/>
    </row>
    <row r="71" spans="1:83" x14ac:dyDescent="0.25">
      <c r="A71" s="2" t="s">
        <v>30</v>
      </c>
      <c r="N71" s="81">
        <v>4</v>
      </c>
      <c r="O71" s="3" t="s">
        <v>4</v>
      </c>
      <c r="P71" s="86">
        <v>0</v>
      </c>
      <c r="Q71" s="86">
        <v>0</v>
      </c>
      <c r="R71" s="86">
        <v>0</v>
      </c>
      <c r="S71" s="86">
        <v>0</v>
      </c>
      <c r="T71" s="86">
        <v>1</v>
      </c>
      <c r="U71" s="86">
        <v>4</v>
      </c>
      <c r="V71" s="86">
        <v>1</v>
      </c>
      <c r="W71" s="86">
        <v>1</v>
      </c>
      <c r="X71" s="86">
        <v>0</v>
      </c>
      <c r="Y71" s="86">
        <f t="shared" si="13"/>
        <v>7</v>
      </c>
      <c r="Z71" s="2"/>
      <c r="AA71" s="2"/>
      <c r="AB71" s="3" t="s">
        <v>14</v>
      </c>
      <c r="AC71" s="86">
        <v>0</v>
      </c>
      <c r="AD71" s="86">
        <v>0</v>
      </c>
      <c r="AE71" s="86">
        <v>0</v>
      </c>
      <c r="AF71" s="86">
        <v>0</v>
      </c>
      <c r="AG71" s="86">
        <v>0</v>
      </c>
      <c r="AH71" s="86">
        <v>28</v>
      </c>
      <c r="AI71" s="86">
        <v>12</v>
      </c>
      <c r="AJ71" s="86">
        <v>0</v>
      </c>
      <c r="AK71" s="86">
        <v>0</v>
      </c>
      <c r="AL71" s="86">
        <f t="shared" si="14"/>
        <v>40</v>
      </c>
      <c r="AN71" s="2"/>
      <c r="AO71" s="2"/>
      <c r="AP71" s="95"/>
      <c r="AQ71" s="95"/>
      <c r="AR71" s="95"/>
      <c r="AS71" s="95"/>
      <c r="AT71" s="95"/>
      <c r="AU71" s="95"/>
      <c r="AV71" s="95"/>
      <c r="AW71" s="95"/>
      <c r="AX71" s="95"/>
      <c r="AY71" s="95"/>
      <c r="BI71" s="2"/>
      <c r="BJ71" s="2"/>
      <c r="BK71" s="2"/>
      <c r="BL71" s="2"/>
      <c r="BM71" s="2"/>
      <c r="BN71" s="2"/>
      <c r="BO71" s="2"/>
      <c r="BP71" s="2"/>
      <c r="BQ71" s="2"/>
      <c r="BR71" s="2"/>
      <c r="BS71" s="2"/>
      <c r="BT71" s="2"/>
      <c r="BU71" s="2"/>
      <c r="BV71" s="2"/>
      <c r="BW71" s="2"/>
      <c r="BX71" s="2"/>
      <c r="BY71" s="2"/>
      <c r="BZ71" s="2"/>
      <c r="CA71" s="2"/>
      <c r="CB71" s="2"/>
      <c r="CC71" s="2"/>
    </row>
    <row r="72" spans="1:83" x14ac:dyDescent="0.25">
      <c r="B72" s="1" t="s">
        <v>20</v>
      </c>
      <c r="C72" s="2"/>
      <c r="D72" s="2"/>
      <c r="E72" s="1" t="s">
        <v>21</v>
      </c>
      <c r="F72" s="2"/>
      <c r="G72" s="2"/>
      <c r="H72" s="2"/>
      <c r="I72" s="2"/>
      <c r="J72" s="2"/>
      <c r="K72" s="2"/>
      <c r="M72" s="86"/>
      <c r="N72" s="81"/>
      <c r="O72" s="92" t="s">
        <v>48</v>
      </c>
      <c r="P72" s="86">
        <v>0</v>
      </c>
      <c r="Q72" s="86">
        <v>0</v>
      </c>
      <c r="R72" s="86">
        <v>0</v>
      </c>
      <c r="S72" s="86">
        <v>0</v>
      </c>
      <c r="T72" s="22">
        <v>3</v>
      </c>
      <c r="U72" s="86">
        <v>0</v>
      </c>
      <c r="V72" s="86">
        <v>0</v>
      </c>
      <c r="W72" s="86">
        <v>0</v>
      </c>
      <c r="X72" s="86">
        <v>0</v>
      </c>
      <c r="Y72" s="86">
        <f t="shared" si="13"/>
        <v>3</v>
      </c>
      <c r="Z72" s="2"/>
      <c r="AA72" s="2"/>
      <c r="AB72" s="3" t="s">
        <v>3</v>
      </c>
      <c r="AC72" s="86">
        <v>0</v>
      </c>
      <c r="AD72" s="86">
        <v>5</v>
      </c>
      <c r="AE72" s="86">
        <v>4</v>
      </c>
      <c r="AF72" s="86">
        <v>2</v>
      </c>
      <c r="AG72" s="23">
        <v>5</v>
      </c>
      <c r="AH72" s="23">
        <v>2</v>
      </c>
      <c r="AI72" s="23">
        <v>2</v>
      </c>
      <c r="AJ72" s="23">
        <v>2</v>
      </c>
      <c r="AK72" s="86">
        <v>1</v>
      </c>
      <c r="AL72" s="86">
        <f t="shared" si="14"/>
        <v>23</v>
      </c>
      <c r="AN72" s="2"/>
      <c r="AO72" s="2"/>
      <c r="AP72" s="95"/>
      <c r="AQ72" s="95"/>
      <c r="AR72" s="95"/>
      <c r="AS72" s="95"/>
      <c r="AT72" s="95"/>
      <c r="AU72" s="95"/>
      <c r="AV72" s="95"/>
      <c r="AW72" s="95"/>
      <c r="AX72" s="95"/>
      <c r="AY72" s="95"/>
      <c r="BI72" s="2"/>
      <c r="BJ72" s="2"/>
      <c r="BK72" s="2"/>
      <c r="BL72" s="2"/>
      <c r="BM72" s="2"/>
      <c r="BN72" s="2"/>
      <c r="BO72" s="2"/>
      <c r="BP72" s="2"/>
      <c r="BQ72" s="2"/>
      <c r="BR72" s="2"/>
      <c r="BS72" s="2"/>
      <c r="BT72" s="2"/>
      <c r="BU72" s="2"/>
      <c r="BV72" s="2"/>
      <c r="BW72" s="2"/>
      <c r="BX72" s="2"/>
      <c r="BY72" s="2"/>
      <c r="BZ72" s="2"/>
      <c r="CA72" s="2"/>
      <c r="CB72" s="2"/>
      <c r="CC72" s="2"/>
    </row>
    <row r="73" spans="1:83" x14ac:dyDescent="0.25">
      <c r="A73" s="32" t="s">
        <v>19</v>
      </c>
      <c r="B73" s="5">
        <v>16</v>
      </c>
      <c r="C73" s="5">
        <v>21</v>
      </c>
      <c r="D73" s="5">
        <v>26</v>
      </c>
      <c r="E73" s="5">
        <v>1</v>
      </c>
      <c r="F73" s="87">
        <v>6</v>
      </c>
      <c r="G73" s="5">
        <v>11</v>
      </c>
      <c r="H73" s="5">
        <v>16</v>
      </c>
      <c r="I73" s="5">
        <v>21</v>
      </c>
      <c r="J73" s="5">
        <v>26</v>
      </c>
      <c r="K73" s="8" t="s">
        <v>24</v>
      </c>
      <c r="M73" s="19"/>
      <c r="N73" s="81">
        <v>5</v>
      </c>
      <c r="O73" s="3" t="s">
        <v>7</v>
      </c>
      <c r="P73" s="86">
        <v>0</v>
      </c>
      <c r="Q73" s="86">
        <v>0</v>
      </c>
      <c r="R73" s="86">
        <v>0</v>
      </c>
      <c r="S73" s="86">
        <v>0</v>
      </c>
      <c r="T73" s="86">
        <v>3</v>
      </c>
      <c r="U73" s="86">
        <v>2</v>
      </c>
      <c r="V73" s="86">
        <v>16</v>
      </c>
      <c r="W73" s="86">
        <v>0</v>
      </c>
      <c r="X73" s="86">
        <v>0</v>
      </c>
      <c r="Y73" s="86">
        <f t="shared" si="13"/>
        <v>21</v>
      </c>
      <c r="Z73" s="2"/>
      <c r="AA73" s="2"/>
      <c r="AB73" s="3" t="s">
        <v>7</v>
      </c>
      <c r="AC73" s="86">
        <v>0</v>
      </c>
      <c r="AD73" s="86">
        <v>0</v>
      </c>
      <c r="AE73" s="86">
        <v>0</v>
      </c>
      <c r="AF73" s="86">
        <v>0</v>
      </c>
      <c r="AG73" s="86">
        <v>3</v>
      </c>
      <c r="AH73" s="86">
        <v>2</v>
      </c>
      <c r="AI73" s="86">
        <v>16</v>
      </c>
      <c r="AJ73" s="86">
        <v>0</v>
      </c>
      <c r="AK73" s="86">
        <v>0</v>
      </c>
      <c r="AL73" s="86">
        <f t="shared" si="14"/>
        <v>21</v>
      </c>
      <c r="AN73" s="2"/>
      <c r="AO73" s="2"/>
      <c r="AP73" s="95"/>
      <c r="AQ73" s="95"/>
      <c r="AR73" s="95"/>
      <c r="AS73" s="95"/>
      <c r="AT73" s="95"/>
      <c r="AU73" s="95"/>
      <c r="AV73" s="95"/>
      <c r="AW73" s="95"/>
      <c r="AX73" s="95"/>
      <c r="AY73" s="95"/>
      <c r="BI73" s="2"/>
      <c r="BJ73" s="2"/>
      <c r="BK73" s="2"/>
      <c r="BL73" s="2"/>
      <c r="BM73" s="2"/>
      <c r="BN73" s="2"/>
      <c r="BO73" s="2"/>
      <c r="BP73" s="2"/>
      <c r="BQ73" s="2"/>
      <c r="BR73" s="2"/>
      <c r="BS73" s="2"/>
      <c r="BT73" s="2"/>
      <c r="BU73" s="2"/>
      <c r="BV73" s="2"/>
      <c r="BW73" s="2"/>
      <c r="BX73" s="2"/>
      <c r="BY73" s="2"/>
      <c r="BZ73" s="2"/>
      <c r="CA73" s="2"/>
      <c r="CB73" s="2"/>
      <c r="CC73" s="2"/>
    </row>
    <row r="74" spans="1:83" x14ac:dyDescent="0.25">
      <c r="A74" s="3" t="s">
        <v>1</v>
      </c>
      <c r="B74" s="21">
        <v>0</v>
      </c>
      <c r="C74" s="86">
        <v>0</v>
      </c>
      <c r="D74" s="86">
        <v>0</v>
      </c>
      <c r="E74" s="21">
        <v>3</v>
      </c>
      <c r="F74" s="21">
        <v>2</v>
      </c>
      <c r="G74" s="21">
        <v>9</v>
      </c>
      <c r="H74" s="21">
        <v>50</v>
      </c>
      <c r="I74" s="21">
        <v>2</v>
      </c>
      <c r="J74" s="21">
        <v>1</v>
      </c>
      <c r="K74" s="21">
        <f t="shared" ref="K74:K108" si="15">SUM(B74:J74)</f>
        <v>67</v>
      </c>
      <c r="M74" s="86"/>
      <c r="N74" s="81">
        <v>6</v>
      </c>
      <c r="O74" s="92" t="s">
        <v>42</v>
      </c>
      <c r="P74" s="86">
        <v>0</v>
      </c>
      <c r="Q74" s="86">
        <v>0</v>
      </c>
      <c r="R74" s="86">
        <v>0</v>
      </c>
      <c r="S74" s="86">
        <v>0</v>
      </c>
      <c r="T74" s="86">
        <v>0</v>
      </c>
      <c r="U74" s="86">
        <v>0</v>
      </c>
      <c r="V74" s="86">
        <v>0</v>
      </c>
      <c r="W74" s="86">
        <v>0</v>
      </c>
      <c r="X74" s="86">
        <v>1</v>
      </c>
      <c r="Y74" s="86">
        <f t="shared" si="13"/>
        <v>1</v>
      </c>
      <c r="Z74" s="2"/>
      <c r="AA74" s="2"/>
      <c r="AB74" s="3" t="s">
        <v>18</v>
      </c>
      <c r="AC74" s="86">
        <v>0</v>
      </c>
      <c r="AD74" s="86">
        <v>0</v>
      </c>
      <c r="AE74" s="86">
        <v>0</v>
      </c>
      <c r="AF74" s="86">
        <v>0</v>
      </c>
      <c r="AG74" s="86">
        <v>9</v>
      </c>
      <c r="AH74" s="86">
        <v>0</v>
      </c>
      <c r="AI74" s="86">
        <v>12</v>
      </c>
      <c r="AJ74" s="86">
        <v>0</v>
      </c>
      <c r="AK74" s="86">
        <v>0</v>
      </c>
      <c r="AL74" s="86">
        <f t="shared" si="14"/>
        <v>21</v>
      </c>
      <c r="AN74" s="2"/>
      <c r="AO74" s="2"/>
      <c r="AP74" s="95"/>
      <c r="AQ74" s="95"/>
      <c r="AR74" s="95"/>
      <c r="AS74" s="95"/>
      <c r="AT74" s="95"/>
      <c r="AU74" s="95"/>
      <c r="AV74" s="95"/>
      <c r="AW74" s="95"/>
      <c r="AX74" s="95"/>
      <c r="AY74" s="95"/>
      <c r="BI74" s="2"/>
      <c r="BJ74" s="2"/>
      <c r="BK74" s="2"/>
      <c r="BL74" s="2"/>
      <c r="BM74" s="2"/>
      <c r="BN74" s="2"/>
      <c r="BO74" s="2"/>
      <c r="BP74" s="2"/>
      <c r="BQ74" s="2"/>
      <c r="BR74" s="2"/>
      <c r="BS74" s="2"/>
      <c r="BT74" s="2"/>
      <c r="BU74" s="2"/>
      <c r="BV74" s="2"/>
      <c r="BW74" s="2"/>
      <c r="BX74" s="2"/>
      <c r="BY74" s="2"/>
      <c r="BZ74" s="2"/>
      <c r="CA74" s="2"/>
      <c r="CB74" s="2"/>
      <c r="CC74" s="2"/>
    </row>
    <row r="75" spans="1:83" x14ac:dyDescent="0.25">
      <c r="A75" s="18" t="s">
        <v>49</v>
      </c>
      <c r="B75" s="86">
        <v>0</v>
      </c>
      <c r="C75" s="86">
        <v>0</v>
      </c>
      <c r="D75" s="86">
        <v>0</v>
      </c>
      <c r="E75" s="86">
        <v>0</v>
      </c>
      <c r="F75" s="86">
        <v>0</v>
      </c>
      <c r="G75" s="86">
        <v>0</v>
      </c>
      <c r="H75" s="86">
        <v>0</v>
      </c>
      <c r="I75" s="86">
        <v>0</v>
      </c>
      <c r="J75" s="86">
        <v>0</v>
      </c>
      <c r="K75" s="21">
        <f t="shared" si="15"/>
        <v>0</v>
      </c>
      <c r="L75" s="19"/>
      <c r="M75" s="19"/>
      <c r="N75" s="81">
        <v>7</v>
      </c>
      <c r="O75" s="3" t="s">
        <v>11</v>
      </c>
      <c r="P75" s="86">
        <v>0</v>
      </c>
      <c r="Q75" s="86">
        <v>0</v>
      </c>
      <c r="R75" s="86">
        <v>0</v>
      </c>
      <c r="S75" s="86">
        <v>0</v>
      </c>
      <c r="T75" s="86">
        <v>20</v>
      </c>
      <c r="U75" s="86">
        <v>78</v>
      </c>
      <c r="V75" s="86">
        <v>0</v>
      </c>
      <c r="W75" s="86">
        <v>0</v>
      </c>
      <c r="X75" s="86">
        <v>0</v>
      </c>
      <c r="Y75" s="86">
        <f t="shared" ref="Y75:Y82" si="16">SUM(P75:X75)</f>
        <v>98</v>
      </c>
      <c r="AA75" s="2"/>
      <c r="AB75" s="3" t="s">
        <v>1</v>
      </c>
      <c r="AC75" s="86">
        <v>0</v>
      </c>
      <c r="AD75" s="86">
        <v>0</v>
      </c>
      <c r="AE75" s="86">
        <v>0</v>
      </c>
      <c r="AF75" s="86">
        <v>4</v>
      </c>
      <c r="AG75" s="86">
        <v>0</v>
      </c>
      <c r="AH75" s="86">
        <v>3</v>
      </c>
      <c r="AI75" s="86">
        <v>0</v>
      </c>
      <c r="AJ75" s="86">
        <v>1</v>
      </c>
      <c r="AK75" s="86">
        <v>2</v>
      </c>
      <c r="AL75" s="86">
        <f>SUM(AC75:AK75)</f>
        <v>10</v>
      </c>
      <c r="AN75" s="2"/>
      <c r="AO75" s="2"/>
      <c r="AP75" s="95"/>
      <c r="AQ75" s="95"/>
      <c r="AR75" s="95"/>
      <c r="AS75" s="95"/>
      <c r="AT75" s="95"/>
      <c r="AU75" s="95"/>
      <c r="AV75" s="95"/>
      <c r="AW75" s="95"/>
      <c r="AX75" s="95"/>
      <c r="AY75" s="95"/>
      <c r="BI75" s="2"/>
      <c r="BJ75" s="2"/>
      <c r="BK75" s="2"/>
      <c r="BL75" s="2"/>
      <c r="BM75" s="2"/>
      <c r="BN75" s="2"/>
      <c r="BO75" s="2"/>
      <c r="BP75" s="2"/>
      <c r="BQ75" s="2"/>
      <c r="BR75" s="2"/>
      <c r="BS75" s="2"/>
      <c r="BT75" s="2"/>
      <c r="BU75" s="2"/>
      <c r="BV75" s="2"/>
      <c r="BW75" s="2"/>
      <c r="BX75" s="2"/>
      <c r="BY75" s="2"/>
      <c r="BZ75" s="2"/>
      <c r="CA75" s="2"/>
      <c r="CB75" s="2"/>
      <c r="CC75" s="2"/>
    </row>
    <row r="76" spans="1:83" x14ac:dyDescent="0.25">
      <c r="A76" s="18" t="s">
        <v>45</v>
      </c>
      <c r="B76" s="86">
        <v>0</v>
      </c>
      <c r="C76" s="86">
        <v>0</v>
      </c>
      <c r="D76" s="86">
        <v>0</v>
      </c>
      <c r="E76" s="86">
        <v>0</v>
      </c>
      <c r="F76" s="86">
        <v>0</v>
      </c>
      <c r="G76" s="86">
        <v>0</v>
      </c>
      <c r="H76" s="86">
        <v>0</v>
      </c>
      <c r="I76" s="86">
        <v>0</v>
      </c>
      <c r="J76" s="86">
        <v>0</v>
      </c>
      <c r="K76" s="21">
        <f t="shared" si="15"/>
        <v>0</v>
      </c>
      <c r="N76" s="81">
        <v>8</v>
      </c>
      <c r="O76" s="3" t="s">
        <v>12</v>
      </c>
      <c r="P76" s="86">
        <v>0</v>
      </c>
      <c r="Q76" s="86">
        <v>0</v>
      </c>
      <c r="R76" s="86">
        <v>0</v>
      </c>
      <c r="S76" s="86">
        <v>36</v>
      </c>
      <c r="T76" s="86">
        <v>0</v>
      </c>
      <c r="U76" s="23">
        <v>19</v>
      </c>
      <c r="V76" s="23">
        <v>4</v>
      </c>
      <c r="W76" s="86">
        <v>0</v>
      </c>
      <c r="X76" s="86">
        <v>0</v>
      </c>
      <c r="Y76" s="86">
        <f t="shared" si="16"/>
        <v>59</v>
      </c>
      <c r="AA76" s="2"/>
      <c r="AB76" s="92" t="s">
        <v>47</v>
      </c>
      <c r="AC76" s="86">
        <v>0</v>
      </c>
      <c r="AD76" s="86">
        <v>0</v>
      </c>
      <c r="AE76" s="86">
        <v>0</v>
      </c>
      <c r="AF76" s="86">
        <v>0</v>
      </c>
      <c r="AG76" s="22">
        <v>1</v>
      </c>
      <c r="AH76" s="86">
        <v>11</v>
      </c>
      <c r="AI76" s="86">
        <v>0</v>
      </c>
      <c r="AJ76" s="86">
        <v>5</v>
      </c>
      <c r="AK76" s="86">
        <v>0</v>
      </c>
      <c r="AL76" s="86">
        <f t="shared" si="14"/>
        <v>17</v>
      </c>
      <c r="AN76" s="2"/>
      <c r="AO76" s="2"/>
      <c r="AP76" s="95"/>
      <c r="AQ76" s="95"/>
      <c r="AR76" s="95"/>
      <c r="AS76" s="95"/>
      <c r="AT76" s="95"/>
      <c r="AU76" s="95"/>
      <c r="AV76" s="95"/>
      <c r="AW76" s="95"/>
      <c r="AX76" s="95"/>
      <c r="AY76" s="95"/>
      <c r="BI76" s="2"/>
      <c r="BJ76" s="2"/>
      <c r="BK76" s="2"/>
      <c r="BL76" s="2"/>
      <c r="BM76" s="2"/>
      <c r="BN76" s="2"/>
      <c r="BO76" s="2"/>
      <c r="BP76" s="2"/>
      <c r="BQ76" s="2"/>
      <c r="BR76" s="2"/>
      <c r="BS76" s="2"/>
      <c r="BT76" s="2"/>
      <c r="BU76" s="2"/>
      <c r="BV76" s="2"/>
      <c r="BW76" s="2"/>
      <c r="BX76" s="2"/>
      <c r="BY76" s="2"/>
      <c r="BZ76" s="2"/>
      <c r="CA76" s="2"/>
      <c r="CB76" s="2"/>
      <c r="CC76" s="2"/>
    </row>
    <row r="77" spans="1:83" x14ac:dyDescent="0.25">
      <c r="A77" s="18" t="s">
        <v>41</v>
      </c>
      <c r="B77" s="86">
        <v>0</v>
      </c>
      <c r="C77" s="86">
        <v>0</v>
      </c>
      <c r="D77" s="86">
        <v>0</v>
      </c>
      <c r="E77" s="86">
        <v>0</v>
      </c>
      <c r="F77" s="86">
        <v>0</v>
      </c>
      <c r="G77" s="86">
        <v>0</v>
      </c>
      <c r="H77" s="86">
        <v>0</v>
      </c>
      <c r="I77" s="86">
        <v>0</v>
      </c>
      <c r="J77" s="86">
        <v>0</v>
      </c>
      <c r="K77" s="21">
        <f t="shared" si="15"/>
        <v>0</v>
      </c>
      <c r="N77" s="81">
        <v>9</v>
      </c>
      <c r="O77" s="92" t="s">
        <v>32</v>
      </c>
      <c r="P77" s="86">
        <v>0</v>
      </c>
      <c r="Q77" s="86">
        <v>0</v>
      </c>
      <c r="R77" s="86">
        <v>0</v>
      </c>
      <c r="S77" s="86">
        <v>2</v>
      </c>
      <c r="T77" s="86">
        <v>0</v>
      </c>
      <c r="U77" s="86">
        <v>0</v>
      </c>
      <c r="V77" s="86">
        <v>0</v>
      </c>
      <c r="W77" s="86">
        <v>0</v>
      </c>
      <c r="X77" s="86">
        <v>0</v>
      </c>
      <c r="Y77" s="86">
        <f t="shared" si="16"/>
        <v>2</v>
      </c>
      <c r="AA77" s="2"/>
      <c r="AB77" s="3" t="s">
        <v>2</v>
      </c>
      <c r="AC77" s="86">
        <v>0</v>
      </c>
      <c r="AD77" s="86">
        <v>0</v>
      </c>
      <c r="AE77" s="86">
        <v>0</v>
      </c>
      <c r="AF77" s="86">
        <v>8</v>
      </c>
      <c r="AG77" s="22">
        <v>1</v>
      </c>
      <c r="AH77" s="86">
        <v>0</v>
      </c>
      <c r="AI77" s="86">
        <v>0</v>
      </c>
      <c r="AJ77" s="86">
        <v>0</v>
      </c>
      <c r="AK77" s="86">
        <v>0</v>
      </c>
      <c r="AL77" s="86">
        <f t="shared" si="14"/>
        <v>9</v>
      </c>
      <c r="AN77" s="2"/>
      <c r="AO77" s="2"/>
      <c r="AP77" s="95"/>
      <c r="AQ77" s="95"/>
      <c r="AR77" s="95"/>
      <c r="AS77" s="95"/>
      <c r="AT77" s="95"/>
      <c r="AU77" s="95"/>
      <c r="AV77" s="95"/>
      <c r="AW77" s="95"/>
      <c r="AX77" s="95"/>
      <c r="AY77" s="95"/>
      <c r="BI77" s="2"/>
      <c r="BJ77" s="2"/>
      <c r="BK77" s="2"/>
      <c r="BL77" s="2"/>
      <c r="BM77" s="2"/>
      <c r="BN77" s="2"/>
      <c r="BO77" s="2"/>
      <c r="BP77" s="2"/>
      <c r="BQ77" s="2"/>
      <c r="BR77" s="2"/>
      <c r="BS77" s="2"/>
      <c r="BT77" s="2"/>
      <c r="BU77" s="2"/>
      <c r="BV77" s="2"/>
      <c r="BW77" s="2"/>
      <c r="BX77" s="2"/>
      <c r="BY77" s="2"/>
      <c r="BZ77" s="2"/>
      <c r="CA77" s="2"/>
      <c r="CB77" s="2"/>
      <c r="CC77" s="2"/>
    </row>
    <row r="78" spans="1:83" x14ac:dyDescent="0.25">
      <c r="A78" s="3" t="s">
        <v>2</v>
      </c>
      <c r="B78" s="86">
        <v>0</v>
      </c>
      <c r="C78" s="86">
        <v>0</v>
      </c>
      <c r="D78" s="21">
        <v>25</v>
      </c>
      <c r="E78" s="21">
        <v>120</v>
      </c>
      <c r="F78" s="23">
        <v>12</v>
      </c>
      <c r="G78" s="23">
        <v>3</v>
      </c>
      <c r="H78" s="23">
        <v>2</v>
      </c>
      <c r="I78" s="86">
        <v>0</v>
      </c>
      <c r="J78" s="86">
        <v>0</v>
      </c>
      <c r="K78" s="21">
        <f t="shared" si="15"/>
        <v>162</v>
      </c>
      <c r="N78" s="81"/>
      <c r="O78" s="3" t="s">
        <v>18</v>
      </c>
      <c r="P78" s="86">
        <v>0</v>
      </c>
      <c r="Q78" s="86">
        <v>0</v>
      </c>
      <c r="R78" s="86">
        <v>0</v>
      </c>
      <c r="S78" s="86">
        <v>0</v>
      </c>
      <c r="T78" s="86">
        <v>9</v>
      </c>
      <c r="U78" s="86">
        <v>0</v>
      </c>
      <c r="V78" s="86">
        <v>12</v>
      </c>
      <c r="W78" s="86">
        <v>0</v>
      </c>
      <c r="X78" s="86">
        <v>0</v>
      </c>
      <c r="Y78" s="86">
        <f t="shared" si="16"/>
        <v>21</v>
      </c>
      <c r="AA78" s="2"/>
      <c r="AB78" s="3" t="s">
        <v>4</v>
      </c>
      <c r="AC78" s="86">
        <v>0</v>
      </c>
      <c r="AD78" s="86">
        <v>0</v>
      </c>
      <c r="AE78" s="86">
        <v>0</v>
      </c>
      <c r="AF78" s="86">
        <v>0</v>
      </c>
      <c r="AG78" s="86">
        <v>1</v>
      </c>
      <c r="AH78" s="86">
        <v>4</v>
      </c>
      <c r="AI78" s="86">
        <v>1</v>
      </c>
      <c r="AJ78" s="86">
        <v>1</v>
      </c>
      <c r="AK78" s="86">
        <v>0</v>
      </c>
      <c r="AL78" s="86">
        <f t="shared" si="14"/>
        <v>7</v>
      </c>
      <c r="AN78" s="2"/>
      <c r="AO78" s="2"/>
      <c r="AP78" s="95"/>
      <c r="AQ78" s="95"/>
      <c r="AR78" s="95"/>
      <c r="AS78" s="95"/>
      <c r="AT78" s="95"/>
      <c r="AU78" s="95"/>
      <c r="AV78" s="95"/>
      <c r="AW78" s="95"/>
      <c r="AX78" s="95"/>
      <c r="AY78" s="95"/>
      <c r="BI78" s="2"/>
      <c r="BJ78" s="2"/>
      <c r="BK78" s="2"/>
      <c r="BL78" s="2"/>
      <c r="BM78" s="2"/>
      <c r="BN78" s="2"/>
      <c r="BO78" s="2"/>
      <c r="BP78" s="2"/>
      <c r="BQ78" s="2"/>
      <c r="BR78" s="2"/>
      <c r="BS78" s="2"/>
      <c r="BT78" s="2"/>
      <c r="BU78" s="2"/>
      <c r="BV78" s="2"/>
      <c r="BW78" s="2"/>
      <c r="BX78" s="2"/>
      <c r="BY78" s="2"/>
      <c r="BZ78" s="2"/>
      <c r="CA78" s="2"/>
      <c r="CB78" s="2"/>
      <c r="CC78" s="2"/>
    </row>
    <row r="79" spans="1:83" s="2" customFormat="1" x14ac:dyDescent="0.25">
      <c r="A79" s="18" t="s">
        <v>43</v>
      </c>
      <c r="B79" s="86">
        <v>0</v>
      </c>
      <c r="C79" s="86">
        <v>0</v>
      </c>
      <c r="D79" s="86">
        <v>0</v>
      </c>
      <c r="E79" s="86">
        <v>0</v>
      </c>
      <c r="F79" s="86">
        <v>0</v>
      </c>
      <c r="G79" s="86">
        <v>0</v>
      </c>
      <c r="H79" s="86">
        <v>0</v>
      </c>
      <c r="I79" s="86">
        <v>0</v>
      </c>
      <c r="J79" s="86">
        <v>0</v>
      </c>
      <c r="K79" s="21">
        <f t="shared" si="15"/>
        <v>0</v>
      </c>
      <c r="L79"/>
      <c r="N79" s="81">
        <v>10</v>
      </c>
      <c r="O79" s="3" t="s">
        <v>13</v>
      </c>
      <c r="P79" s="86">
        <v>0</v>
      </c>
      <c r="Q79" s="86">
        <v>0</v>
      </c>
      <c r="R79" s="86">
        <v>0</v>
      </c>
      <c r="S79" s="86">
        <v>0</v>
      </c>
      <c r="T79" s="86">
        <v>0</v>
      </c>
      <c r="U79" s="86">
        <v>2</v>
      </c>
      <c r="V79" s="86">
        <v>5</v>
      </c>
      <c r="W79" s="86">
        <v>0</v>
      </c>
      <c r="X79" s="86">
        <v>0</v>
      </c>
      <c r="Y79" s="86">
        <f t="shared" si="16"/>
        <v>7</v>
      </c>
      <c r="AB79" s="3" t="s">
        <v>13</v>
      </c>
      <c r="AC79" s="86">
        <v>0</v>
      </c>
      <c r="AD79" s="86">
        <v>0</v>
      </c>
      <c r="AE79" s="86">
        <v>0</v>
      </c>
      <c r="AF79" s="86">
        <v>0</v>
      </c>
      <c r="AG79" s="86">
        <v>0</v>
      </c>
      <c r="AH79" s="86">
        <v>2</v>
      </c>
      <c r="AI79" s="86">
        <v>5</v>
      </c>
      <c r="AJ79" s="86">
        <v>0</v>
      </c>
      <c r="AK79" s="86">
        <v>0</v>
      </c>
      <c r="AL79" s="86">
        <f t="shared" si="14"/>
        <v>7</v>
      </c>
      <c r="AM79"/>
      <c r="AP79" s="95"/>
      <c r="AQ79" s="95"/>
      <c r="AR79" s="95"/>
      <c r="AS79" s="95"/>
      <c r="AT79" s="95"/>
      <c r="AU79" s="95"/>
      <c r="AV79" s="95"/>
      <c r="AW79" s="95"/>
      <c r="AX79" s="95"/>
      <c r="AY79" s="95"/>
      <c r="AZ79"/>
      <c r="BA79"/>
      <c r="BB79"/>
      <c r="BC79"/>
      <c r="BD79"/>
      <c r="BE79"/>
      <c r="BF79"/>
      <c r="BG79"/>
      <c r="BH79"/>
    </row>
    <row r="80" spans="1:83" x14ac:dyDescent="0.25">
      <c r="A80" s="3" t="s">
        <v>3</v>
      </c>
      <c r="B80" s="86">
        <v>0</v>
      </c>
      <c r="C80" s="21">
        <v>1</v>
      </c>
      <c r="D80" s="86">
        <v>0</v>
      </c>
      <c r="E80" s="86">
        <v>0</v>
      </c>
      <c r="F80" s="86">
        <v>0</v>
      </c>
      <c r="G80" s="21">
        <v>2</v>
      </c>
      <c r="H80" s="86">
        <v>0</v>
      </c>
      <c r="I80" s="86">
        <v>0</v>
      </c>
      <c r="J80" s="86">
        <v>1</v>
      </c>
      <c r="K80" s="21">
        <f t="shared" si="15"/>
        <v>4</v>
      </c>
      <c r="N80" s="81">
        <v>11</v>
      </c>
      <c r="O80" s="3" t="s">
        <v>14</v>
      </c>
      <c r="P80" s="86">
        <v>0</v>
      </c>
      <c r="Q80" s="86">
        <v>0</v>
      </c>
      <c r="R80" s="86">
        <v>0</v>
      </c>
      <c r="S80" s="86">
        <v>0</v>
      </c>
      <c r="T80" s="86">
        <v>0</v>
      </c>
      <c r="U80" s="86">
        <v>28</v>
      </c>
      <c r="V80" s="86">
        <v>12</v>
      </c>
      <c r="W80" s="86">
        <v>0</v>
      </c>
      <c r="X80" s="86">
        <v>0</v>
      </c>
      <c r="Y80" s="86">
        <f t="shared" si="16"/>
        <v>40</v>
      </c>
      <c r="AA80" s="2"/>
      <c r="AB80" s="92" t="s">
        <v>48</v>
      </c>
      <c r="AC80" s="86">
        <v>0</v>
      </c>
      <c r="AD80" s="86">
        <v>0</v>
      </c>
      <c r="AE80" s="86">
        <v>0</v>
      </c>
      <c r="AF80" s="86">
        <v>0</v>
      </c>
      <c r="AG80" s="22">
        <v>3</v>
      </c>
      <c r="AH80" s="86">
        <v>0</v>
      </c>
      <c r="AI80" s="86">
        <v>0</v>
      </c>
      <c r="AJ80" s="86">
        <v>0</v>
      </c>
      <c r="AK80" s="86">
        <v>0</v>
      </c>
      <c r="AL80" s="86">
        <f t="shared" si="14"/>
        <v>3</v>
      </c>
      <c r="AN80" s="2"/>
      <c r="AO80" s="2"/>
      <c r="AP80" s="95"/>
      <c r="AQ80" s="95"/>
      <c r="AR80" s="95"/>
      <c r="AS80" s="95"/>
      <c r="AT80" s="95"/>
      <c r="AU80" s="95"/>
      <c r="AV80" s="95"/>
      <c r="AW80" s="95"/>
      <c r="AX80" s="95"/>
      <c r="AY80" s="95"/>
      <c r="BI80" s="2"/>
      <c r="BJ80" s="2"/>
      <c r="BK80" s="2"/>
      <c r="BL80" s="2"/>
      <c r="BM80" s="2"/>
      <c r="BN80" s="2"/>
      <c r="BO80" s="2"/>
      <c r="BP80" s="2"/>
      <c r="BQ80" s="2"/>
      <c r="BR80" s="2"/>
      <c r="BS80" s="2"/>
      <c r="BT80" s="2"/>
      <c r="BU80" s="2"/>
      <c r="BV80" s="2"/>
      <c r="BW80" s="2"/>
      <c r="BX80" s="2"/>
      <c r="BY80" s="2"/>
      <c r="BZ80" s="2"/>
      <c r="CA80" s="2"/>
      <c r="CB80" s="2"/>
      <c r="CC80" s="2"/>
    </row>
    <row r="81" spans="1:81" x14ac:dyDescent="0.25">
      <c r="A81" s="3" t="s">
        <v>4</v>
      </c>
      <c r="B81" s="86">
        <v>0</v>
      </c>
      <c r="C81" s="21">
        <v>1</v>
      </c>
      <c r="D81" s="86">
        <v>0</v>
      </c>
      <c r="E81" s="86">
        <v>0</v>
      </c>
      <c r="F81" s="86">
        <v>0</v>
      </c>
      <c r="G81" s="86">
        <v>0</v>
      </c>
      <c r="H81" s="86">
        <v>0</v>
      </c>
      <c r="I81" s="86">
        <v>0</v>
      </c>
      <c r="J81" s="86">
        <v>0</v>
      </c>
      <c r="K81" s="21">
        <f t="shared" si="15"/>
        <v>1</v>
      </c>
      <c r="L81" s="2"/>
      <c r="N81" s="81">
        <v>12</v>
      </c>
      <c r="O81" s="92" t="s">
        <v>47</v>
      </c>
      <c r="P81" s="86">
        <v>0</v>
      </c>
      <c r="Q81" s="86">
        <v>0</v>
      </c>
      <c r="R81" s="86">
        <v>0</v>
      </c>
      <c r="S81" s="86">
        <v>0</v>
      </c>
      <c r="T81" s="22">
        <v>1</v>
      </c>
      <c r="U81" s="86">
        <v>11</v>
      </c>
      <c r="V81" s="86">
        <v>0</v>
      </c>
      <c r="W81" s="86">
        <v>5</v>
      </c>
      <c r="X81" s="86">
        <v>0</v>
      </c>
      <c r="Y81" s="86">
        <f t="shared" si="16"/>
        <v>17</v>
      </c>
      <c r="AB81" s="92" t="s">
        <v>32</v>
      </c>
      <c r="AC81" s="86">
        <v>0</v>
      </c>
      <c r="AD81" s="86">
        <v>0</v>
      </c>
      <c r="AE81" s="86">
        <v>0</v>
      </c>
      <c r="AF81" s="86">
        <v>2</v>
      </c>
      <c r="AG81" s="86">
        <v>0</v>
      </c>
      <c r="AH81" s="86">
        <v>0</v>
      </c>
      <c r="AI81" s="86">
        <v>0</v>
      </c>
      <c r="AJ81" s="86">
        <v>0</v>
      </c>
      <c r="AK81" s="86">
        <v>0</v>
      </c>
      <c r="AL81" s="86">
        <f t="shared" si="14"/>
        <v>2</v>
      </c>
      <c r="AN81" s="2"/>
      <c r="AO81" s="2"/>
      <c r="AP81" s="95"/>
      <c r="AQ81" s="95"/>
      <c r="AR81" s="95"/>
      <c r="AS81" s="95"/>
      <c r="AT81" s="95"/>
      <c r="AU81" s="95"/>
      <c r="AV81" s="95"/>
      <c r="AW81" s="95"/>
      <c r="AX81" s="95"/>
      <c r="AY81" s="95"/>
      <c r="BI81" s="2"/>
      <c r="BJ81" s="2"/>
      <c r="BK81" s="2"/>
      <c r="BL81" s="2"/>
      <c r="BM81" s="2"/>
      <c r="BN81" s="2"/>
      <c r="BO81" s="2"/>
      <c r="BP81" s="2"/>
      <c r="BQ81" s="2"/>
      <c r="BR81" s="2"/>
      <c r="BS81" s="2"/>
      <c r="BT81" s="2"/>
      <c r="BU81" s="2"/>
      <c r="BV81" s="2"/>
      <c r="BW81" s="2"/>
      <c r="BX81" s="2"/>
      <c r="BY81" s="2"/>
      <c r="BZ81" s="2"/>
      <c r="CA81" s="2"/>
      <c r="CB81" s="2"/>
      <c r="CC81" s="2"/>
    </row>
    <row r="82" spans="1:81" x14ac:dyDescent="0.25">
      <c r="A82" s="18" t="s">
        <v>48</v>
      </c>
      <c r="B82" s="86">
        <v>0</v>
      </c>
      <c r="C82" s="86">
        <v>0</v>
      </c>
      <c r="D82" s="86">
        <v>0</v>
      </c>
      <c r="E82" s="86">
        <v>0</v>
      </c>
      <c r="F82" s="21">
        <v>2</v>
      </c>
      <c r="G82" s="86">
        <v>0</v>
      </c>
      <c r="H82" s="86">
        <v>0</v>
      </c>
      <c r="I82" s="86">
        <v>0</v>
      </c>
      <c r="J82" s="86">
        <v>0</v>
      </c>
      <c r="K82" s="21">
        <f t="shared" si="15"/>
        <v>2</v>
      </c>
      <c r="N82" s="81">
        <v>13</v>
      </c>
      <c r="O82" s="3" t="s">
        <v>17</v>
      </c>
      <c r="P82" s="86">
        <v>0</v>
      </c>
      <c r="Q82" s="86">
        <v>0</v>
      </c>
      <c r="R82" s="86">
        <v>0</v>
      </c>
      <c r="S82" s="86">
        <v>0</v>
      </c>
      <c r="T82" s="86">
        <v>0</v>
      </c>
      <c r="U82" s="86">
        <v>1</v>
      </c>
      <c r="V82" s="86">
        <v>0</v>
      </c>
      <c r="W82" s="86">
        <v>0</v>
      </c>
      <c r="X82" s="86">
        <v>1</v>
      </c>
      <c r="Y82" s="86">
        <f t="shared" si="16"/>
        <v>2</v>
      </c>
      <c r="AB82" s="3" t="s">
        <v>17</v>
      </c>
      <c r="AC82" s="86">
        <v>0</v>
      </c>
      <c r="AD82" s="86">
        <v>0</v>
      </c>
      <c r="AE82" s="86">
        <v>0</v>
      </c>
      <c r="AF82" s="86">
        <v>0</v>
      </c>
      <c r="AG82" s="86">
        <v>0</v>
      </c>
      <c r="AH82" s="86">
        <v>1</v>
      </c>
      <c r="AI82" s="86">
        <v>0</v>
      </c>
      <c r="AJ82" s="86">
        <v>0</v>
      </c>
      <c r="AK82" s="86">
        <v>1</v>
      </c>
      <c r="AL82" s="86">
        <f t="shared" si="14"/>
        <v>2</v>
      </c>
      <c r="AN82" s="2"/>
      <c r="AO82" s="2"/>
      <c r="AP82" s="95"/>
      <c r="AQ82" s="95"/>
      <c r="AR82" s="95"/>
      <c r="AS82" s="95"/>
      <c r="AT82" s="95"/>
      <c r="AU82" s="95"/>
      <c r="AV82" s="95"/>
      <c r="AW82" s="95"/>
      <c r="AX82" s="95"/>
      <c r="AY82" s="95"/>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row>
    <row r="83" spans="1:81" x14ac:dyDescent="0.25">
      <c r="A83" s="3" t="s">
        <v>6</v>
      </c>
      <c r="B83" s="86">
        <v>0</v>
      </c>
      <c r="C83" s="86">
        <v>0</v>
      </c>
      <c r="D83" s="86">
        <v>0</v>
      </c>
      <c r="E83" s="86">
        <v>0</v>
      </c>
      <c r="F83" s="86">
        <v>0</v>
      </c>
      <c r="G83" s="86">
        <v>0</v>
      </c>
      <c r="H83" s="86">
        <v>0</v>
      </c>
      <c r="I83" s="86">
        <v>0</v>
      </c>
      <c r="J83" s="86">
        <v>0</v>
      </c>
      <c r="K83" s="21">
        <f t="shared" si="15"/>
        <v>0</v>
      </c>
      <c r="O83" s="11" t="s">
        <v>24</v>
      </c>
      <c r="P83" s="86">
        <f t="shared" ref="P83:X83" si="17">SUM(P68:P82)</f>
        <v>0</v>
      </c>
      <c r="Q83" s="86">
        <f t="shared" si="17"/>
        <v>5</v>
      </c>
      <c r="R83" s="86">
        <f t="shared" si="17"/>
        <v>4</v>
      </c>
      <c r="S83" s="86">
        <f t="shared" si="17"/>
        <v>52</v>
      </c>
      <c r="T83" s="86">
        <f t="shared" si="17"/>
        <v>43</v>
      </c>
      <c r="U83" s="86">
        <f t="shared" si="17"/>
        <v>150</v>
      </c>
      <c r="V83" s="86">
        <f t="shared" si="17"/>
        <v>52</v>
      </c>
      <c r="W83" s="86">
        <f t="shared" si="17"/>
        <v>9</v>
      </c>
      <c r="X83" s="86">
        <f t="shared" si="17"/>
        <v>5</v>
      </c>
      <c r="Y83" s="86">
        <f>SUM(Y68:Y82)</f>
        <v>320</v>
      </c>
      <c r="Z83" s="19"/>
      <c r="AB83" s="92" t="s">
        <v>42</v>
      </c>
      <c r="AC83" s="86">
        <v>0</v>
      </c>
      <c r="AD83" s="86">
        <v>0</v>
      </c>
      <c r="AE83" s="86">
        <v>0</v>
      </c>
      <c r="AF83" s="86">
        <v>0</v>
      </c>
      <c r="AG83" s="86">
        <v>0</v>
      </c>
      <c r="AH83" s="86">
        <v>0</v>
      </c>
      <c r="AI83" s="86">
        <v>0</v>
      </c>
      <c r="AJ83" s="86">
        <v>0</v>
      </c>
      <c r="AK83" s="86">
        <v>1</v>
      </c>
      <c r="AL83" s="86">
        <f t="shared" si="14"/>
        <v>1</v>
      </c>
      <c r="AN83" s="2"/>
      <c r="AO83" s="2"/>
      <c r="AP83" s="95"/>
      <c r="AQ83" s="95"/>
      <c r="AR83" s="95"/>
      <c r="AS83" s="95"/>
      <c r="AT83" s="95"/>
      <c r="AU83" s="95"/>
      <c r="AV83" s="95"/>
      <c r="AW83" s="95"/>
      <c r="AX83" s="95"/>
      <c r="AY83" s="95"/>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row>
    <row r="84" spans="1:81" x14ac:dyDescent="0.25">
      <c r="A84" s="3" t="s">
        <v>7</v>
      </c>
      <c r="B84" s="86">
        <v>0</v>
      </c>
      <c r="C84" s="86">
        <v>0</v>
      </c>
      <c r="D84" s="86">
        <v>0</v>
      </c>
      <c r="E84" s="21">
        <v>3</v>
      </c>
      <c r="F84" s="21">
        <v>1</v>
      </c>
      <c r="G84" s="86">
        <v>0</v>
      </c>
      <c r="H84" s="21">
        <v>2</v>
      </c>
      <c r="I84" s="86">
        <v>0</v>
      </c>
      <c r="J84" s="86">
        <v>0</v>
      </c>
      <c r="K84" s="21">
        <f t="shared" si="15"/>
        <v>6</v>
      </c>
      <c r="AB84" s="11" t="s">
        <v>24</v>
      </c>
      <c r="AC84" s="86">
        <f t="shared" ref="AC84:AK84" si="18">SUM(AC69:AC83)</f>
        <v>0</v>
      </c>
      <c r="AD84" s="86">
        <f t="shared" si="18"/>
        <v>5</v>
      </c>
      <c r="AE84" s="86">
        <f t="shared" si="18"/>
        <v>4</v>
      </c>
      <c r="AF84" s="86">
        <f t="shared" si="18"/>
        <v>52</v>
      </c>
      <c r="AG84" s="86">
        <f t="shared" si="18"/>
        <v>43</v>
      </c>
      <c r="AH84" s="86">
        <f t="shared" si="18"/>
        <v>150</v>
      </c>
      <c r="AI84" s="86">
        <f t="shared" si="18"/>
        <v>52</v>
      </c>
      <c r="AJ84" s="86">
        <f t="shared" si="18"/>
        <v>9</v>
      </c>
      <c r="AK84" s="86">
        <f t="shared" si="18"/>
        <v>5</v>
      </c>
      <c r="AL84" s="86">
        <f>SUM(AL69:AL83)</f>
        <v>320</v>
      </c>
      <c r="AM84" s="86"/>
      <c r="AN84" s="2"/>
      <c r="AO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row>
    <row r="85" spans="1:81" x14ac:dyDescent="0.25">
      <c r="A85" s="124" t="s">
        <v>83</v>
      </c>
      <c r="B85" s="86">
        <v>0</v>
      </c>
      <c r="C85" s="86">
        <v>0</v>
      </c>
      <c r="D85" s="86">
        <v>0</v>
      </c>
      <c r="E85" s="86">
        <v>0</v>
      </c>
      <c r="F85" s="86">
        <v>0</v>
      </c>
      <c r="G85" s="86">
        <v>0</v>
      </c>
      <c r="H85" s="86">
        <v>0</v>
      </c>
      <c r="I85" s="86">
        <v>0</v>
      </c>
      <c r="J85" s="86">
        <v>0</v>
      </c>
      <c r="K85" s="21">
        <f t="shared" si="15"/>
        <v>0</v>
      </c>
      <c r="AA85" s="2"/>
      <c r="AB85" s="2"/>
      <c r="AC85" s="2"/>
      <c r="AD85" s="2"/>
      <c r="AE85" s="2"/>
      <c r="AF85" s="2"/>
      <c r="AG85" s="2"/>
      <c r="AH85" s="2"/>
      <c r="AI85" s="2"/>
      <c r="AJ85" s="2"/>
      <c r="AK85" s="2"/>
      <c r="AL85" s="2"/>
      <c r="AN85" s="2"/>
      <c r="AO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row>
    <row r="86" spans="1:81" x14ac:dyDescent="0.25">
      <c r="A86" s="18" t="s">
        <v>50</v>
      </c>
      <c r="B86" s="86">
        <v>0</v>
      </c>
      <c r="C86" s="86">
        <v>0</v>
      </c>
      <c r="D86" s="86">
        <v>0</v>
      </c>
      <c r="E86" s="86">
        <v>0</v>
      </c>
      <c r="F86" s="86">
        <v>0</v>
      </c>
      <c r="G86" s="86">
        <v>0</v>
      </c>
      <c r="H86" s="86">
        <v>0</v>
      </c>
      <c r="I86" s="86">
        <v>0</v>
      </c>
      <c r="J86" s="86">
        <v>0</v>
      </c>
      <c r="K86" s="21">
        <f t="shared" si="15"/>
        <v>0</v>
      </c>
      <c r="O86" s="1" t="s">
        <v>213</v>
      </c>
      <c r="P86" s="2"/>
      <c r="Q86" s="2"/>
      <c r="R86" s="2"/>
      <c r="S86" s="2"/>
      <c r="T86" s="2"/>
      <c r="U86" s="2"/>
      <c r="V86" s="2"/>
      <c r="W86" s="2"/>
      <c r="X86" s="2"/>
      <c r="Y86" s="2"/>
      <c r="AA86" s="2"/>
      <c r="AB86" s="2"/>
      <c r="AC86" s="2"/>
      <c r="AD86" s="2"/>
      <c r="AE86" s="2"/>
      <c r="AF86" s="2"/>
      <c r="AG86" s="2"/>
      <c r="AH86" s="2"/>
      <c r="AI86" s="2"/>
      <c r="AJ86" s="2"/>
      <c r="AK86" s="2"/>
      <c r="AL86" s="2"/>
      <c r="AN86" s="2"/>
      <c r="AO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row>
    <row r="87" spans="1:81" x14ac:dyDescent="0.25">
      <c r="A87" s="18" t="s">
        <v>51</v>
      </c>
      <c r="B87" s="86">
        <v>0</v>
      </c>
      <c r="C87" s="86">
        <v>0</v>
      </c>
      <c r="D87" s="86">
        <v>0</v>
      </c>
      <c r="E87" s="86">
        <v>0</v>
      </c>
      <c r="F87" s="86">
        <v>0</v>
      </c>
      <c r="G87" s="86">
        <v>0</v>
      </c>
      <c r="H87" s="86">
        <v>0</v>
      </c>
      <c r="I87" s="86">
        <v>0</v>
      </c>
      <c r="J87" s="86">
        <v>0</v>
      </c>
      <c r="K87" s="21">
        <f t="shared" si="15"/>
        <v>0</v>
      </c>
      <c r="O87" s="1" t="s">
        <v>28</v>
      </c>
      <c r="P87" s="2"/>
      <c r="Q87" s="2"/>
      <c r="R87" s="2"/>
      <c r="S87" s="2"/>
      <c r="T87" s="2"/>
      <c r="U87" s="2"/>
      <c r="V87" s="2"/>
      <c r="W87" s="2"/>
      <c r="X87" s="2"/>
      <c r="Y87" s="2"/>
      <c r="AA87" s="2"/>
      <c r="AB87" s="1" t="s">
        <v>213</v>
      </c>
      <c r="AC87" s="2"/>
      <c r="AD87" s="2"/>
      <c r="AE87" s="2"/>
      <c r="AF87" s="2"/>
      <c r="AG87" s="2"/>
      <c r="AH87" s="2"/>
      <c r="AI87" s="2"/>
      <c r="AJ87" s="2"/>
      <c r="AK87" s="2"/>
      <c r="AL87" s="2"/>
      <c r="AN87" s="2"/>
      <c r="AO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row>
    <row r="88" spans="1:81" x14ac:dyDescent="0.25">
      <c r="A88" s="18" t="s">
        <v>42</v>
      </c>
      <c r="B88" s="86">
        <v>0</v>
      </c>
      <c r="C88" s="86">
        <v>0</v>
      </c>
      <c r="D88" s="86">
        <v>0</v>
      </c>
      <c r="E88" s="86">
        <v>0</v>
      </c>
      <c r="F88" s="21">
        <v>4</v>
      </c>
      <c r="G88" s="86">
        <v>0</v>
      </c>
      <c r="H88" s="86">
        <v>0</v>
      </c>
      <c r="I88" s="86">
        <v>0</v>
      </c>
      <c r="J88" s="86">
        <v>0</v>
      </c>
      <c r="K88" s="21">
        <f t="shared" si="15"/>
        <v>4</v>
      </c>
      <c r="O88" s="2" t="s">
        <v>31</v>
      </c>
      <c r="P88" s="2"/>
      <c r="Q88" s="2"/>
      <c r="R88" s="2"/>
      <c r="S88" s="2"/>
      <c r="T88" s="2"/>
      <c r="U88" s="2"/>
      <c r="V88" s="2"/>
      <c r="W88" s="2"/>
      <c r="X88" s="2"/>
      <c r="Y88" s="2"/>
      <c r="AA88" s="2"/>
      <c r="AB88" s="1" t="s">
        <v>28</v>
      </c>
      <c r="AC88" s="2"/>
      <c r="AD88" s="2"/>
      <c r="AE88" s="2"/>
      <c r="AF88" s="2"/>
      <c r="AG88" s="2"/>
      <c r="AH88" s="2"/>
      <c r="AI88" s="2"/>
      <c r="AJ88" s="2"/>
      <c r="AK88" s="2"/>
      <c r="AL88" s="2"/>
      <c r="AN88" s="2"/>
      <c r="AO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row>
    <row r="89" spans="1:81" x14ac:dyDescent="0.25">
      <c r="A89" s="3" t="s">
        <v>8</v>
      </c>
      <c r="B89" s="86">
        <v>0</v>
      </c>
      <c r="C89" s="86">
        <v>0</v>
      </c>
      <c r="D89" s="86">
        <v>0</v>
      </c>
      <c r="E89" s="86">
        <v>0</v>
      </c>
      <c r="F89" s="86">
        <v>0</v>
      </c>
      <c r="G89" s="86">
        <v>0</v>
      </c>
      <c r="H89" s="86">
        <v>0</v>
      </c>
      <c r="I89" s="86">
        <v>0</v>
      </c>
      <c r="J89" s="86">
        <v>0</v>
      </c>
      <c r="K89" s="21">
        <f t="shared" si="15"/>
        <v>0</v>
      </c>
      <c r="O89" s="2"/>
      <c r="P89" s="1" t="s">
        <v>20</v>
      </c>
      <c r="Q89" s="2"/>
      <c r="R89" s="2"/>
      <c r="S89" s="1" t="s">
        <v>21</v>
      </c>
      <c r="T89" s="2"/>
      <c r="U89" s="2"/>
      <c r="V89" s="2"/>
      <c r="W89" s="2"/>
      <c r="X89" s="2"/>
      <c r="Y89" s="2"/>
      <c r="AA89" s="2"/>
      <c r="AB89" s="1" t="s">
        <v>64</v>
      </c>
      <c r="AC89" s="2"/>
      <c r="AD89" s="2"/>
      <c r="AE89" s="2"/>
      <c r="AF89" s="2"/>
      <c r="AG89" s="2"/>
      <c r="AH89" s="2"/>
      <c r="AI89" s="2"/>
      <c r="AJ89" s="2"/>
      <c r="AK89" s="2"/>
      <c r="AL89" s="2"/>
      <c r="AN89" s="2"/>
      <c r="AO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row>
    <row r="90" spans="1:81" x14ac:dyDescent="0.25">
      <c r="A90" s="3" t="s">
        <v>9</v>
      </c>
      <c r="B90" s="86">
        <v>0</v>
      </c>
      <c r="C90" s="86">
        <v>0</v>
      </c>
      <c r="D90" s="86">
        <v>0</v>
      </c>
      <c r="E90" s="86">
        <v>0</v>
      </c>
      <c r="F90" s="86">
        <v>0</v>
      </c>
      <c r="G90" s="86">
        <v>0</v>
      </c>
      <c r="H90" s="86">
        <v>0</v>
      </c>
      <c r="I90" s="86">
        <v>0</v>
      </c>
      <c r="J90" s="86">
        <v>0</v>
      </c>
      <c r="K90" s="21">
        <f t="shared" si="15"/>
        <v>0</v>
      </c>
      <c r="N90" s="81" t="s">
        <v>154</v>
      </c>
      <c r="O90" s="32" t="s">
        <v>19</v>
      </c>
      <c r="P90" s="5">
        <v>16</v>
      </c>
      <c r="Q90" s="5">
        <v>17</v>
      </c>
      <c r="R90" s="5">
        <v>26</v>
      </c>
      <c r="S90" s="5">
        <v>1</v>
      </c>
      <c r="T90" s="87">
        <v>6</v>
      </c>
      <c r="U90" s="5">
        <v>11</v>
      </c>
      <c r="V90" s="5">
        <v>16</v>
      </c>
      <c r="W90" s="5">
        <v>21</v>
      </c>
      <c r="X90" s="5">
        <v>26</v>
      </c>
      <c r="Y90" s="8" t="s">
        <v>24</v>
      </c>
      <c r="AA90" s="2"/>
      <c r="AB90" s="2"/>
      <c r="AC90" s="1" t="s">
        <v>20</v>
      </c>
      <c r="AD90" s="2"/>
      <c r="AE90" s="2"/>
      <c r="AF90" s="1" t="s">
        <v>21</v>
      </c>
      <c r="AG90" s="2"/>
      <c r="AH90" s="2"/>
      <c r="AI90" s="2"/>
      <c r="AJ90" s="2"/>
      <c r="AK90" s="2"/>
      <c r="AL90" s="2"/>
      <c r="AN90" s="2"/>
      <c r="AO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row>
    <row r="91" spans="1:81" x14ac:dyDescent="0.25">
      <c r="A91" s="18" t="s">
        <v>44</v>
      </c>
      <c r="B91" s="86">
        <v>0</v>
      </c>
      <c r="C91" s="86">
        <v>0</v>
      </c>
      <c r="D91" s="86">
        <v>0</v>
      </c>
      <c r="E91" s="86">
        <v>0</v>
      </c>
      <c r="F91" s="86">
        <v>0</v>
      </c>
      <c r="G91" s="86">
        <v>0</v>
      </c>
      <c r="H91" s="86">
        <v>0</v>
      </c>
      <c r="I91" s="86">
        <v>0</v>
      </c>
      <c r="J91" s="86">
        <v>0</v>
      </c>
      <c r="K91" s="21">
        <f t="shared" si="15"/>
        <v>0</v>
      </c>
      <c r="N91" s="81">
        <v>1</v>
      </c>
      <c r="O91" s="92" t="s">
        <v>43</v>
      </c>
      <c r="P91" s="86">
        <v>0</v>
      </c>
      <c r="Q91" s="86">
        <v>5</v>
      </c>
      <c r="R91" s="86">
        <v>0</v>
      </c>
      <c r="S91" s="86">
        <v>0</v>
      </c>
      <c r="T91" s="86">
        <v>6</v>
      </c>
      <c r="U91" s="86">
        <v>2</v>
      </c>
      <c r="V91" s="86">
        <v>0</v>
      </c>
      <c r="W91" s="86">
        <v>2</v>
      </c>
      <c r="X91" s="86">
        <v>3</v>
      </c>
      <c r="Y91" s="86">
        <f t="shared" ref="Y91:Y96" si="19">SUM(P91:X91)</f>
        <v>18</v>
      </c>
      <c r="AA91" s="2"/>
      <c r="AB91" s="32" t="s">
        <v>19</v>
      </c>
      <c r="AC91" s="5">
        <v>16</v>
      </c>
      <c r="AD91" s="5">
        <v>17</v>
      </c>
      <c r="AE91" s="5">
        <v>26</v>
      </c>
      <c r="AF91" s="5">
        <v>1</v>
      </c>
      <c r="AG91" s="87">
        <v>6</v>
      </c>
      <c r="AH91" s="5">
        <v>11</v>
      </c>
      <c r="AI91" s="5">
        <v>16</v>
      </c>
      <c r="AJ91" s="5">
        <v>21</v>
      </c>
      <c r="AK91" s="5">
        <v>26</v>
      </c>
      <c r="AL91" s="8" t="s">
        <v>24</v>
      </c>
      <c r="AN91" s="2"/>
      <c r="AO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row>
    <row r="92" spans="1:81" s="2" customFormat="1" x14ac:dyDescent="0.25">
      <c r="A92" s="3" t="s">
        <v>10</v>
      </c>
      <c r="B92" s="86">
        <v>0</v>
      </c>
      <c r="C92" s="86">
        <v>0</v>
      </c>
      <c r="D92" s="86">
        <v>0</v>
      </c>
      <c r="E92" s="86">
        <v>0</v>
      </c>
      <c r="F92" s="86">
        <v>0</v>
      </c>
      <c r="G92" s="86">
        <v>0</v>
      </c>
      <c r="H92" s="86">
        <v>0</v>
      </c>
      <c r="I92" s="86">
        <v>0</v>
      </c>
      <c r="J92" s="86">
        <v>0</v>
      </c>
      <c r="K92" s="21">
        <f t="shared" si="15"/>
        <v>0</v>
      </c>
      <c r="L92"/>
      <c r="N92" s="81">
        <v>2</v>
      </c>
      <c r="O92" s="3" t="s">
        <v>8</v>
      </c>
      <c r="P92" s="86">
        <v>0</v>
      </c>
      <c r="Q92" s="86">
        <v>0</v>
      </c>
      <c r="R92" s="86">
        <v>0</v>
      </c>
      <c r="S92" s="86">
        <v>0</v>
      </c>
      <c r="T92" s="86">
        <v>0</v>
      </c>
      <c r="U92" s="86">
        <v>1</v>
      </c>
      <c r="V92" s="86">
        <v>0</v>
      </c>
      <c r="W92" s="86">
        <v>0</v>
      </c>
      <c r="X92" s="86">
        <v>0</v>
      </c>
      <c r="Y92" s="86">
        <f t="shared" si="19"/>
        <v>1</v>
      </c>
      <c r="AB92" s="3" t="s">
        <v>17</v>
      </c>
      <c r="AC92" s="86">
        <v>0</v>
      </c>
      <c r="AD92" s="86">
        <v>0</v>
      </c>
      <c r="AE92" s="86">
        <v>0</v>
      </c>
      <c r="AF92" s="86">
        <v>0</v>
      </c>
      <c r="AG92" s="86">
        <v>1500</v>
      </c>
      <c r="AH92" s="86">
        <v>0</v>
      </c>
      <c r="AI92" s="86">
        <v>0</v>
      </c>
      <c r="AJ92" s="86">
        <v>0</v>
      </c>
      <c r="AK92" s="86">
        <v>0</v>
      </c>
      <c r="AL92" s="86">
        <f t="shared" ref="AL92:AL97" si="20">SUM(AC92:AK92)</f>
        <v>1500</v>
      </c>
      <c r="AM92"/>
    </row>
    <row r="93" spans="1:81" x14ac:dyDescent="0.25">
      <c r="A93" s="3" t="s">
        <v>11</v>
      </c>
      <c r="B93" s="86">
        <v>0</v>
      </c>
      <c r="C93" s="86">
        <v>0</v>
      </c>
      <c r="D93" s="21">
        <v>1</v>
      </c>
      <c r="E93" s="21">
        <v>100</v>
      </c>
      <c r="F93" s="86">
        <v>68</v>
      </c>
      <c r="G93" s="21">
        <v>1125</v>
      </c>
      <c r="H93" s="21">
        <v>420</v>
      </c>
      <c r="I93" s="86">
        <v>0</v>
      </c>
      <c r="J93" s="86">
        <v>0</v>
      </c>
      <c r="K93" s="21">
        <f t="shared" si="15"/>
        <v>1714</v>
      </c>
      <c r="N93" s="81">
        <v>3</v>
      </c>
      <c r="O93" s="3" t="s">
        <v>9</v>
      </c>
      <c r="P93" s="86">
        <v>0</v>
      </c>
      <c r="Q93" s="86">
        <v>0</v>
      </c>
      <c r="R93" s="86">
        <v>0</v>
      </c>
      <c r="S93" s="86">
        <v>57</v>
      </c>
      <c r="T93" s="86">
        <v>40</v>
      </c>
      <c r="U93" s="86">
        <v>200</v>
      </c>
      <c r="V93" s="86">
        <v>0</v>
      </c>
      <c r="W93" s="86">
        <v>0</v>
      </c>
      <c r="X93" s="86">
        <v>0</v>
      </c>
      <c r="Y93" s="86">
        <f t="shared" si="19"/>
        <v>297</v>
      </c>
      <c r="AA93" s="2"/>
      <c r="AB93" s="3" t="s">
        <v>10</v>
      </c>
      <c r="AC93" s="86">
        <v>0</v>
      </c>
      <c r="AD93" s="86">
        <v>0</v>
      </c>
      <c r="AE93" s="86">
        <v>0</v>
      </c>
      <c r="AF93" s="86">
        <v>0</v>
      </c>
      <c r="AG93" s="86">
        <v>300</v>
      </c>
      <c r="AH93" s="86">
        <v>24</v>
      </c>
      <c r="AI93" s="86">
        <v>0</v>
      </c>
      <c r="AJ93" s="86">
        <v>0</v>
      </c>
      <c r="AK93" s="86">
        <v>0</v>
      </c>
      <c r="AL93" s="86">
        <f t="shared" si="20"/>
        <v>324</v>
      </c>
      <c r="AN93" s="2"/>
      <c r="AO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row>
    <row r="94" spans="1:81" x14ac:dyDescent="0.25">
      <c r="A94" s="3" t="s">
        <v>12</v>
      </c>
      <c r="B94" s="86">
        <v>0</v>
      </c>
      <c r="C94" s="86">
        <v>0</v>
      </c>
      <c r="D94" s="86">
        <v>0</v>
      </c>
      <c r="E94" s="21">
        <v>9</v>
      </c>
      <c r="F94" s="86">
        <v>0</v>
      </c>
      <c r="G94" s="21">
        <v>7</v>
      </c>
      <c r="H94" s="21">
        <v>2</v>
      </c>
      <c r="I94" s="86">
        <v>0</v>
      </c>
      <c r="J94" s="86">
        <v>0</v>
      </c>
      <c r="K94" s="21">
        <f t="shared" si="15"/>
        <v>18</v>
      </c>
      <c r="N94" s="81">
        <v>4</v>
      </c>
      <c r="O94" s="3" t="s">
        <v>10</v>
      </c>
      <c r="P94" s="86">
        <v>0</v>
      </c>
      <c r="Q94" s="86">
        <v>0</v>
      </c>
      <c r="R94" s="86">
        <v>0</v>
      </c>
      <c r="S94" s="86">
        <v>0</v>
      </c>
      <c r="T94" s="86">
        <v>300</v>
      </c>
      <c r="U94" s="86">
        <v>24</v>
      </c>
      <c r="V94" s="86">
        <v>0</v>
      </c>
      <c r="W94" s="86">
        <v>0</v>
      </c>
      <c r="X94" s="86">
        <v>0</v>
      </c>
      <c r="Y94" s="86">
        <f t="shared" si="19"/>
        <v>324</v>
      </c>
      <c r="AA94" s="2"/>
      <c r="AB94" s="3" t="s">
        <v>9</v>
      </c>
      <c r="AC94" s="86">
        <v>0</v>
      </c>
      <c r="AD94" s="86">
        <v>0</v>
      </c>
      <c r="AE94" s="86">
        <v>0</v>
      </c>
      <c r="AF94" s="86">
        <v>57</v>
      </c>
      <c r="AG94" s="86">
        <v>40</v>
      </c>
      <c r="AH94" s="86">
        <v>200</v>
      </c>
      <c r="AI94" s="86">
        <v>0</v>
      </c>
      <c r="AJ94" s="86">
        <v>0</v>
      </c>
      <c r="AK94" s="86">
        <v>0</v>
      </c>
      <c r="AL94" s="86">
        <f t="shared" si="20"/>
        <v>297</v>
      </c>
      <c r="AN94" s="2"/>
      <c r="AO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row>
    <row r="95" spans="1:81" s="2" customFormat="1" x14ac:dyDescent="0.25">
      <c r="A95" s="13" t="s">
        <v>32</v>
      </c>
      <c r="B95" s="86">
        <v>0</v>
      </c>
      <c r="C95" s="86">
        <v>0</v>
      </c>
      <c r="D95" s="86">
        <v>0</v>
      </c>
      <c r="E95" s="86">
        <v>0</v>
      </c>
      <c r="F95" s="86">
        <v>0</v>
      </c>
      <c r="G95" s="86">
        <v>0</v>
      </c>
      <c r="H95" s="86">
        <v>0</v>
      </c>
      <c r="I95" s="86">
        <v>0</v>
      </c>
      <c r="J95" s="86">
        <v>0</v>
      </c>
      <c r="K95" s="21">
        <f t="shared" si="15"/>
        <v>0</v>
      </c>
      <c r="L95"/>
      <c r="N95" s="81">
        <v>5</v>
      </c>
      <c r="O95" s="92" t="s">
        <v>40</v>
      </c>
      <c r="P95" s="86">
        <v>0</v>
      </c>
      <c r="Q95" s="86">
        <v>4</v>
      </c>
      <c r="R95" s="86">
        <v>0</v>
      </c>
      <c r="S95" s="86">
        <v>2</v>
      </c>
      <c r="T95" s="86"/>
      <c r="U95" s="86">
        <v>0</v>
      </c>
      <c r="V95" s="86">
        <v>0</v>
      </c>
      <c r="W95" s="86">
        <v>0</v>
      </c>
      <c r="X95" s="86">
        <v>0</v>
      </c>
      <c r="Y95" s="86">
        <f t="shared" si="19"/>
        <v>6</v>
      </c>
      <c r="AB95" s="92" t="s">
        <v>43</v>
      </c>
      <c r="AC95" s="86">
        <v>0</v>
      </c>
      <c r="AD95" s="86">
        <v>5</v>
      </c>
      <c r="AE95" s="86">
        <v>0</v>
      </c>
      <c r="AF95" s="86">
        <v>0</v>
      </c>
      <c r="AG95" s="86">
        <v>6</v>
      </c>
      <c r="AH95" s="86">
        <v>2</v>
      </c>
      <c r="AI95" s="86">
        <v>0</v>
      </c>
      <c r="AJ95" s="86">
        <v>2</v>
      </c>
      <c r="AK95" s="86">
        <v>3</v>
      </c>
      <c r="AL95" s="86">
        <f t="shared" si="20"/>
        <v>18</v>
      </c>
      <c r="AM95"/>
    </row>
    <row r="96" spans="1:81" s="2" customFormat="1" x14ac:dyDescent="0.25">
      <c r="A96" s="3" t="s">
        <v>18</v>
      </c>
      <c r="B96" s="86">
        <v>0</v>
      </c>
      <c r="C96" s="86">
        <v>0</v>
      </c>
      <c r="D96" s="86">
        <v>0</v>
      </c>
      <c r="E96" s="86">
        <v>0</v>
      </c>
      <c r="F96" s="21">
        <v>22</v>
      </c>
      <c r="G96" s="86">
        <v>0</v>
      </c>
      <c r="H96" s="86">
        <v>0</v>
      </c>
      <c r="I96" s="86">
        <v>0</v>
      </c>
      <c r="J96" s="86">
        <v>0</v>
      </c>
      <c r="K96" s="21">
        <f t="shared" si="15"/>
        <v>22</v>
      </c>
      <c r="N96" s="81">
        <v>6</v>
      </c>
      <c r="O96" s="3" t="s">
        <v>17</v>
      </c>
      <c r="P96" s="86">
        <v>0</v>
      </c>
      <c r="Q96" s="86">
        <v>0</v>
      </c>
      <c r="R96" s="86">
        <v>0</v>
      </c>
      <c r="S96" s="86">
        <v>0</v>
      </c>
      <c r="T96" s="86">
        <v>1500</v>
      </c>
      <c r="U96" s="86">
        <v>0</v>
      </c>
      <c r="V96" s="86">
        <v>0</v>
      </c>
      <c r="W96" s="86">
        <v>0</v>
      </c>
      <c r="X96" s="86">
        <v>0</v>
      </c>
      <c r="Y96" s="86">
        <f t="shared" si="19"/>
        <v>1500</v>
      </c>
      <c r="AB96" s="92" t="s">
        <v>40</v>
      </c>
      <c r="AC96" s="86">
        <v>0</v>
      </c>
      <c r="AD96" s="86">
        <v>4</v>
      </c>
      <c r="AE96" s="86">
        <v>0</v>
      </c>
      <c r="AF96" s="86">
        <v>2</v>
      </c>
      <c r="AG96" s="86"/>
      <c r="AH96" s="86">
        <v>0</v>
      </c>
      <c r="AI96" s="86">
        <v>0</v>
      </c>
      <c r="AJ96" s="86">
        <v>0</v>
      </c>
      <c r="AK96" s="86">
        <v>0</v>
      </c>
      <c r="AL96" s="86">
        <f t="shared" si="20"/>
        <v>6</v>
      </c>
      <c r="AM96"/>
    </row>
    <row r="97" spans="1:81" x14ac:dyDescent="0.25">
      <c r="A97" s="18" t="s">
        <v>46</v>
      </c>
      <c r="B97" s="86">
        <v>0</v>
      </c>
      <c r="C97" s="86">
        <v>0</v>
      </c>
      <c r="D97" s="86">
        <v>0</v>
      </c>
      <c r="E97" s="86">
        <v>0</v>
      </c>
      <c r="F97" s="86">
        <v>0</v>
      </c>
      <c r="G97" s="86">
        <v>0</v>
      </c>
      <c r="H97" s="86">
        <v>0</v>
      </c>
      <c r="I97" s="86">
        <v>0</v>
      </c>
      <c r="J97" s="86">
        <v>0</v>
      </c>
      <c r="K97" s="21">
        <f t="shared" si="15"/>
        <v>0</v>
      </c>
      <c r="L97" s="2"/>
      <c r="O97" s="11" t="s">
        <v>24</v>
      </c>
      <c r="P97" s="86">
        <f t="shared" ref="P97:Y97" si="21">SUM(P91:P96)</f>
        <v>0</v>
      </c>
      <c r="Q97" s="86">
        <f t="shared" si="21"/>
        <v>9</v>
      </c>
      <c r="R97" s="86">
        <f t="shared" si="21"/>
        <v>0</v>
      </c>
      <c r="S97" s="86">
        <f t="shared" si="21"/>
        <v>59</v>
      </c>
      <c r="T97" s="86">
        <f t="shared" si="21"/>
        <v>1846</v>
      </c>
      <c r="U97" s="86">
        <f t="shared" si="21"/>
        <v>227</v>
      </c>
      <c r="V97" s="86">
        <f t="shared" si="21"/>
        <v>0</v>
      </c>
      <c r="W97" s="86">
        <f t="shared" si="21"/>
        <v>2</v>
      </c>
      <c r="X97" s="86">
        <f t="shared" si="21"/>
        <v>3</v>
      </c>
      <c r="Y97" s="86">
        <f t="shared" si="21"/>
        <v>2146</v>
      </c>
      <c r="AA97" s="2"/>
      <c r="AB97" s="3" t="s">
        <v>8</v>
      </c>
      <c r="AC97" s="86">
        <v>0</v>
      </c>
      <c r="AD97" s="86">
        <v>0</v>
      </c>
      <c r="AE97" s="86">
        <v>0</v>
      </c>
      <c r="AF97" s="86">
        <v>0</v>
      </c>
      <c r="AG97" s="86">
        <v>0</v>
      </c>
      <c r="AH97" s="86">
        <v>1</v>
      </c>
      <c r="AI97" s="86">
        <v>0</v>
      </c>
      <c r="AJ97" s="86">
        <v>0</v>
      </c>
      <c r="AK97" s="86">
        <v>0</v>
      </c>
      <c r="AL97" s="86">
        <f t="shared" si="20"/>
        <v>1</v>
      </c>
      <c r="AN97" s="2"/>
      <c r="AO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row>
    <row r="98" spans="1:81" x14ac:dyDescent="0.25">
      <c r="A98" s="3" t="s">
        <v>13</v>
      </c>
      <c r="B98" s="86">
        <v>0</v>
      </c>
      <c r="C98" s="86">
        <v>0</v>
      </c>
      <c r="D98" s="86">
        <v>0</v>
      </c>
      <c r="E98" s="86">
        <v>0</v>
      </c>
      <c r="F98" s="86">
        <v>0</v>
      </c>
      <c r="G98" s="86">
        <v>0</v>
      </c>
      <c r="H98" s="86">
        <v>0</v>
      </c>
      <c r="I98" s="86">
        <v>0</v>
      </c>
      <c r="J98" s="86">
        <v>0</v>
      </c>
      <c r="K98" s="21">
        <f t="shared" si="15"/>
        <v>0</v>
      </c>
      <c r="L98" s="2"/>
      <c r="AA98" s="2"/>
      <c r="AB98" s="11" t="s">
        <v>24</v>
      </c>
      <c r="AC98" s="86">
        <f t="shared" ref="AC98:AL98" si="22">SUM(AC92:AC97)</f>
        <v>0</v>
      </c>
      <c r="AD98" s="86">
        <f t="shared" si="22"/>
        <v>9</v>
      </c>
      <c r="AE98" s="86">
        <f t="shared" si="22"/>
        <v>0</v>
      </c>
      <c r="AF98" s="86">
        <f t="shared" si="22"/>
        <v>59</v>
      </c>
      <c r="AG98" s="86">
        <f t="shared" si="22"/>
        <v>1846</v>
      </c>
      <c r="AH98" s="86">
        <f t="shared" si="22"/>
        <v>227</v>
      </c>
      <c r="AI98" s="86">
        <f t="shared" si="22"/>
        <v>0</v>
      </c>
      <c r="AJ98" s="86">
        <f t="shared" si="22"/>
        <v>2</v>
      </c>
      <c r="AK98" s="86">
        <f t="shared" si="22"/>
        <v>3</v>
      </c>
      <c r="AL98" s="86">
        <f t="shared" si="22"/>
        <v>2146</v>
      </c>
      <c r="AN98" s="2"/>
      <c r="AO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row>
    <row r="99" spans="1:81" x14ac:dyDescent="0.25">
      <c r="A99" s="3" t="s">
        <v>14</v>
      </c>
      <c r="B99" s="86">
        <v>0</v>
      </c>
      <c r="C99" s="86">
        <v>0</v>
      </c>
      <c r="D99" s="86">
        <v>7</v>
      </c>
      <c r="E99" s="21">
        <v>75</v>
      </c>
      <c r="F99" s="21">
        <v>2</v>
      </c>
      <c r="G99" s="21">
        <v>375</v>
      </c>
      <c r="H99" s="86">
        <v>100</v>
      </c>
      <c r="I99" s="86">
        <v>0</v>
      </c>
      <c r="J99" s="86">
        <v>0</v>
      </c>
      <c r="K99" s="21">
        <f t="shared" si="15"/>
        <v>559</v>
      </c>
      <c r="L99" s="2"/>
      <c r="AA99" s="2"/>
      <c r="AB99" s="2"/>
      <c r="AC99" s="2"/>
      <c r="AD99" s="2"/>
      <c r="AE99" s="2"/>
      <c r="AF99" s="2"/>
      <c r="AG99" s="2"/>
      <c r="AH99" s="2"/>
      <c r="AI99" s="2"/>
      <c r="AJ99" s="2"/>
      <c r="AK99" s="2"/>
      <c r="AL99" s="2"/>
      <c r="AN99" s="2"/>
      <c r="AO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row>
    <row r="100" spans="1:81" x14ac:dyDescent="0.25">
      <c r="A100" s="18" t="s">
        <v>40</v>
      </c>
      <c r="B100" s="86">
        <v>0</v>
      </c>
      <c r="C100" s="86">
        <v>0</v>
      </c>
      <c r="D100" s="86">
        <v>0</v>
      </c>
      <c r="E100" s="86">
        <v>0</v>
      </c>
      <c r="F100" s="86">
        <v>0</v>
      </c>
      <c r="G100" s="86">
        <v>0</v>
      </c>
      <c r="H100" s="86">
        <v>0</v>
      </c>
      <c r="I100" s="86">
        <v>0</v>
      </c>
      <c r="J100" s="86">
        <v>0</v>
      </c>
      <c r="K100" s="21">
        <f t="shared" si="15"/>
        <v>0</v>
      </c>
      <c r="L100" s="2"/>
      <c r="AA100" s="2"/>
      <c r="AB100" s="2"/>
      <c r="AC100" s="2"/>
      <c r="AD100" s="2"/>
      <c r="AE100" s="2"/>
      <c r="AF100" s="2"/>
      <c r="AG100" s="2"/>
      <c r="AH100" s="2"/>
      <c r="AI100" s="2"/>
      <c r="AJ100" s="2"/>
      <c r="AK100" s="2"/>
      <c r="AL100" s="2"/>
      <c r="AN100" s="2"/>
      <c r="AO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row>
    <row r="101" spans="1:81" x14ac:dyDescent="0.25">
      <c r="A101" s="18" t="s">
        <v>52</v>
      </c>
      <c r="B101" s="86">
        <v>0</v>
      </c>
      <c r="C101" s="86">
        <v>0</v>
      </c>
      <c r="D101" s="86">
        <v>0</v>
      </c>
      <c r="E101" s="86">
        <v>0</v>
      </c>
      <c r="F101" s="86">
        <v>0</v>
      </c>
      <c r="G101" s="86">
        <v>0</v>
      </c>
      <c r="H101" s="86">
        <v>0</v>
      </c>
      <c r="I101" s="86">
        <v>0</v>
      </c>
      <c r="J101" s="86">
        <v>0</v>
      </c>
      <c r="K101" s="21">
        <f t="shared" si="15"/>
        <v>0</v>
      </c>
      <c r="L101" s="2"/>
      <c r="AA101" s="2"/>
      <c r="AB101" s="2"/>
      <c r="AC101" s="2"/>
      <c r="AD101" s="2"/>
      <c r="AE101" s="2"/>
      <c r="AF101" s="2"/>
      <c r="AG101" s="2"/>
      <c r="AH101" s="2"/>
      <c r="AI101" s="2"/>
      <c r="AJ101" s="2"/>
      <c r="AK101" s="2"/>
      <c r="AL101" s="2"/>
      <c r="AN101" s="2"/>
      <c r="AO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row>
    <row r="102" spans="1:81" x14ac:dyDescent="0.25">
      <c r="A102" s="18" t="s">
        <v>53</v>
      </c>
      <c r="B102" s="86">
        <v>0</v>
      </c>
      <c r="C102" s="86">
        <v>0</v>
      </c>
      <c r="D102" s="86">
        <v>0</v>
      </c>
      <c r="E102" s="86">
        <v>0</v>
      </c>
      <c r="F102" s="86">
        <v>0</v>
      </c>
      <c r="G102" s="86">
        <v>0</v>
      </c>
      <c r="H102" s="86">
        <v>0</v>
      </c>
      <c r="I102" s="86">
        <v>0</v>
      </c>
      <c r="J102" s="86">
        <v>0</v>
      </c>
      <c r="K102" s="21">
        <f t="shared" si="15"/>
        <v>0</v>
      </c>
      <c r="L102" s="2"/>
      <c r="AA102" s="2"/>
      <c r="AB102" s="2"/>
      <c r="AC102" s="2"/>
      <c r="AD102" s="2"/>
      <c r="AE102" s="2"/>
      <c r="AF102" s="2"/>
      <c r="AG102" s="2"/>
      <c r="AH102" s="2"/>
      <c r="AI102" s="2"/>
      <c r="AJ102" s="2"/>
      <c r="AK102" s="2"/>
      <c r="AL102" s="2"/>
      <c r="AN102" s="2"/>
      <c r="AO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row>
    <row r="103" spans="1:81" x14ac:dyDescent="0.25">
      <c r="A103" s="3" t="s">
        <v>15</v>
      </c>
      <c r="B103" s="86">
        <v>0</v>
      </c>
      <c r="C103" s="86">
        <v>0</v>
      </c>
      <c r="D103" s="86">
        <v>0</v>
      </c>
      <c r="E103" s="86">
        <v>0</v>
      </c>
      <c r="F103" s="86">
        <v>0</v>
      </c>
      <c r="G103" s="86">
        <v>0</v>
      </c>
      <c r="H103" s="86">
        <v>0</v>
      </c>
      <c r="I103" s="86">
        <v>0</v>
      </c>
      <c r="J103" s="86">
        <v>0</v>
      </c>
      <c r="K103" s="21">
        <f t="shared" si="15"/>
        <v>0</v>
      </c>
      <c r="L103" s="2"/>
      <c r="AA103" s="19"/>
      <c r="AB103" s="2"/>
      <c r="AC103" s="2"/>
      <c r="AD103" s="2"/>
      <c r="AE103" s="2"/>
      <c r="AF103" s="2"/>
      <c r="AG103" s="2"/>
      <c r="AH103" s="2"/>
      <c r="AI103" s="2"/>
      <c r="AJ103" s="2"/>
      <c r="AK103" s="2"/>
      <c r="AL103" s="2"/>
      <c r="AN103" s="2"/>
      <c r="AO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row>
    <row r="104" spans="1:81" x14ac:dyDescent="0.25">
      <c r="A104" s="18" t="s">
        <v>54</v>
      </c>
      <c r="B104" s="86">
        <v>0</v>
      </c>
      <c r="C104" s="86">
        <v>0</v>
      </c>
      <c r="D104" s="86">
        <v>0</v>
      </c>
      <c r="E104" s="86">
        <v>0</v>
      </c>
      <c r="F104" s="86">
        <v>0</v>
      </c>
      <c r="G104" s="86">
        <v>0</v>
      </c>
      <c r="H104" s="86">
        <v>0</v>
      </c>
      <c r="I104" s="86">
        <v>0</v>
      </c>
      <c r="J104" s="86">
        <v>0</v>
      </c>
      <c r="K104" s="21">
        <f t="shared" si="15"/>
        <v>0</v>
      </c>
      <c r="L104" s="2"/>
      <c r="AA104" s="2"/>
      <c r="AN104" s="2"/>
      <c r="AO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row>
    <row r="105" spans="1:81" x14ac:dyDescent="0.25">
      <c r="A105" s="18" t="s">
        <v>47</v>
      </c>
      <c r="B105" s="86">
        <v>0</v>
      </c>
      <c r="C105" s="86">
        <v>0</v>
      </c>
      <c r="D105" s="86">
        <v>0</v>
      </c>
      <c r="E105" s="21">
        <v>4</v>
      </c>
      <c r="F105" s="86">
        <v>0</v>
      </c>
      <c r="G105" s="21">
        <v>6</v>
      </c>
      <c r="H105" s="21">
        <v>34</v>
      </c>
      <c r="I105" s="86">
        <v>0</v>
      </c>
      <c r="J105" s="86">
        <v>0</v>
      </c>
      <c r="K105" s="21">
        <f t="shared" si="15"/>
        <v>44</v>
      </c>
      <c r="L105" s="2"/>
      <c r="AA105" s="2"/>
      <c r="AN105" s="2"/>
      <c r="AO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row>
    <row r="106" spans="1:81" x14ac:dyDescent="0.25">
      <c r="A106" s="3" t="s">
        <v>16</v>
      </c>
      <c r="B106" s="86">
        <v>0</v>
      </c>
      <c r="C106" s="86">
        <v>0</v>
      </c>
      <c r="D106" s="86">
        <v>0</v>
      </c>
      <c r="E106" s="86">
        <v>0</v>
      </c>
      <c r="F106" s="86">
        <v>0</v>
      </c>
      <c r="G106" s="86">
        <v>0</v>
      </c>
      <c r="H106" s="86">
        <v>0</v>
      </c>
      <c r="I106" s="86">
        <v>0</v>
      </c>
      <c r="J106" s="86">
        <v>0</v>
      </c>
      <c r="K106" s="21">
        <f t="shared" si="15"/>
        <v>0</v>
      </c>
      <c r="L106" s="2"/>
      <c r="AA106" s="2"/>
      <c r="AN106" s="2"/>
      <c r="AO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row>
    <row r="107" spans="1:81" x14ac:dyDescent="0.25">
      <c r="A107" s="18" t="s">
        <v>55</v>
      </c>
      <c r="B107" s="86">
        <v>0</v>
      </c>
      <c r="C107" s="86">
        <v>0</v>
      </c>
      <c r="D107" s="86">
        <v>0</v>
      </c>
      <c r="E107" s="86">
        <v>0</v>
      </c>
      <c r="F107" s="86">
        <v>0</v>
      </c>
      <c r="G107" s="86">
        <v>0</v>
      </c>
      <c r="H107" s="86">
        <v>0</v>
      </c>
      <c r="I107" s="86">
        <v>0</v>
      </c>
      <c r="J107" s="86">
        <v>0</v>
      </c>
      <c r="K107" s="21">
        <f t="shared" si="15"/>
        <v>0</v>
      </c>
      <c r="L107" s="2"/>
      <c r="AA107" s="2"/>
      <c r="AN107" s="2"/>
      <c r="AO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row>
    <row r="108" spans="1:81" x14ac:dyDescent="0.25">
      <c r="A108" s="87" t="s">
        <v>17</v>
      </c>
      <c r="B108" s="89">
        <v>0</v>
      </c>
      <c r="C108" s="89">
        <v>0</v>
      </c>
      <c r="D108" s="89">
        <v>0</v>
      </c>
      <c r="E108" s="89">
        <v>0</v>
      </c>
      <c r="F108" s="89">
        <v>0</v>
      </c>
      <c r="G108" s="89">
        <v>0</v>
      </c>
      <c r="H108" s="89">
        <v>0</v>
      </c>
      <c r="I108" s="89">
        <v>1</v>
      </c>
      <c r="J108" s="89">
        <v>0</v>
      </c>
      <c r="K108" s="89">
        <f t="shared" si="15"/>
        <v>1</v>
      </c>
      <c r="L108" s="2"/>
      <c r="AA108" s="2"/>
      <c r="AN108" s="2"/>
      <c r="AO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row>
    <row r="109" spans="1:81" x14ac:dyDescent="0.25">
      <c r="A109" s="11" t="s">
        <v>24</v>
      </c>
      <c r="B109" s="21">
        <v>0</v>
      </c>
      <c r="C109" s="21">
        <f t="shared" ref="C109:K109" si="23">SUM(C74:C108)</f>
        <v>2</v>
      </c>
      <c r="D109" s="21">
        <f t="shared" si="23"/>
        <v>33</v>
      </c>
      <c r="E109" s="21">
        <f>SUM(E74:E108)</f>
        <v>314</v>
      </c>
      <c r="F109" s="21">
        <f t="shared" si="23"/>
        <v>113</v>
      </c>
      <c r="G109" s="21">
        <f>SUM(G74:G108)</f>
        <v>1527</v>
      </c>
      <c r="H109" s="21">
        <f t="shared" si="23"/>
        <v>610</v>
      </c>
      <c r="I109" s="21">
        <f t="shared" si="23"/>
        <v>3</v>
      </c>
      <c r="J109" s="21">
        <f t="shared" si="23"/>
        <v>2</v>
      </c>
      <c r="K109" s="21">
        <f t="shared" si="23"/>
        <v>2604</v>
      </c>
      <c r="L109" s="2"/>
      <c r="AA109" s="2"/>
      <c r="AN109" s="2"/>
      <c r="AO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row>
    <row r="110" spans="1:81" x14ac:dyDescent="0.25">
      <c r="B110" s="2"/>
      <c r="C110" s="2"/>
      <c r="D110" s="2"/>
      <c r="E110" s="2"/>
      <c r="F110" s="2"/>
      <c r="G110" s="2"/>
      <c r="H110" s="2"/>
      <c r="I110" s="2"/>
      <c r="J110" s="2"/>
      <c r="K110" s="19"/>
      <c r="L110" s="2"/>
      <c r="N110" s="81"/>
      <c r="Z110" s="2"/>
      <c r="AA110" s="2"/>
      <c r="AN110" s="2"/>
      <c r="AO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row>
    <row r="111" spans="1:81" x14ac:dyDescent="0.25">
      <c r="B111" s="2"/>
      <c r="C111" s="2"/>
      <c r="D111" s="2"/>
      <c r="E111" s="2"/>
      <c r="F111" s="2"/>
      <c r="G111" s="2"/>
      <c r="H111" s="2"/>
      <c r="I111" s="2"/>
      <c r="J111" s="2"/>
      <c r="K111" s="2"/>
      <c r="L111" s="2"/>
      <c r="N111" s="81"/>
      <c r="AA111" s="2"/>
      <c r="AN111" s="2"/>
      <c r="AO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row>
    <row r="112" spans="1:81" x14ac:dyDescent="0.25">
      <c r="A112" s="1" t="s">
        <v>213</v>
      </c>
      <c r="B112" s="2"/>
      <c r="C112" s="2"/>
      <c r="D112" s="2"/>
      <c r="E112" s="2"/>
      <c r="F112" s="2"/>
      <c r="G112" s="2"/>
      <c r="H112" s="2"/>
      <c r="I112" s="2"/>
      <c r="J112" s="2"/>
      <c r="K112" s="2"/>
      <c r="L112" s="2"/>
      <c r="AA112" s="2"/>
      <c r="AN112" s="2"/>
      <c r="AO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row>
    <row r="113" spans="1:81" x14ac:dyDescent="0.25">
      <c r="A113" s="1" t="s">
        <v>33</v>
      </c>
      <c r="C113" s="2"/>
      <c r="D113" s="2"/>
      <c r="E113" s="2"/>
      <c r="F113" s="2"/>
      <c r="G113" s="2"/>
      <c r="H113" s="2"/>
      <c r="I113" s="2"/>
      <c r="J113" s="2"/>
      <c r="K113" s="2"/>
      <c r="L113" s="2"/>
      <c r="AA113" s="2"/>
      <c r="AN113" s="2"/>
      <c r="AO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row>
    <row r="114" spans="1:81" x14ac:dyDescent="0.25">
      <c r="A114" s="2" t="s">
        <v>30</v>
      </c>
      <c r="C114" s="2"/>
      <c r="D114" s="2"/>
      <c r="E114" s="2"/>
      <c r="F114" s="2"/>
      <c r="G114" s="2"/>
      <c r="H114" s="2"/>
      <c r="I114" s="2"/>
      <c r="J114" s="2"/>
      <c r="K114" s="2"/>
      <c r="L114" s="2"/>
      <c r="AA114" s="2"/>
      <c r="AN114" s="2"/>
      <c r="AO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row>
    <row r="115" spans="1:81" x14ac:dyDescent="0.25">
      <c r="A115" s="2"/>
      <c r="B115" s="1" t="s">
        <v>20</v>
      </c>
      <c r="C115" s="2"/>
      <c r="D115" s="2"/>
      <c r="E115" s="1" t="s">
        <v>21</v>
      </c>
      <c r="F115" s="2"/>
      <c r="G115" s="2"/>
      <c r="H115" s="2"/>
      <c r="I115" s="2"/>
      <c r="J115" s="2"/>
      <c r="K115" s="2"/>
      <c r="L115" s="2"/>
      <c r="AA115" s="2"/>
      <c r="AN115" s="2"/>
      <c r="AO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row>
    <row r="116" spans="1:81" x14ac:dyDescent="0.25">
      <c r="A116" s="32" t="s">
        <v>19</v>
      </c>
      <c r="B116" s="5">
        <v>16</v>
      </c>
      <c r="C116" s="5">
        <v>21</v>
      </c>
      <c r="D116" s="5">
        <v>26</v>
      </c>
      <c r="E116" s="5">
        <v>1</v>
      </c>
      <c r="F116" s="87">
        <v>6</v>
      </c>
      <c r="G116" s="5">
        <v>11</v>
      </c>
      <c r="H116" s="5">
        <v>16</v>
      </c>
      <c r="I116" s="5">
        <v>21</v>
      </c>
      <c r="J116" s="5">
        <v>26</v>
      </c>
      <c r="K116" s="8" t="s">
        <v>24</v>
      </c>
      <c r="L116" s="2"/>
      <c r="AA116" s="2"/>
      <c r="AN116" s="2"/>
      <c r="AO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row>
    <row r="117" spans="1:81" x14ac:dyDescent="0.25">
      <c r="A117" s="3" t="s">
        <v>1</v>
      </c>
      <c r="B117" s="86">
        <v>0</v>
      </c>
      <c r="C117" s="86">
        <v>0</v>
      </c>
      <c r="D117" s="86">
        <v>0</v>
      </c>
      <c r="E117" s="21">
        <v>2</v>
      </c>
      <c r="F117" s="21">
        <v>6</v>
      </c>
      <c r="G117" s="86">
        <v>0</v>
      </c>
      <c r="H117" s="86">
        <v>0</v>
      </c>
      <c r="I117" s="21">
        <v>6</v>
      </c>
      <c r="J117" s="86">
        <v>0</v>
      </c>
      <c r="K117" s="21">
        <f t="shared" ref="K117:K151" si="24">SUM(B117:J117)</f>
        <v>14</v>
      </c>
      <c r="L117" s="2"/>
      <c r="AA117" s="2"/>
      <c r="AN117" s="2"/>
      <c r="AO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row>
    <row r="118" spans="1:81" x14ac:dyDescent="0.25">
      <c r="A118" s="92" t="s">
        <v>49</v>
      </c>
      <c r="B118" s="86">
        <v>0</v>
      </c>
      <c r="C118" s="86">
        <v>0</v>
      </c>
      <c r="D118" s="86">
        <v>0</v>
      </c>
      <c r="E118" s="86">
        <v>0</v>
      </c>
      <c r="F118" s="86">
        <v>0</v>
      </c>
      <c r="G118" s="86">
        <v>0</v>
      </c>
      <c r="H118" s="86">
        <v>0</v>
      </c>
      <c r="I118" s="86">
        <v>0</v>
      </c>
      <c r="J118" s="86">
        <v>0</v>
      </c>
      <c r="K118" s="21">
        <f t="shared" si="24"/>
        <v>0</v>
      </c>
      <c r="L118" s="2"/>
      <c r="AA118" s="2"/>
      <c r="AN118" s="2"/>
      <c r="AO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row>
    <row r="119" spans="1:81" x14ac:dyDescent="0.25">
      <c r="A119" s="92" t="s">
        <v>45</v>
      </c>
      <c r="B119" s="86">
        <v>0</v>
      </c>
      <c r="C119" s="86">
        <v>0</v>
      </c>
      <c r="D119" s="86">
        <v>0</v>
      </c>
      <c r="E119" s="86">
        <v>0</v>
      </c>
      <c r="F119" s="86">
        <v>0</v>
      </c>
      <c r="G119" s="86">
        <v>0</v>
      </c>
      <c r="H119" s="86">
        <v>0</v>
      </c>
      <c r="I119" s="86">
        <v>0</v>
      </c>
      <c r="J119" s="86">
        <v>0</v>
      </c>
      <c r="K119" s="21">
        <f t="shared" si="24"/>
        <v>0</v>
      </c>
      <c r="L119" s="2"/>
      <c r="AA119" s="2"/>
      <c r="AN119" s="2"/>
      <c r="AO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row>
    <row r="120" spans="1:81" x14ac:dyDescent="0.25">
      <c r="A120" s="92" t="s">
        <v>41</v>
      </c>
      <c r="B120" s="86">
        <v>0</v>
      </c>
      <c r="C120" s="86">
        <v>0</v>
      </c>
      <c r="D120" s="86">
        <v>0</v>
      </c>
      <c r="E120" s="86">
        <v>0</v>
      </c>
      <c r="F120" s="86">
        <v>0</v>
      </c>
      <c r="G120" s="86">
        <v>0</v>
      </c>
      <c r="H120" s="86">
        <v>0</v>
      </c>
      <c r="I120" s="86">
        <v>0</v>
      </c>
      <c r="J120" s="86">
        <v>0</v>
      </c>
      <c r="K120" s="21">
        <f t="shared" si="24"/>
        <v>0</v>
      </c>
      <c r="L120" s="2"/>
      <c r="AA120" s="2"/>
      <c r="AN120" s="2"/>
      <c r="AO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row>
    <row r="121" spans="1:81" x14ac:dyDescent="0.25">
      <c r="A121" s="3" t="s">
        <v>2</v>
      </c>
      <c r="B121" s="86">
        <v>0</v>
      </c>
      <c r="C121" s="86">
        <v>0</v>
      </c>
      <c r="D121" s="21">
        <v>5</v>
      </c>
      <c r="E121" s="21">
        <v>3</v>
      </c>
      <c r="F121" s="86">
        <v>0</v>
      </c>
      <c r="G121" s="86">
        <v>0</v>
      </c>
      <c r="H121" s="86">
        <v>0</v>
      </c>
      <c r="I121" s="86">
        <v>0</v>
      </c>
      <c r="J121" s="86">
        <v>0</v>
      </c>
      <c r="K121" s="21">
        <f t="shared" si="24"/>
        <v>8</v>
      </c>
      <c r="L121" s="2"/>
      <c r="AA121" s="2"/>
      <c r="AN121" s="2"/>
      <c r="AO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row>
    <row r="122" spans="1:81" s="2" customFormat="1" x14ac:dyDescent="0.25">
      <c r="A122" s="92" t="s">
        <v>43</v>
      </c>
      <c r="B122" s="86">
        <v>0</v>
      </c>
      <c r="C122" s="86">
        <v>0</v>
      </c>
      <c r="D122" s="86">
        <v>0</v>
      </c>
      <c r="E122" s="86">
        <v>0</v>
      </c>
      <c r="F122" s="86">
        <v>0</v>
      </c>
      <c r="G122" s="86">
        <v>0</v>
      </c>
      <c r="H122" s="86">
        <v>0</v>
      </c>
      <c r="I122" s="86">
        <v>0</v>
      </c>
      <c r="J122" s="86">
        <v>0</v>
      </c>
      <c r="K122" s="21">
        <f t="shared" si="24"/>
        <v>0</v>
      </c>
      <c r="N122"/>
      <c r="O122"/>
      <c r="P122"/>
      <c r="Q122"/>
      <c r="R122"/>
      <c r="S122"/>
      <c r="T122"/>
      <c r="U122"/>
      <c r="V122"/>
      <c r="W122"/>
      <c r="X122"/>
      <c r="Y122"/>
      <c r="Z122"/>
      <c r="AB122"/>
      <c r="AC122"/>
      <c r="AD122"/>
      <c r="AE122"/>
      <c r="AF122"/>
      <c r="AG122"/>
      <c r="AH122"/>
      <c r="AI122"/>
      <c r="AJ122"/>
      <c r="AK122"/>
      <c r="AL122"/>
      <c r="AM122"/>
    </row>
    <row r="123" spans="1:81" x14ac:dyDescent="0.25">
      <c r="A123" s="3" t="s">
        <v>3</v>
      </c>
      <c r="B123" s="21">
        <v>1</v>
      </c>
      <c r="C123" s="86">
        <v>0</v>
      </c>
      <c r="D123" s="86">
        <v>0</v>
      </c>
      <c r="E123" s="21">
        <v>1</v>
      </c>
      <c r="F123" s="21">
        <v>7</v>
      </c>
      <c r="G123" s="86">
        <v>0</v>
      </c>
      <c r="H123" s="23">
        <v>2</v>
      </c>
      <c r="I123" s="23">
        <v>1</v>
      </c>
      <c r="J123" s="86">
        <v>0</v>
      </c>
      <c r="K123" s="21">
        <f t="shared" si="24"/>
        <v>12</v>
      </c>
      <c r="L123" s="2"/>
      <c r="N123" s="81"/>
      <c r="AA123" s="2"/>
      <c r="AN123" s="2"/>
      <c r="AO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row>
    <row r="124" spans="1:81" x14ac:dyDescent="0.25">
      <c r="A124" s="3" t="s">
        <v>4</v>
      </c>
      <c r="B124" s="86">
        <v>0</v>
      </c>
      <c r="C124" s="86">
        <v>0</v>
      </c>
      <c r="D124" s="86">
        <v>0</v>
      </c>
      <c r="E124" s="21">
        <v>3</v>
      </c>
      <c r="F124" s="86">
        <v>0</v>
      </c>
      <c r="G124" s="86">
        <v>0</v>
      </c>
      <c r="H124" s="86">
        <v>0</v>
      </c>
      <c r="I124" s="86">
        <v>0</v>
      </c>
      <c r="J124" s="86">
        <v>0</v>
      </c>
      <c r="K124" s="21">
        <f t="shared" si="24"/>
        <v>3</v>
      </c>
      <c r="L124" s="2"/>
      <c r="N124" s="81"/>
      <c r="AA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row>
    <row r="125" spans="1:81" x14ac:dyDescent="0.25">
      <c r="A125" s="92" t="s">
        <v>48</v>
      </c>
      <c r="B125" s="86">
        <v>0</v>
      </c>
      <c r="C125" s="86">
        <v>0</v>
      </c>
      <c r="D125" s="86">
        <v>0</v>
      </c>
      <c r="E125" s="86">
        <v>0</v>
      </c>
      <c r="F125" s="86">
        <v>0</v>
      </c>
      <c r="G125" s="86">
        <v>0</v>
      </c>
      <c r="H125" s="86">
        <v>0</v>
      </c>
      <c r="I125" s="86">
        <v>0</v>
      </c>
      <c r="J125" s="86">
        <v>0</v>
      </c>
      <c r="K125" s="21">
        <f t="shared" si="24"/>
        <v>0</v>
      </c>
      <c r="L125" s="2"/>
      <c r="AA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row>
    <row r="126" spans="1:81" x14ac:dyDescent="0.25">
      <c r="A126" s="3" t="s">
        <v>6</v>
      </c>
      <c r="B126" s="86">
        <v>0</v>
      </c>
      <c r="C126" s="86">
        <v>0</v>
      </c>
      <c r="D126" s="86">
        <v>0</v>
      </c>
      <c r="E126" s="86">
        <v>0</v>
      </c>
      <c r="F126" s="86">
        <v>0</v>
      </c>
      <c r="G126" s="86">
        <v>0</v>
      </c>
      <c r="H126" s="86">
        <v>0</v>
      </c>
      <c r="I126" s="86">
        <v>0</v>
      </c>
      <c r="J126" s="86">
        <v>0</v>
      </c>
      <c r="K126" s="21">
        <f t="shared" si="24"/>
        <v>0</v>
      </c>
      <c r="L126" s="2"/>
      <c r="AA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row>
    <row r="127" spans="1:81" x14ac:dyDescent="0.25">
      <c r="A127" s="3" t="s">
        <v>7</v>
      </c>
      <c r="B127" s="86">
        <v>0</v>
      </c>
      <c r="C127" s="86">
        <v>0</v>
      </c>
      <c r="D127" s="86">
        <v>0</v>
      </c>
      <c r="E127" s="86">
        <v>0</v>
      </c>
      <c r="F127" s="86">
        <v>0</v>
      </c>
      <c r="G127" s="86">
        <v>0</v>
      </c>
      <c r="H127" s="86">
        <v>0</v>
      </c>
      <c r="I127" s="86">
        <v>0</v>
      </c>
      <c r="J127" s="86">
        <v>0</v>
      </c>
      <c r="K127" s="21">
        <f t="shared" si="24"/>
        <v>0</v>
      </c>
      <c r="L127" s="2"/>
      <c r="AA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row>
    <row r="128" spans="1:81" x14ac:dyDescent="0.25">
      <c r="A128" s="124" t="s">
        <v>83</v>
      </c>
      <c r="B128" s="86">
        <v>0</v>
      </c>
      <c r="C128" s="86">
        <v>0</v>
      </c>
      <c r="D128" s="86">
        <v>0</v>
      </c>
      <c r="E128" s="86">
        <v>0</v>
      </c>
      <c r="F128" s="86">
        <v>0</v>
      </c>
      <c r="G128" s="86">
        <v>0</v>
      </c>
      <c r="H128" s="86">
        <v>0</v>
      </c>
      <c r="I128" s="86">
        <v>0</v>
      </c>
      <c r="J128" s="86">
        <v>0</v>
      </c>
      <c r="K128" s="21">
        <f t="shared" si="24"/>
        <v>0</v>
      </c>
      <c r="L128" s="2"/>
      <c r="AA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row>
    <row r="129" spans="1:81" x14ac:dyDescent="0.25">
      <c r="A129" s="92" t="s">
        <v>50</v>
      </c>
      <c r="B129" s="86">
        <v>0</v>
      </c>
      <c r="C129" s="86">
        <v>0</v>
      </c>
      <c r="D129" s="86">
        <v>0</v>
      </c>
      <c r="E129" s="86">
        <v>0</v>
      </c>
      <c r="F129" s="86">
        <v>0</v>
      </c>
      <c r="G129" s="86">
        <v>0</v>
      </c>
      <c r="H129" s="86">
        <v>0</v>
      </c>
      <c r="I129" s="86">
        <v>0</v>
      </c>
      <c r="J129" s="86">
        <v>0</v>
      </c>
      <c r="K129" s="21">
        <f t="shared" si="24"/>
        <v>0</v>
      </c>
      <c r="L129" s="2"/>
      <c r="AA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row>
    <row r="130" spans="1:81" x14ac:dyDescent="0.25">
      <c r="A130" s="92" t="s">
        <v>51</v>
      </c>
      <c r="B130" s="86">
        <v>0</v>
      </c>
      <c r="C130" s="86">
        <v>0</v>
      </c>
      <c r="D130" s="86">
        <v>0</v>
      </c>
      <c r="E130" s="86">
        <v>0</v>
      </c>
      <c r="F130" s="86">
        <v>0</v>
      </c>
      <c r="G130" s="86">
        <v>0</v>
      </c>
      <c r="H130" s="86">
        <v>0</v>
      </c>
      <c r="I130" s="86">
        <v>0</v>
      </c>
      <c r="J130" s="86">
        <v>0</v>
      </c>
      <c r="K130" s="21">
        <f t="shared" si="24"/>
        <v>0</v>
      </c>
      <c r="L130" s="2"/>
      <c r="AA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row>
    <row r="131" spans="1:81" x14ac:dyDescent="0.25">
      <c r="A131" s="92" t="s">
        <v>42</v>
      </c>
      <c r="B131" s="86">
        <v>0</v>
      </c>
      <c r="C131" s="86">
        <v>0</v>
      </c>
      <c r="D131" s="86">
        <v>0</v>
      </c>
      <c r="E131" s="86">
        <v>0</v>
      </c>
      <c r="F131" s="86">
        <v>0</v>
      </c>
      <c r="G131" s="86">
        <v>0</v>
      </c>
      <c r="H131" s="86">
        <v>0</v>
      </c>
      <c r="I131" s="86">
        <v>0</v>
      </c>
      <c r="J131" s="86">
        <v>0</v>
      </c>
      <c r="K131" s="21">
        <f t="shared" si="24"/>
        <v>0</v>
      </c>
      <c r="L131" s="2"/>
      <c r="O131" s="2"/>
      <c r="P131" s="2"/>
      <c r="Q131" s="2"/>
      <c r="R131" s="2"/>
      <c r="S131" s="2"/>
      <c r="T131" s="2"/>
      <c r="U131" s="2"/>
      <c r="V131" s="2"/>
      <c r="W131" s="2"/>
      <c r="X131" s="2"/>
      <c r="Y131" s="2"/>
      <c r="AA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row>
    <row r="132" spans="1:81" x14ac:dyDescent="0.25">
      <c r="A132" s="3" t="s">
        <v>8</v>
      </c>
      <c r="B132" s="86">
        <v>0</v>
      </c>
      <c r="C132" s="86">
        <v>0</v>
      </c>
      <c r="D132" s="86">
        <v>0</v>
      </c>
      <c r="E132" s="86">
        <v>0</v>
      </c>
      <c r="F132" s="86">
        <v>0</v>
      </c>
      <c r="G132" s="86">
        <v>0</v>
      </c>
      <c r="H132" s="86">
        <v>0</v>
      </c>
      <c r="I132" s="86">
        <v>0</v>
      </c>
      <c r="J132" s="86">
        <v>0</v>
      </c>
      <c r="K132" s="21">
        <f t="shared" si="24"/>
        <v>0</v>
      </c>
      <c r="L132" s="2"/>
      <c r="O132" s="2"/>
      <c r="P132" s="2"/>
      <c r="Q132" s="2"/>
      <c r="R132" s="2"/>
      <c r="S132" s="2"/>
      <c r="T132" s="2"/>
      <c r="U132" s="2"/>
      <c r="V132" s="2"/>
      <c r="W132" s="2"/>
      <c r="X132" s="2"/>
      <c r="Y132" s="2"/>
      <c r="AA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row>
    <row r="133" spans="1:81" x14ac:dyDescent="0.25">
      <c r="A133" s="3" t="s">
        <v>9</v>
      </c>
      <c r="B133" s="86">
        <v>0</v>
      </c>
      <c r="C133" s="86">
        <v>0</v>
      </c>
      <c r="D133" s="86">
        <v>0</v>
      </c>
      <c r="E133" s="86">
        <v>0</v>
      </c>
      <c r="F133" s="86">
        <v>0</v>
      </c>
      <c r="G133" s="86">
        <v>0</v>
      </c>
      <c r="H133" s="86">
        <v>0</v>
      </c>
      <c r="I133" s="86">
        <v>0</v>
      </c>
      <c r="J133" s="86">
        <v>0</v>
      </c>
      <c r="K133" s="21">
        <f t="shared" si="24"/>
        <v>0</v>
      </c>
      <c r="L133" s="2"/>
      <c r="O133" s="2"/>
      <c r="P133" s="2"/>
      <c r="Q133" s="2"/>
      <c r="R133" s="2"/>
      <c r="S133" s="2"/>
      <c r="T133" s="2"/>
      <c r="U133" s="2"/>
      <c r="V133" s="2"/>
      <c r="W133" s="2"/>
      <c r="X133" s="2"/>
      <c r="Y133" s="2"/>
      <c r="AA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row>
    <row r="134" spans="1:81" s="2" customFormat="1" x14ac:dyDescent="0.25">
      <c r="A134" s="92" t="s">
        <v>44</v>
      </c>
      <c r="B134" s="86">
        <v>0</v>
      </c>
      <c r="C134" s="86">
        <v>0</v>
      </c>
      <c r="D134" s="86">
        <v>0</v>
      </c>
      <c r="E134" s="86">
        <v>0</v>
      </c>
      <c r="F134" s="86">
        <v>0</v>
      </c>
      <c r="G134" s="86">
        <v>0</v>
      </c>
      <c r="H134" s="86">
        <v>0</v>
      </c>
      <c r="I134" s="86">
        <v>0</v>
      </c>
      <c r="J134" s="86">
        <v>0</v>
      </c>
      <c r="K134" s="21">
        <f t="shared" si="24"/>
        <v>0</v>
      </c>
      <c r="Z134"/>
      <c r="AB134"/>
      <c r="AC134"/>
      <c r="AD134"/>
      <c r="AE134"/>
      <c r="AF134"/>
      <c r="AG134"/>
      <c r="AH134"/>
      <c r="AI134"/>
      <c r="AJ134"/>
      <c r="AK134"/>
      <c r="AL134"/>
      <c r="AM134"/>
    </row>
    <row r="135" spans="1:81" x14ac:dyDescent="0.25">
      <c r="A135" s="3" t="s">
        <v>10</v>
      </c>
      <c r="B135" s="86">
        <v>0</v>
      </c>
      <c r="C135" s="86">
        <v>0</v>
      </c>
      <c r="D135" s="86">
        <v>0</v>
      </c>
      <c r="E135" s="86">
        <v>0</v>
      </c>
      <c r="F135" s="86">
        <v>0</v>
      </c>
      <c r="G135" s="86">
        <v>0</v>
      </c>
      <c r="H135" s="86">
        <v>0</v>
      </c>
      <c r="I135" s="86">
        <v>0</v>
      </c>
      <c r="J135" s="86">
        <v>0</v>
      </c>
      <c r="K135" s="21">
        <f t="shared" si="24"/>
        <v>0</v>
      </c>
      <c r="L135" s="2"/>
      <c r="O135" s="2"/>
      <c r="P135" s="2"/>
      <c r="Q135" s="2"/>
      <c r="R135" s="2"/>
      <c r="S135" s="2"/>
      <c r="T135" s="2"/>
      <c r="U135" s="2"/>
      <c r="V135" s="2"/>
      <c r="W135" s="2"/>
      <c r="X135" s="2"/>
      <c r="Y135" s="2"/>
      <c r="AA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row>
    <row r="136" spans="1:81" x14ac:dyDescent="0.25">
      <c r="A136" s="3" t="s">
        <v>11</v>
      </c>
      <c r="B136" s="86">
        <v>0</v>
      </c>
      <c r="C136" s="86">
        <v>0</v>
      </c>
      <c r="D136" s="86">
        <v>0</v>
      </c>
      <c r="E136" s="86">
        <v>0</v>
      </c>
      <c r="F136" s="86">
        <v>0</v>
      </c>
      <c r="G136" s="86">
        <v>0</v>
      </c>
      <c r="H136" s="86">
        <v>0</v>
      </c>
      <c r="I136" s="86">
        <v>0</v>
      </c>
      <c r="J136" s="86">
        <v>0</v>
      </c>
      <c r="K136" s="21">
        <f t="shared" si="24"/>
        <v>0</v>
      </c>
      <c r="L136" s="2"/>
      <c r="N136" s="81"/>
      <c r="AA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row>
    <row r="137" spans="1:81" x14ac:dyDescent="0.25">
      <c r="A137" s="3" t="s">
        <v>12</v>
      </c>
      <c r="B137" s="86">
        <v>0</v>
      </c>
      <c r="C137" s="86">
        <v>0</v>
      </c>
      <c r="D137" s="86">
        <v>0</v>
      </c>
      <c r="E137" s="86">
        <v>0</v>
      </c>
      <c r="F137" s="86">
        <v>0</v>
      </c>
      <c r="G137" s="86">
        <v>0</v>
      </c>
      <c r="H137" s="21">
        <v>75</v>
      </c>
      <c r="I137" s="86">
        <v>0</v>
      </c>
      <c r="J137" s="86">
        <v>0</v>
      </c>
      <c r="K137" s="21">
        <f t="shared" si="24"/>
        <v>75</v>
      </c>
      <c r="L137" s="2"/>
      <c r="N137" s="81"/>
      <c r="AA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row>
    <row r="138" spans="1:81" s="2" customFormat="1" x14ac:dyDescent="0.25">
      <c r="A138" s="92" t="s">
        <v>32</v>
      </c>
      <c r="B138" s="86">
        <v>0</v>
      </c>
      <c r="C138" s="86">
        <v>0</v>
      </c>
      <c r="D138" s="86">
        <v>0</v>
      </c>
      <c r="E138" s="86">
        <v>0</v>
      </c>
      <c r="F138" s="86">
        <v>0</v>
      </c>
      <c r="G138" s="86">
        <v>0</v>
      </c>
      <c r="H138" s="86">
        <v>0</v>
      </c>
      <c r="I138" s="86">
        <v>0</v>
      </c>
      <c r="J138" s="86">
        <v>0</v>
      </c>
      <c r="K138" s="21">
        <f t="shared" si="24"/>
        <v>0</v>
      </c>
      <c r="N138"/>
      <c r="O138"/>
      <c r="P138"/>
      <c r="Q138"/>
      <c r="R138"/>
      <c r="S138"/>
      <c r="T138"/>
      <c r="U138"/>
      <c r="V138"/>
      <c r="W138"/>
      <c r="X138"/>
      <c r="Y138"/>
      <c r="Z138"/>
      <c r="AB138"/>
      <c r="AC138"/>
      <c r="AD138"/>
      <c r="AE138"/>
      <c r="AF138"/>
      <c r="AG138"/>
      <c r="AH138"/>
      <c r="AI138"/>
      <c r="AJ138"/>
      <c r="AK138"/>
      <c r="AL138"/>
      <c r="AM138"/>
    </row>
    <row r="139" spans="1:81" s="2" customFormat="1" x14ac:dyDescent="0.25">
      <c r="A139" s="3" t="s">
        <v>18</v>
      </c>
      <c r="B139" s="86">
        <v>0</v>
      </c>
      <c r="C139" s="86">
        <v>0</v>
      </c>
      <c r="D139" s="86">
        <v>0</v>
      </c>
      <c r="E139" s="21">
        <v>10</v>
      </c>
      <c r="F139" s="21">
        <v>48</v>
      </c>
      <c r="G139" s="21">
        <v>30</v>
      </c>
      <c r="H139" s="21">
        <v>150</v>
      </c>
      <c r="I139" s="21">
        <v>2</v>
      </c>
      <c r="J139" s="86">
        <v>0</v>
      </c>
      <c r="K139" s="21">
        <f t="shared" si="24"/>
        <v>240</v>
      </c>
      <c r="L139"/>
      <c r="N139"/>
      <c r="O139"/>
      <c r="P139"/>
      <c r="Q139"/>
      <c r="R139"/>
      <c r="S139"/>
      <c r="T139"/>
      <c r="U139"/>
      <c r="V139"/>
      <c r="W139"/>
      <c r="X139"/>
      <c r="Y139"/>
      <c r="Z139"/>
      <c r="AB139"/>
      <c r="AC139"/>
      <c r="AD139"/>
      <c r="AE139"/>
      <c r="AF139"/>
      <c r="AG139"/>
      <c r="AH139"/>
      <c r="AI139"/>
      <c r="AJ139"/>
      <c r="AK139"/>
      <c r="AL139"/>
      <c r="AM139"/>
    </row>
    <row r="140" spans="1:81" x14ac:dyDescent="0.25">
      <c r="A140" s="92" t="s">
        <v>46</v>
      </c>
      <c r="B140" s="86">
        <v>0</v>
      </c>
      <c r="C140" s="86">
        <v>0</v>
      </c>
      <c r="D140" s="86">
        <v>0</v>
      </c>
      <c r="E140" s="86">
        <v>0</v>
      </c>
      <c r="F140" s="86">
        <v>0</v>
      </c>
      <c r="G140" s="86">
        <v>0</v>
      </c>
      <c r="H140" s="86">
        <v>0</v>
      </c>
      <c r="I140" s="86">
        <v>0</v>
      </c>
      <c r="J140" s="86">
        <v>0</v>
      </c>
      <c r="K140" s="21">
        <f t="shared" si="24"/>
        <v>0</v>
      </c>
      <c r="L140" s="2"/>
      <c r="AA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row>
    <row r="141" spans="1:81" x14ac:dyDescent="0.25">
      <c r="A141" s="3" t="s">
        <v>13</v>
      </c>
      <c r="B141" s="86">
        <v>0</v>
      </c>
      <c r="C141" s="86">
        <v>0</v>
      </c>
      <c r="D141" s="86">
        <v>0</v>
      </c>
      <c r="E141" s="86">
        <v>0</v>
      </c>
      <c r="F141" s="86">
        <v>0</v>
      </c>
      <c r="G141" s="21">
        <v>4</v>
      </c>
      <c r="H141" s="86">
        <v>0</v>
      </c>
      <c r="I141" s="86">
        <v>0</v>
      </c>
      <c r="J141" s="86">
        <v>0</v>
      </c>
      <c r="K141" s="21">
        <f t="shared" si="24"/>
        <v>4</v>
      </c>
      <c r="L141" s="2"/>
      <c r="O141" s="2"/>
      <c r="P141" s="2"/>
      <c r="Q141" s="2"/>
      <c r="R141" s="2"/>
      <c r="S141" s="2"/>
      <c r="T141" s="2"/>
      <c r="U141" s="2"/>
      <c r="V141" s="2"/>
      <c r="W141" s="2"/>
      <c r="X141" s="2"/>
      <c r="Y141" s="2"/>
      <c r="AA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row>
    <row r="142" spans="1:81" x14ac:dyDescent="0.25">
      <c r="A142" s="3" t="s">
        <v>14</v>
      </c>
      <c r="B142" s="86">
        <v>0</v>
      </c>
      <c r="C142" s="86">
        <v>0</v>
      </c>
      <c r="D142" s="86">
        <v>0</v>
      </c>
      <c r="E142" s="86">
        <v>0</v>
      </c>
      <c r="F142" s="86">
        <v>0</v>
      </c>
      <c r="G142" s="86">
        <v>0</v>
      </c>
      <c r="H142" s="21">
        <v>2</v>
      </c>
      <c r="I142" s="86">
        <v>0</v>
      </c>
      <c r="J142" s="86">
        <v>0</v>
      </c>
      <c r="K142" s="21">
        <f t="shared" si="24"/>
        <v>2</v>
      </c>
      <c r="L142" s="2"/>
      <c r="AA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row>
    <row r="143" spans="1:81" x14ac:dyDescent="0.25">
      <c r="A143" s="92" t="s">
        <v>40</v>
      </c>
      <c r="B143" s="86">
        <v>0</v>
      </c>
      <c r="C143" s="86">
        <v>0</v>
      </c>
      <c r="D143" s="86">
        <v>0</v>
      </c>
      <c r="E143" s="86">
        <v>0</v>
      </c>
      <c r="F143" s="86">
        <v>0</v>
      </c>
      <c r="G143" s="86">
        <v>0</v>
      </c>
      <c r="H143" s="86">
        <v>0</v>
      </c>
      <c r="I143" s="86">
        <v>0</v>
      </c>
      <c r="J143" s="86">
        <v>0</v>
      </c>
      <c r="K143" s="21">
        <f t="shared" si="24"/>
        <v>0</v>
      </c>
      <c r="L143" s="2"/>
      <c r="AA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row>
    <row r="144" spans="1:81" x14ac:dyDescent="0.25">
      <c r="A144" s="92" t="s">
        <v>52</v>
      </c>
      <c r="B144" s="86">
        <v>0</v>
      </c>
      <c r="C144" s="86">
        <v>0</v>
      </c>
      <c r="D144" s="86">
        <v>0</v>
      </c>
      <c r="E144" s="86">
        <v>0</v>
      </c>
      <c r="F144" s="86">
        <v>0</v>
      </c>
      <c r="G144" s="86">
        <v>0</v>
      </c>
      <c r="H144" s="86">
        <v>0</v>
      </c>
      <c r="I144" s="86">
        <v>0</v>
      </c>
      <c r="J144" s="86">
        <v>0</v>
      </c>
      <c r="K144" s="21">
        <f t="shared" si="24"/>
        <v>0</v>
      </c>
      <c r="L144" s="2"/>
      <c r="AA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row>
    <row r="145" spans="1:81" x14ac:dyDescent="0.25">
      <c r="A145" s="92" t="s">
        <v>53</v>
      </c>
      <c r="B145" s="86">
        <v>0</v>
      </c>
      <c r="C145" s="86">
        <v>0</v>
      </c>
      <c r="D145" s="86">
        <v>0</v>
      </c>
      <c r="E145" s="86">
        <v>0</v>
      </c>
      <c r="F145" s="86">
        <v>0</v>
      </c>
      <c r="G145" s="86">
        <v>0</v>
      </c>
      <c r="H145" s="86">
        <v>0</v>
      </c>
      <c r="I145" s="86">
        <v>0</v>
      </c>
      <c r="J145" s="86">
        <v>0</v>
      </c>
      <c r="K145" s="21">
        <f t="shared" si="24"/>
        <v>0</v>
      </c>
      <c r="L145" s="2"/>
      <c r="N145" s="81"/>
      <c r="AA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row>
    <row r="146" spans="1:81" x14ac:dyDescent="0.25">
      <c r="A146" s="3" t="s">
        <v>15</v>
      </c>
      <c r="B146" s="86">
        <v>0</v>
      </c>
      <c r="C146" s="86">
        <v>0</v>
      </c>
      <c r="D146" s="86">
        <v>0</v>
      </c>
      <c r="E146" s="86">
        <v>0</v>
      </c>
      <c r="F146" s="86">
        <v>0</v>
      </c>
      <c r="G146" s="86">
        <v>0</v>
      </c>
      <c r="H146" s="86">
        <v>0</v>
      </c>
      <c r="I146" s="86">
        <v>0</v>
      </c>
      <c r="J146" s="86">
        <v>0</v>
      </c>
      <c r="K146" s="21">
        <f t="shared" si="24"/>
        <v>0</v>
      </c>
      <c r="L146" s="2"/>
      <c r="N146" s="81"/>
      <c r="AA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row>
    <row r="147" spans="1:81" x14ac:dyDescent="0.25">
      <c r="A147" s="92" t="s">
        <v>54</v>
      </c>
      <c r="B147" s="86">
        <v>0</v>
      </c>
      <c r="C147" s="86">
        <v>0</v>
      </c>
      <c r="D147" s="86">
        <v>0</v>
      </c>
      <c r="E147" s="86">
        <v>0</v>
      </c>
      <c r="F147" s="86">
        <v>0</v>
      </c>
      <c r="G147" s="86">
        <v>0</v>
      </c>
      <c r="H147" s="86">
        <v>0</v>
      </c>
      <c r="I147" s="86">
        <v>0</v>
      </c>
      <c r="J147" s="86">
        <v>0</v>
      </c>
      <c r="K147" s="21">
        <f t="shared" si="24"/>
        <v>0</v>
      </c>
      <c r="L147" s="2"/>
      <c r="N147" s="81"/>
      <c r="Z147" s="2"/>
      <c r="AA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row>
    <row r="148" spans="1:81" x14ac:dyDescent="0.25">
      <c r="A148" s="92" t="s">
        <v>47</v>
      </c>
      <c r="B148" s="86">
        <v>0</v>
      </c>
      <c r="C148" s="86">
        <v>0</v>
      </c>
      <c r="D148" s="86">
        <v>0</v>
      </c>
      <c r="E148" s="86">
        <v>0</v>
      </c>
      <c r="F148" s="86">
        <v>0</v>
      </c>
      <c r="G148" s="86">
        <v>0</v>
      </c>
      <c r="H148" s="86">
        <v>0</v>
      </c>
      <c r="I148" s="86">
        <v>0</v>
      </c>
      <c r="J148" s="86">
        <v>0</v>
      </c>
      <c r="K148" s="21">
        <f t="shared" si="24"/>
        <v>0</v>
      </c>
      <c r="L148" s="2"/>
      <c r="N148" s="81"/>
      <c r="Z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row>
    <row r="149" spans="1:81" x14ac:dyDescent="0.25">
      <c r="A149" s="3" t="s">
        <v>16</v>
      </c>
      <c r="B149" s="86">
        <v>0</v>
      </c>
      <c r="C149" s="86">
        <v>0</v>
      </c>
      <c r="D149" s="86">
        <v>0</v>
      </c>
      <c r="E149" s="86">
        <v>0</v>
      </c>
      <c r="F149" s="86">
        <v>0</v>
      </c>
      <c r="G149" s="86">
        <v>0</v>
      </c>
      <c r="H149" s="86">
        <v>0</v>
      </c>
      <c r="I149" s="86">
        <v>0</v>
      </c>
      <c r="J149" s="86">
        <v>0</v>
      </c>
      <c r="K149" s="21">
        <f t="shared" si="24"/>
        <v>0</v>
      </c>
      <c r="L149" s="2"/>
      <c r="N149" s="81"/>
      <c r="Z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row>
    <row r="150" spans="1:81" x14ac:dyDescent="0.25">
      <c r="A150" s="92" t="s">
        <v>55</v>
      </c>
      <c r="B150" s="86">
        <v>0</v>
      </c>
      <c r="C150" s="86">
        <v>0</v>
      </c>
      <c r="D150" s="86">
        <v>0</v>
      </c>
      <c r="E150" s="86">
        <v>0</v>
      </c>
      <c r="F150" s="86">
        <v>0</v>
      </c>
      <c r="G150" s="86">
        <v>0</v>
      </c>
      <c r="H150" s="86">
        <v>0</v>
      </c>
      <c r="I150" s="86">
        <v>0</v>
      </c>
      <c r="J150" s="86">
        <v>0</v>
      </c>
      <c r="K150" s="21">
        <f t="shared" si="24"/>
        <v>0</v>
      </c>
      <c r="L150" s="2"/>
      <c r="Z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row>
    <row r="151" spans="1:81" x14ac:dyDescent="0.25">
      <c r="A151" s="87" t="s">
        <v>17</v>
      </c>
      <c r="B151" s="89">
        <v>0</v>
      </c>
      <c r="C151" s="89">
        <v>0</v>
      </c>
      <c r="D151" s="89">
        <v>0</v>
      </c>
      <c r="E151" s="89">
        <v>0</v>
      </c>
      <c r="F151" s="89">
        <v>0</v>
      </c>
      <c r="G151" s="89">
        <v>0</v>
      </c>
      <c r="H151" s="89">
        <v>0</v>
      </c>
      <c r="I151" s="89">
        <v>0</v>
      </c>
      <c r="J151" s="89">
        <v>0</v>
      </c>
      <c r="K151" s="89">
        <f t="shared" si="24"/>
        <v>0</v>
      </c>
      <c r="L151" s="2"/>
      <c r="N151" s="81"/>
      <c r="Z151" s="2"/>
      <c r="AN151" s="2"/>
      <c r="AO151" s="2"/>
      <c r="AP151" s="2"/>
      <c r="AQ151" s="2"/>
      <c r="AR151" s="2"/>
      <c r="AS151" s="2"/>
      <c r="AT151" s="2"/>
      <c r="AU151" s="2"/>
      <c r="AV151" s="2"/>
      <c r="AW151" s="2"/>
      <c r="AX151" s="2"/>
      <c r="AY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row>
    <row r="152" spans="1:81" x14ac:dyDescent="0.25">
      <c r="A152" s="11" t="s">
        <v>24</v>
      </c>
      <c r="B152" s="21">
        <f t="shared" ref="B152:J152" si="25">SUM(B117:B151)</f>
        <v>1</v>
      </c>
      <c r="C152" s="21">
        <f t="shared" si="25"/>
        <v>0</v>
      </c>
      <c r="D152" s="21">
        <f t="shared" si="25"/>
        <v>5</v>
      </c>
      <c r="E152" s="21">
        <f t="shared" si="25"/>
        <v>19</v>
      </c>
      <c r="F152" s="21">
        <f>SUM(F117:F151)</f>
        <v>61</v>
      </c>
      <c r="G152" s="21">
        <f t="shared" si="25"/>
        <v>34</v>
      </c>
      <c r="H152" s="21">
        <f t="shared" si="25"/>
        <v>229</v>
      </c>
      <c r="I152" s="21">
        <f t="shared" si="25"/>
        <v>9</v>
      </c>
      <c r="J152" s="21">
        <f t="shared" si="25"/>
        <v>0</v>
      </c>
      <c r="K152" s="21">
        <f>SUM(K117:K151)</f>
        <v>358</v>
      </c>
      <c r="L152" s="2"/>
      <c r="N152" s="81"/>
      <c r="Z152" s="2"/>
      <c r="AN152" s="2"/>
      <c r="AO152" s="2"/>
      <c r="AP152" s="2"/>
      <c r="AQ152" s="2"/>
      <c r="AR152" s="2"/>
      <c r="AS152" s="2"/>
      <c r="AT152" s="2"/>
      <c r="AU152" s="2"/>
      <c r="AV152" s="2"/>
      <c r="AW152" s="2"/>
      <c r="AX152" s="2"/>
      <c r="AY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row>
    <row r="153" spans="1:81" x14ac:dyDescent="0.25">
      <c r="B153" s="2"/>
      <c r="C153" s="2"/>
      <c r="D153" s="2"/>
      <c r="E153" s="2"/>
      <c r="F153" s="2"/>
      <c r="G153" s="2"/>
      <c r="H153" s="2"/>
      <c r="I153" s="2"/>
      <c r="J153" s="2"/>
      <c r="K153" s="2"/>
      <c r="L153" s="2"/>
      <c r="N153" s="81"/>
      <c r="Z153" s="2"/>
      <c r="AN153" s="2"/>
      <c r="AO153" s="2"/>
      <c r="AP153" s="2"/>
      <c r="AQ153" s="2"/>
      <c r="AR153" s="2"/>
      <c r="AS153" s="2"/>
      <c r="AT153" s="2"/>
      <c r="AU153" s="2"/>
      <c r="AV153" s="2"/>
      <c r="AW153" s="2"/>
      <c r="AX153" s="2"/>
      <c r="AY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row>
    <row r="154" spans="1:81" x14ac:dyDescent="0.25">
      <c r="B154" s="2"/>
      <c r="C154" s="2"/>
      <c r="D154" s="2"/>
      <c r="E154" s="2"/>
      <c r="F154" s="2"/>
      <c r="G154" s="2"/>
      <c r="H154" s="2"/>
      <c r="I154" s="2"/>
      <c r="J154" s="2"/>
      <c r="K154" s="2"/>
      <c r="L154" s="2"/>
      <c r="N154" s="81"/>
      <c r="Z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row>
    <row r="155" spans="1:81" x14ac:dyDescent="0.25">
      <c r="A155" s="1" t="s">
        <v>213</v>
      </c>
      <c r="B155" s="2"/>
      <c r="C155" s="2"/>
      <c r="D155" s="2"/>
      <c r="E155" s="2"/>
      <c r="F155" s="2"/>
      <c r="G155" s="2"/>
      <c r="H155" s="2"/>
      <c r="I155" s="2"/>
      <c r="J155" s="2"/>
      <c r="K155" s="2"/>
      <c r="L155" s="2"/>
      <c r="Z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row>
    <row r="156" spans="1:81" x14ac:dyDescent="0.25">
      <c r="A156" s="1" t="s">
        <v>25</v>
      </c>
      <c r="C156" s="2"/>
      <c r="D156" s="2"/>
      <c r="E156" s="2"/>
      <c r="F156" s="2"/>
      <c r="G156" s="2"/>
      <c r="H156" s="2"/>
      <c r="I156" s="2"/>
      <c r="J156" s="2"/>
      <c r="K156" s="2"/>
      <c r="L156" s="2"/>
      <c r="N156" s="81"/>
      <c r="Z156" s="2"/>
      <c r="AA156" s="20"/>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row>
    <row r="157" spans="1:81" x14ac:dyDescent="0.25">
      <c r="A157" s="2" t="s">
        <v>31</v>
      </c>
      <c r="B157" s="2"/>
      <c r="C157" s="2"/>
      <c r="D157" s="2"/>
      <c r="E157" s="2"/>
      <c r="F157" s="2"/>
      <c r="G157" s="2"/>
      <c r="H157" s="2"/>
      <c r="I157" s="2"/>
      <c r="J157" s="2"/>
      <c r="K157" s="2"/>
      <c r="L157" s="2"/>
      <c r="N157" s="81"/>
      <c r="Z157" s="2"/>
      <c r="AA157" s="20"/>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row>
    <row r="158" spans="1:81" x14ac:dyDescent="0.25">
      <c r="A158" s="2"/>
      <c r="B158" s="1" t="s">
        <v>20</v>
      </c>
      <c r="C158" s="2"/>
      <c r="D158" s="2"/>
      <c r="E158" s="1" t="s">
        <v>21</v>
      </c>
      <c r="F158" s="2"/>
      <c r="G158" s="2"/>
      <c r="H158" s="2"/>
      <c r="I158" s="2"/>
      <c r="J158" s="2"/>
      <c r="K158" s="2"/>
      <c r="L158" s="2"/>
      <c r="N158" s="81"/>
      <c r="Z158" s="2"/>
      <c r="AA158" s="20"/>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row>
    <row r="159" spans="1:81" x14ac:dyDescent="0.25">
      <c r="A159" s="32" t="s">
        <v>19</v>
      </c>
      <c r="B159" s="5">
        <v>16</v>
      </c>
      <c r="C159" s="5">
        <v>21</v>
      </c>
      <c r="D159" s="5">
        <v>26</v>
      </c>
      <c r="E159" s="5">
        <v>1</v>
      </c>
      <c r="F159" s="87">
        <v>6</v>
      </c>
      <c r="G159" s="5">
        <v>11</v>
      </c>
      <c r="H159" s="5">
        <v>16</v>
      </c>
      <c r="I159" s="5">
        <v>21</v>
      </c>
      <c r="J159" s="5">
        <v>26</v>
      </c>
      <c r="K159" s="8" t="s">
        <v>24</v>
      </c>
      <c r="L159" s="2"/>
      <c r="N159" s="81"/>
      <c r="Z159" s="2"/>
      <c r="AA159" s="20"/>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row>
    <row r="160" spans="1:81" x14ac:dyDescent="0.25">
      <c r="A160" s="3" t="s">
        <v>1</v>
      </c>
      <c r="B160" s="86">
        <v>0</v>
      </c>
      <c r="C160" s="86">
        <v>0</v>
      </c>
      <c r="D160" s="86">
        <v>0</v>
      </c>
      <c r="E160" s="21">
        <v>6</v>
      </c>
      <c r="F160" s="21">
        <v>15</v>
      </c>
      <c r="G160" s="21">
        <v>41</v>
      </c>
      <c r="H160" s="21">
        <v>46</v>
      </c>
      <c r="I160" s="21">
        <f>24+18</f>
        <v>42</v>
      </c>
      <c r="J160" s="21">
        <f>17+14</f>
        <v>31</v>
      </c>
      <c r="K160" s="21">
        <f t="shared" ref="K160:K194" si="26">SUM(B160:J160)</f>
        <v>181</v>
      </c>
      <c r="L160" s="2"/>
      <c r="N160" s="81"/>
      <c r="Z160" s="2"/>
      <c r="AA160" s="20"/>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row>
    <row r="161" spans="1:81" x14ac:dyDescent="0.25">
      <c r="A161" s="92" t="s">
        <v>49</v>
      </c>
      <c r="B161" s="86">
        <v>0</v>
      </c>
      <c r="C161" s="86">
        <v>0</v>
      </c>
      <c r="D161" s="86">
        <v>0</v>
      </c>
      <c r="E161" s="86">
        <v>0</v>
      </c>
      <c r="F161" s="86">
        <v>0</v>
      </c>
      <c r="G161" s="86">
        <v>0</v>
      </c>
      <c r="H161" s="86">
        <v>0</v>
      </c>
      <c r="I161" s="86">
        <v>0</v>
      </c>
      <c r="J161" s="86">
        <v>0</v>
      </c>
      <c r="K161" s="21">
        <f t="shared" si="26"/>
        <v>0</v>
      </c>
      <c r="L161" s="2"/>
      <c r="N161" s="81"/>
      <c r="Z161" s="2"/>
      <c r="AA161" s="20"/>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row>
    <row r="162" spans="1:81" x14ac:dyDescent="0.25">
      <c r="A162" s="92" t="s">
        <v>45</v>
      </c>
      <c r="B162" s="86">
        <v>0</v>
      </c>
      <c r="C162" s="86">
        <v>0</v>
      </c>
      <c r="D162" s="86">
        <v>0</v>
      </c>
      <c r="E162" s="86">
        <v>0</v>
      </c>
      <c r="F162" s="86">
        <v>0</v>
      </c>
      <c r="G162" s="86">
        <v>0</v>
      </c>
      <c r="H162" s="86">
        <v>0</v>
      </c>
      <c r="I162" s="86">
        <v>0</v>
      </c>
      <c r="J162" s="86">
        <v>0</v>
      </c>
      <c r="K162" s="21">
        <f t="shared" si="26"/>
        <v>0</v>
      </c>
      <c r="L162" s="2"/>
      <c r="N162" s="81"/>
      <c r="O162" s="2"/>
      <c r="P162" s="2"/>
      <c r="Q162" s="2"/>
      <c r="R162" s="2"/>
      <c r="S162" s="2"/>
      <c r="T162" s="2"/>
      <c r="U162" s="2"/>
      <c r="V162" s="2"/>
      <c r="W162" s="2"/>
      <c r="X162" s="2"/>
      <c r="Y162" s="2"/>
      <c r="Z162" s="2"/>
      <c r="AA162" s="20"/>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row>
    <row r="163" spans="1:81" x14ac:dyDescent="0.25">
      <c r="A163" s="92" t="s">
        <v>41</v>
      </c>
      <c r="B163" s="86">
        <v>0</v>
      </c>
      <c r="C163" s="86">
        <v>0</v>
      </c>
      <c r="D163" s="86">
        <v>0</v>
      </c>
      <c r="E163" s="86">
        <v>0</v>
      </c>
      <c r="F163" s="86">
        <v>0</v>
      </c>
      <c r="G163" s="21">
        <v>2</v>
      </c>
      <c r="H163" s="86">
        <v>2</v>
      </c>
      <c r="I163" s="86">
        <v>0</v>
      </c>
      <c r="J163" s="86">
        <v>0</v>
      </c>
      <c r="K163" s="21">
        <f t="shared" si="26"/>
        <v>4</v>
      </c>
      <c r="L163" s="2"/>
      <c r="N163" s="81"/>
      <c r="Z163" s="2"/>
      <c r="AA163" s="20"/>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row>
    <row r="164" spans="1:81" x14ac:dyDescent="0.25">
      <c r="A164" s="3" t="s">
        <v>2</v>
      </c>
      <c r="B164" s="86">
        <v>0</v>
      </c>
      <c r="C164" s="86">
        <v>0</v>
      </c>
      <c r="D164" s="21">
        <v>7</v>
      </c>
      <c r="E164" s="21">
        <v>7</v>
      </c>
      <c r="F164" s="23">
        <v>7</v>
      </c>
      <c r="G164" s="23">
        <v>10</v>
      </c>
      <c r="H164" s="86">
        <v>0</v>
      </c>
      <c r="I164" s="21">
        <v>2</v>
      </c>
      <c r="J164" s="86">
        <v>0</v>
      </c>
      <c r="K164" s="21">
        <f t="shared" si="26"/>
        <v>33</v>
      </c>
      <c r="L164" s="2"/>
      <c r="N164" s="81"/>
      <c r="Z164" s="2"/>
      <c r="AA164" s="20"/>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row>
    <row r="165" spans="1:81" s="2" customFormat="1" x14ac:dyDescent="0.25">
      <c r="A165" s="92" t="s">
        <v>43</v>
      </c>
      <c r="B165" s="86">
        <v>0</v>
      </c>
      <c r="C165" s="86">
        <v>0</v>
      </c>
      <c r="D165" s="86">
        <v>0</v>
      </c>
      <c r="E165" s="86">
        <v>0</v>
      </c>
      <c r="F165" s="86">
        <v>0</v>
      </c>
      <c r="G165" s="86">
        <v>0</v>
      </c>
      <c r="H165" s="86">
        <v>0</v>
      </c>
      <c r="I165" s="86">
        <v>0</v>
      </c>
      <c r="J165" s="86">
        <v>0</v>
      </c>
      <c r="K165" s="21">
        <f t="shared" si="26"/>
        <v>0</v>
      </c>
      <c r="M165"/>
      <c r="N165" s="81"/>
      <c r="O165"/>
      <c r="P165"/>
      <c r="Q165"/>
      <c r="R165"/>
      <c r="S165"/>
      <c r="T165"/>
      <c r="U165"/>
      <c r="V165"/>
      <c r="W165"/>
      <c r="X165"/>
      <c r="Y165"/>
      <c r="AA165" s="20"/>
      <c r="AB165"/>
      <c r="AC165"/>
      <c r="AD165"/>
      <c r="AE165"/>
      <c r="AF165"/>
      <c r="AG165"/>
      <c r="AH165"/>
      <c r="AI165"/>
      <c r="AJ165"/>
      <c r="AK165"/>
      <c r="AL165"/>
      <c r="AM165"/>
    </row>
    <row r="166" spans="1:81" x14ac:dyDescent="0.25">
      <c r="A166" s="3" t="s">
        <v>3</v>
      </c>
      <c r="B166" s="86">
        <v>0</v>
      </c>
      <c r="C166" s="86">
        <v>0</v>
      </c>
      <c r="D166" s="86">
        <v>0</v>
      </c>
      <c r="E166" s="86">
        <v>0</v>
      </c>
      <c r="F166" s="86">
        <v>0</v>
      </c>
      <c r="G166" s="86">
        <v>0</v>
      </c>
      <c r="H166" s="86">
        <v>0</v>
      </c>
      <c r="I166" s="86">
        <v>0</v>
      </c>
      <c r="J166" s="86">
        <v>0</v>
      </c>
      <c r="K166" s="21">
        <f t="shared" si="26"/>
        <v>0</v>
      </c>
      <c r="L166" s="2"/>
      <c r="N166" s="81"/>
      <c r="Z166" s="2"/>
      <c r="AA166" s="20"/>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row>
    <row r="167" spans="1:81" x14ac:dyDescent="0.25">
      <c r="A167" s="3" t="s">
        <v>4</v>
      </c>
      <c r="B167" s="86">
        <v>0</v>
      </c>
      <c r="C167" s="86">
        <v>0</v>
      </c>
      <c r="D167" s="86">
        <v>0</v>
      </c>
      <c r="E167" s="86">
        <v>0</v>
      </c>
      <c r="F167" s="86">
        <v>0</v>
      </c>
      <c r="G167" s="86">
        <v>0</v>
      </c>
      <c r="H167" s="86">
        <v>0</v>
      </c>
      <c r="I167" s="86">
        <v>0</v>
      </c>
      <c r="J167" s="86">
        <v>0</v>
      </c>
      <c r="K167" s="21">
        <f t="shared" si="26"/>
        <v>0</v>
      </c>
      <c r="L167" s="2"/>
      <c r="N167" s="81"/>
      <c r="Z167" s="2"/>
      <c r="AA167" s="20"/>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row>
    <row r="168" spans="1:81" x14ac:dyDescent="0.25">
      <c r="A168" s="92" t="s">
        <v>48</v>
      </c>
      <c r="B168" s="86">
        <v>0</v>
      </c>
      <c r="C168" s="86">
        <v>0</v>
      </c>
      <c r="D168" s="86">
        <v>0</v>
      </c>
      <c r="E168" s="86">
        <v>0</v>
      </c>
      <c r="F168" s="86">
        <v>0</v>
      </c>
      <c r="G168" s="86">
        <v>0</v>
      </c>
      <c r="H168" s="86">
        <v>0</v>
      </c>
      <c r="I168" s="86">
        <v>0</v>
      </c>
      <c r="J168" s="86">
        <v>0</v>
      </c>
      <c r="K168" s="21">
        <f t="shared" si="26"/>
        <v>0</v>
      </c>
      <c r="L168" s="2"/>
      <c r="N168" s="81"/>
      <c r="Z168" s="2"/>
      <c r="AA168" s="20"/>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row>
    <row r="169" spans="1:81" x14ac:dyDescent="0.25">
      <c r="A169" s="3" t="s">
        <v>6</v>
      </c>
      <c r="B169" s="86">
        <v>0</v>
      </c>
      <c r="C169" s="86">
        <v>0</v>
      </c>
      <c r="D169" s="86">
        <v>0</v>
      </c>
      <c r="E169" s="86">
        <v>0</v>
      </c>
      <c r="F169" s="86">
        <v>0</v>
      </c>
      <c r="G169" s="86">
        <v>0</v>
      </c>
      <c r="H169" s="86">
        <v>0</v>
      </c>
      <c r="I169" s="86">
        <v>0</v>
      </c>
      <c r="J169" s="86">
        <v>0</v>
      </c>
      <c r="K169" s="21">
        <f t="shared" si="26"/>
        <v>0</v>
      </c>
      <c r="L169" s="2"/>
      <c r="N169" s="81"/>
      <c r="Z169" s="2"/>
      <c r="AA169" s="20"/>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row>
    <row r="170" spans="1:81" x14ac:dyDescent="0.25">
      <c r="A170" s="3" t="s">
        <v>7</v>
      </c>
      <c r="B170" s="86">
        <v>0</v>
      </c>
      <c r="C170" s="86">
        <v>0</v>
      </c>
      <c r="D170" s="86">
        <v>0</v>
      </c>
      <c r="E170" s="86">
        <v>0</v>
      </c>
      <c r="F170" s="86">
        <v>0</v>
      </c>
      <c r="G170" s="86">
        <v>0</v>
      </c>
      <c r="H170" s="21">
        <v>1</v>
      </c>
      <c r="I170" s="86">
        <v>0</v>
      </c>
      <c r="J170" s="86">
        <v>0</v>
      </c>
      <c r="K170" s="21">
        <f t="shared" si="26"/>
        <v>1</v>
      </c>
      <c r="L170" s="2"/>
      <c r="N170" s="81"/>
      <c r="Z170" s="2"/>
      <c r="AA170" s="20"/>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row>
    <row r="171" spans="1:81" x14ac:dyDescent="0.25">
      <c r="A171" s="124" t="s">
        <v>83</v>
      </c>
      <c r="B171" s="86">
        <v>0</v>
      </c>
      <c r="C171" s="86">
        <v>0</v>
      </c>
      <c r="D171" s="86">
        <v>0</v>
      </c>
      <c r="E171" s="86">
        <v>0</v>
      </c>
      <c r="F171" s="86">
        <v>0</v>
      </c>
      <c r="G171" s="86">
        <v>0</v>
      </c>
      <c r="H171" s="86">
        <v>0</v>
      </c>
      <c r="I171" s="86">
        <v>0</v>
      </c>
      <c r="J171" s="86">
        <v>0</v>
      </c>
      <c r="K171" s="21">
        <f t="shared" si="26"/>
        <v>0</v>
      </c>
      <c r="L171" s="2"/>
      <c r="N171" s="81"/>
      <c r="Z171" s="2"/>
      <c r="AA171" s="20"/>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row>
    <row r="172" spans="1:81" x14ac:dyDescent="0.25">
      <c r="A172" s="92" t="s">
        <v>50</v>
      </c>
      <c r="B172" s="86">
        <v>0</v>
      </c>
      <c r="C172" s="86">
        <v>0</v>
      </c>
      <c r="D172" s="86">
        <v>0</v>
      </c>
      <c r="E172" s="86">
        <v>0</v>
      </c>
      <c r="F172" s="86">
        <v>0</v>
      </c>
      <c r="G172" s="86">
        <v>0</v>
      </c>
      <c r="H172" s="86">
        <v>0</v>
      </c>
      <c r="I172" s="86">
        <v>0</v>
      </c>
      <c r="J172" s="86">
        <v>0</v>
      </c>
      <c r="K172" s="21">
        <f t="shared" si="26"/>
        <v>0</v>
      </c>
      <c r="L172" s="2"/>
      <c r="N172" s="81"/>
      <c r="Z172" s="2"/>
      <c r="AA172" s="20"/>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row>
    <row r="173" spans="1:81" x14ac:dyDescent="0.25">
      <c r="A173" s="92" t="s">
        <v>51</v>
      </c>
      <c r="B173" s="86">
        <v>0</v>
      </c>
      <c r="C173" s="86">
        <v>0</v>
      </c>
      <c r="D173" s="86">
        <v>0</v>
      </c>
      <c r="E173" s="86">
        <v>0</v>
      </c>
      <c r="F173" s="86">
        <v>0</v>
      </c>
      <c r="G173" s="86">
        <v>0</v>
      </c>
      <c r="H173" s="86">
        <v>0</v>
      </c>
      <c r="I173" s="86">
        <v>0</v>
      </c>
      <c r="J173" s="86">
        <v>0</v>
      </c>
      <c r="K173" s="21">
        <f t="shared" si="26"/>
        <v>0</v>
      </c>
      <c r="L173" s="2"/>
      <c r="N173" s="81"/>
      <c r="Z173" s="2"/>
      <c r="AA173" s="20"/>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row>
    <row r="174" spans="1:81" x14ac:dyDescent="0.25">
      <c r="A174" s="92" t="s">
        <v>42</v>
      </c>
      <c r="B174" s="86">
        <v>0</v>
      </c>
      <c r="C174" s="86">
        <v>0</v>
      </c>
      <c r="D174" s="86">
        <v>0</v>
      </c>
      <c r="E174" s="86">
        <v>0</v>
      </c>
      <c r="F174" s="86">
        <v>0</v>
      </c>
      <c r="G174" s="86">
        <v>0</v>
      </c>
      <c r="H174" s="86">
        <v>0</v>
      </c>
      <c r="I174" s="86">
        <v>0</v>
      </c>
      <c r="J174" s="86">
        <v>0</v>
      </c>
      <c r="K174" s="21">
        <f t="shared" si="26"/>
        <v>0</v>
      </c>
      <c r="L174" s="2"/>
      <c r="N174" s="81"/>
      <c r="Z174" s="2"/>
      <c r="AA174" s="20"/>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row>
    <row r="175" spans="1:81" x14ac:dyDescent="0.25">
      <c r="A175" s="3" t="s">
        <v>8</v>
      </c>
      <c r="B175" s="86">
        <v>0</v>
      </c>
      <c r="C175" s="86">
        <v>0</v>
      </c>
      <c r="D175" s="86">
        <v>0</v>
      </c>
      <c r="E175" s="86">
        <v>0</v>
      </c>
      <c r="F175" s="86">
        <v>0</v>
      </c>
      <c r="G175" s="21">
        <v>3</v>
      </c>
      <c r="H175" s="86">
        <v>0</v>
      </c>
      <c r="I175" s="86">
        <v>0</v>
      </c>
      <c r="J175" s="86">
        <v>0</v>
      </c>
      <c r="K175" s="21">
        <f t="shared" si="26"/>
        <v>3</v>
      </c>
      <c r="L175" s="2"/>
      <c r="N175" s="81"/>
      <c r="Z175" s="2"/>
      <c r="AA175" s="20"/>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row>
    <row r="176" spans="1:81" x14ac:dyDescent="0.25">
      <c r="A176" s="3" t="s">
        <v>9</v>
      </c>
      <c r="B176" s="86">
        <v>0</v>
      </c>
      <c r="C176" s="86">
        <v>0</v>
      </c>
      <c r="D176" s="86">
        <v>0</v>
      </c>
      <c r="E176" s="86">
        <v>0</v>
      </c>
      <c r="F176" s="21">
        <v>600</v>
      </c>
      <c r="G176" s="21">
        <v>312</v>
      </c>
      <c r="H176" s="86">
        <v>0</v>
      </c>
      <c r="I176" s="21">
        <v>3</v>
      </c>
      <c r="J176" s="86">
        <v>0</v>
      </c>
      <c r="K176" s="21">
        <f t="shared" si="26"/>
        <v>915</v>
      </c>
      <c r="L176" s="2"/>
      <c r="N176" s="81"/>
      <c r="Z176" s="2"/>
      <c r="AA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row>
    <row r="177" spans="1:81" s="2" customFormat="1" x14ac:dyDescent="0.25">
      <c r="A177" s="92" t="s">
        <v>44</v>
      </c>
      <c r="B177" s="86">
        <v>0</v>
      </c>
      <c r="C177" s="86">
        <v>0</v>
      </c>
      <c r="D177" s="86">
        <v>0</v>
      </c>
      <c r="E177" s="86">
        <v>0</v>
      </c>
      <c r="F177" s="21">
        <v>3</v>
      </c>
      <c r="G177" s="86">
        <v>0</v>
      </c>
      <c r="H177" s="86">
        <v>0</v>
      </c>
      <c r="I177" s="86">
        <v>0</v>
      </c>
      <c r="J177" s="21">
        <v>2</v>
      </c>
      <c r="K177" s="21">
        <f t="shared" si="26"/>
        <v>5</v>
      </c>
      <c r="M177"/>
      <c r="N177"/>
      <c r="O177"/>
      <c r="P177"/>
      <c r="Q177"/>
      <c r="R177"/>
      <c r="S177"/>
      <c r="T177"/>
      <c r="U177"/>
      <c r="V177"/>
      <c r="W177"/>
      <c r="X177"/>
      <c r="Y177"/>
      <c r="AB177"/>
      <c r="AC177"/>
      <c r="AD177"/>
      <c r="AE177"/>
      <c r="AF177"/>
      <c r="AG177"/>
      <c r="AH177"/>
      <c r="AI177"/>
      <c r="AJ177"/>
      <c r="AK177"/>
      <c r="AL177"/>
      <c r="AM177"/>
    </row>
    <row r="178" spans="1:81" s="2" customFormat="1" x14ac:dyDescent="0.25">
      <c r="A178" s="3" t="s">
        <v>10</v>
      </c>
      <c r="B178" s="86">
        <v>0</v>
      </c>
      <c r="C178" s="86">
        <v>0</v>
      </c>
      <c r="D178" s="86">
        <v>0</v>
      </c>
      <c r="E178" s="86">
        <v>0</v>
      </c>
      <c r="F178" s="21">
        <v>15</v>
      </c>
      <c r="G178" s="86">
        <v>0</v>
      </c>
      <c r="H178" s="86">
        <v>0</v>
      </c>
      <c r="I178" s="86">
        <v>0</v>
      </c>
      <c r="J178" s="86">
        <v>0</v>
      </c>
      <c r="K178" s="21">
        <f t="shared" si="26"/>
        <v>15</v>
      </c>
      <c r="M178"/>
      <c r="N178" s="81"/>
      <c r="O178"/>
      <c r="P178"/>
      <c r="Q178"/>
      <c r="R178"/>
      <c r="S178"/>
      <c r="T178"/>
      <c r="U178"/>
      <c r="V178"/>
      <c r="W178"/>
      <c r="X178"/>
      <c r="Y178"/>
      <c r="AB178"/>
      <c r="AC178"/>
      <c r="AD178"/>
      <c r="AE178"/>
      <c r="AF178"/>
      <c r="AG178"/>
      <c r="AH178"/>
      <c r="AI178"/>
      <c r="AJ178"/>
      <c r="AK178"/>
      <c r="AL178"/>
      <c r="AM178"/>
    </row>
    <row r="179" spans="1:81" x14ac:dyDescent="0.25">
      <c r="A179" s="3" t="s">
        <v>11</v>
      </c>
      <c r="B179" s="86">
        <v>0</v>
      </c>
      <c r="C179" s="86">
        <v>0</v>
      </c>
      <c r="D179" s="86">
        <v>0</v>
      </c>
      <c r="E179" s="86">
        <v>0</v>
      </c>
      <c r="F179" s="21">
        <v>213</v>
      </c>
      <c r="G179" s="21">
        <v>48</v>
      </c>
      <c r="H179" s="21">
        <v>174</v>
      </c>
      <c r="I179" s="21">
        <v>20</v>
      </c>
      <c r="J179" s="86">
        <v>0</v>
      </c>
      <c r="K179" s="21">
        <f t="shared" si="26"/>
        <v>455</v>
      </c>
      <c r="L179" s="2"/>
      <c r="N179" s="81"/>
      <c r="Z179" s="2"/>
      <c r="AA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row>
    <row r="180" spans="1:81" x14ac:dyDescent="0.25">
      <c r="A180" s="3" t="s">
        <v>12</v>
      </c>
      <c r="B180" s="86">
        <v>0</v>
      </c>
      <c r="C180" s="86">
        <v>0</v>
      </c>
      <c r="D180" s="86">
        <v>0</v>
      </c>
      <c r="E180" s="86">
        <v>0</v>
      </c>
      <c r="F180" s="21">
        <v>3</v>
      </c>
      <c r="G180" s="21">
        <v>2</v>
      </c>
      <c r="H180" s="86">
        <v>5</v>
      </c>
      <c r="I180" s="86">
        <v>0</v>
      </c>
      <c r="J180" s="21">
        <v>6</v>
      </c>
      <c r="K180" s="21">
        <f t="shared" si="26"/>
        <v>16</v>
      </c>
      <c r="L180" s="2"/>
      <c r="N180" s="81"/>
      <c r="Z180" s="2"/>
      <c r="AA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row>
    <row r="181" spans="1:81" x14ac:dyDescent="0.25">
      <c r="A181" s="92" t="s">
        <v>32</v>
      </c>
      <c r="B181" s="86">
        <v>0</v>
      </c>
      <c r="C181" s="86">
        <v>0</v>
      </c>
      <c r="D181" s="86">
        <v>0</v>
      </c>
      <c r="E181" s="86">
        <v>0</v>
      </c>
      <c r="F181" s="86">
        <v>0</v>
      </c>
      <c r="G181" s="86">
        <v>0</v>
      </c>
      <c r="H181" s="21">
        <v>27</v>
      </c>
      <c r="I181" s="21">
        <v>4</v>
      </c>
      <c r="J181" s="86">
        <v>0</v>
      </c>
      <c r="K181" s="21">
        <f t="shared" si="26"/>
        <v>31</v>
      </c>
      <c r="L181" s="2"/>
      <c r="N181" s="81"/>
      <c r="Z181" s="2"/>
      <c r="AA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row>
    <row r="182" spans="1:81" s="2" customFormat="1" x14ac:dyDescent="0.25">
      <c r="A182" s="3" t="s">
        <v>18</v>
      </c>
      <c r="B182" s="86">
        <v>0</v>
      </c>
      <c r="C182" s="86">
        <v>0</v>
      </c>
      <c r="D182" s="86">
        <v>0</v>
      </c>
      <c r="E182" s="86">
        <v>0</v>
      </c>
      <c r="F182" s="21">
        <v>15</v>
      </c>
      <c r="G182" s="86">
        <v>0</v>
      </c>
      <c r="H182" s="21">
        <v>4</v>
      </c>
      <c r="I182" s="21">
        <v>4</v>
      </c>
      <c r="J182" s="86">
        <v>0</v>
      </c>
      <c r="K182" s="21">
        <f t="shared" si="26"/>
        <v>23</v>
      </c>
      <c r="L182"/>
      <c r="N182" s="81"/>
      <c r="O182"/>
      <c r="P182"/>
      <c r="Q182"/>
      <c r="R182"/>
      <c r="S182"/>
      <c r="T182"/>
      <c r="U182"/>
      <c r="V182"/>
      <c r="W182"/>
      <c r="X182"/>
      <c r="Y182"/>
      <c r="AB182"/>
      <c r="AC182"/>
      <c r="AD182"/>
      <c r="AE182"/>
      <c r="AF182"/>
      <c r="AG182"/>
      <c r="AH182"/>
      <c r="AI182"/>
      <c r="AJ182"/>
      <c r="AK182"/>
      <c r="AL182"/>
      <c r="AM182"/>
    </row>
    <row r="183" spans="1:81" x14ac:dyDescent="0.25">
      <c r="A183" s="92" t="s">
        <v>46</v>
      </c>
      <c r="B183" s="86">
        <v>0</v>
      </c>
      <c r="C183" s="86">
        <v>0</v>
      </c>
      <c r="D183" s="86">
        <v>0</v>
      </c>
      <c r="E183" s="86">
        <v>0</v>
      </c>
      <c r="F183" s="86">
        <v>0</v>
      </c>
      <c r="G183" s="86">
        <v>0</v>
      </c>
      <c r="H183" s="86">
        <v>0</v>
      </c>
      <c r="I183" s="86">
        <v>0</v>
      </c>
      <c r="J183" s="86">
        <v>0</v>
      </c>
      <c r="K183" s="21">
        <f t="shared" si="26"/>
        <v>0</v>
      </c>
      <c r="L183" s="2"/>
      <c r="Z183" s="2"/>
      <c r="AA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row>
    <row r="184" spans="1:81" x14ac:dyDescent="0.25">
      <c r="A184" s="3" t="s">
        <v>13</v>
      </c>
      <c r="B184" s="86">
        <v>0</v>
      </c>
      <c r="C184" s="86">
        <v>0</v>
      </c>
      <c r="D184" s="86">
        <v>0</v>
      </c>
      <c r="E184" s="86">
        <v>0</v>
      </c>
      <c r="F184" s="86">
        <v>0</v>
      </c>
      <c r="G184" s="86">
        <v>0</v>
      </c>
      <c r="H184" s="86">
        <v>0</v>
      </c>
      <c r="I184" s="86">
        <v>0</v>
      </c>
      <c r="J184" s="86">
        <v>0</v>
      </c>
      <c r="K184" s="21">
        <f t="shared" si="26"/>
        <v>0</v>
      </c>
      <c r="L184" s="2"/>
      <c r="Z184" s="2"/>
      <c r="AA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row>
    <row r="185" spans="1:81" x14ac:dyDescent="0.25">
      <c r="A185" s="3" t="s">
        <v>14</v>
      </c>
      <c r="B185" s="86">
        <v>0</v>
      </c>
      <c r="C185" s="86">
        <v>0</v>
      </c>
      <c r="D185" s="21">
        <v>8</v>
      </c>
      <c r="E185" s="86">
        <v>0</v>
      </c>
      <c r="F185" s="21">
        <v>120</v>
      </c>
      <c r="G185" s="21">
        <v>1</v>
      </c>
      <c r="H185" s="86">
        <v>90</v>
      </c>
      <c r="I185" s="21">
        <v>5</v>
      </c>
      <c r="J185" s="21">
        <v>1</v>
      </c>
      <c r="K185" s="21">
        <f t="shared" si="26"/>
        <v>225</v>
      </c>
      <c r="Z185" s="2"/>
      <c r="AA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row>
    <row r="186" spans="1:81" x14ac:dyDescent="0.25">
      <c r="A186" s="92" t="s">
        <v>40</v>
      </c>
      <c r="B186" s="86">
        <v>0</v>
      </c>
      <c r="C186" s="86">
        <v>0</v>
      </c>
      <c r="D186" s="86">
        <v>0</v>
      </c>
      <c r="E186" s="86">
        <v>0</v>
      </c>
      <c r="F186" s="86">
        <v>0</v>
      </c>
      <c r="G186" s="86">
        <v>0</v>
      </c>
      <c r="H186" s="86">
        <v>0</v>
      </c>
      <c r="I186" s="86">
        <v>0</v>
      </c>
      <c r="J186" s="86">
        <v>0</v>
      </c>
      <c r="K186" s="21">
        <f t="shared" si="26"/>
        <v>0</v>
      </c>
      <c r="L186" s="2"/>
      <c r="Z186" s="2"/>
      <c r="AA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row>
    <row r="187" spans="1:81" x14ac:dyDescent="0.25">
      <c r="A187" s="92" t="s">
        <v>52</v>
      </c>
      <c r="B187" s="86">
        <v>0</v>
      </c>
      <c r="C187" s="86">
        <v>0</v>
      </c>
      <c r="D187" s="86">
        <v>0</v>
      </c>
      <c r="E187" s="86">
        <v>0</v>
      </c>
      <c r="F187" s="86">
        <v>0</v>
      </c>
      <c r="G187" s="86">
        <v>0</v>
      </c>
      <c r="H187" s="86">
        <v>0</v>
      </c>
      <c r="I187" s="86">
        <v>0</v>
      </c>
      <c r="J187" s="86">
        <v>0</v>
      </c>
      <c r="K187" s="21">
        <f t="shared" si="26"/>
        <v>0</v>
      </c>
      <c r="L187" s="2"/>
      <c r="Z187" s="2"/>
      <c r="AA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row>
    <row r="188" spans="1:81" x14ac:dyDescent="0.25">
      <c r="A188" s="92" t="s">
        <v>53</v>
      </c>
      <c r="B188" s="86">
        <v>0</v>
      </c>
      <c r="C188" s="86">
        <v>0</v>
      </c>
      <c r="D188" s="86">
        <v>0</v>
      </c>
      <c r="E188" s="86">
        <v>0</v>
      </c>
      <c r="F188" s="86">
        <v>0</v>
      </c>
      <c r="G188" s="86">
        <v>0</v>
      </c>
      <c r="H188" s="86">
        <v>0</v>
      </c>
      <c r="I188" s="86">
        <v>1</v>
      </c>
      <c r="J188" s="86">
        <v>0</v>
      </c>
      <c r="K188" s="21">
        <v>1</v>
      </c>
      <c r="L188" s="2"/>
      <c r="Z188" s="2"/>
      <c r="AA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row>
    <row r="189" spans="1:81" x14ac:dyDescent="0.25">
      <c r="A189" s="3" t="s">
        <v>15</v>
      </c>
      <c r="B189" s="86">
        <v>0</v>
      </c>
      <c r="C189" s="86">
        <v>0</v>
      </c>
      <c r="D189" s="86">
        <v>0</v>
      </c>
      <c r="E189" s="86">
        <v>0</v>
      </c>
      <c r="F189" s="86">
        <v>0</v>
      </c>
      <c r="G189" s="86">
        <v>0</v>
      </c>
      <c r="H189" s="86">
        <v>0</v>
      </c>
      <c r="I189" s="86">
        <v>0</v>
      </c>
      <c r="J189" s="86">
        <v>0</v>
      </c>
      <c r="K189" s="21">
        <f t="shared" si="26"/>
        <v>0</v>
      </c>
      <c r="L189" s="2"/>
      <c r="Z189" s="2"/>
      <c r="AA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row>
    <row r="190" spans="1:81" x14ac:dyDescent="0.25">
      <c r="A190" s="92" t="s">
        <v>54</v>
      </c>
      <c r="B190" s="86">
        <v>0</v>
      </c>
      <c r="C190" s="86">
        <v>0</v>
      </c>
      <c r="D190" s="86">
        <v>0</v>
      </c>
      <c r="E190" s="86">
        <v>0</v>
      </c>
      <c r="F190" s="86">
        <v>0</v>
      </c>
      <c r="G190" s="86">
        <v>0</v>
      </c>
      <c r="H190" s="86">
        <v>0</v>
      </c>
      <c r="I190" s="86">
        <v>0</v>
      </c>
      <c r="J190" s="86">
        <v>0</v>
      </c>
      <c r="K190" s="21">
        <f t="shared" si="26"/>
        <v>0</v>
      </c>
      <c r="L190" s="2"/>
      <c r="Z190" s="2"/>
      <c r="AA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row>
    <row r="191" spans="1:81" x14ac:dyDescent="0.25">
      <c r="A191" s="92" t="s">
        <v>47</v>
      </c>
      <c r="B191" s="86">
        <v>0</v>
      </c>
      <c r="C191" s="86">
        <v>0</v>
      </c>
      <c r="D191" s="86">
        <v>0</v>
      </c>
      <c r="E191" s="86">
        <v>0</v>
      </c>
      <c r="F191" s="86">
        <v>0</v>
      </c>
      <c r="G191" s="86">
        <v>0</v>
      </c>
      <c r="H191" s="21">
        <v>3</v>
      </c>
      <c r="I191" s="21">
        <v>1</v>
      </c>
      <c r="J191" s="86">
        <v>0</v>
      </c>
      <c r="K191" s="21">
        <f t="shared" si="26"/>
        <v>4</v>
      </c>
      <c r="L191" s="2"/>
      <c r="Z191" s="2"/>
      <c r="AA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row>
    <row r="192" spans="1:81" x14ac:dyDescent="0.25">
      <c r="A192" s="3" t="s">
        <v>16</v>
      </c>
      <c r="B192" s="86">
        <v>0</v>
      </c>
      <c r="C192" s="86">
        <v>0</v>
      </c>
      <c r="D192" s="86">
        <v>0</v>
      </c>
      <c r="E192" s="86">
        <v>0</v>
      </c>
      <c r="F192" s="86">
        <v>0</v>
      </c>
      <c r="G192" s="86">
        <v>0</v>
      </c>
      <c r="H192" s="86">
        <v>0</v>
      </c>
      <c r="I192" s="86">
        <v>0</v>
      </c>
      <c r="J192" s="86">
        <v>0</v>
      </c>
      <c r="K192" s="21">
        <f t="shared" si="26"/>
        <v>0</v>
      </c>
      <c r="L192" s="2"/>
      <c r="Z192" s="2"/>
      <c r="AA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row>
    <row r="193" spans="1:81" x14ac:dyDescent="0.25">
      <c r="A193" s="92" t="s">
        <v>55</v>
      </c>
      <c r="B193" s="86">
        <v>0</v>
      </c>
      <c r="C193" s="86">
        <v>0</v>
      </c>
      <c r="D193" s="86">
        <v>0</v>
      </c>
      <c r="E193" s="86">
        <v>0</v>
      </c>
      <c r="F193" s="86">
        <v>0</v>
      </c>
      <c r="G193" s="86">
        <v>0</v>
      </c>
      <c r="H193" s="86">
        <v>0</v>
      </c>
      <c r="I193" s="86">
        <v>0</v>
      </c>
      <c r="J193" s="86">
        <v>0</v>
      </c>
      <c r="K193" s="21">
        <f t="shared" si="26"/>
        <v>0</v>
      </c>
      <c r="L193" s="2"/>
      <c r="Z193" s="2"/>
      <c r="AA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row>
    <row r="194" spans="1:81" x14ac:dyDescent="0.25">
      <c r="A194" s="87" t="s">
        <v>17</v>
      </c>
      <c r="B194" s="89">
        <v>0</v>
      </c>
      <c r="C194" s="89">
        <v>0</v>
      </c>
      <c r="D194" s="89">
        <v>0</v>
      </c>
      <c r="E194" s="89">
        <v>0</v>
      </c>
      <c r="F194" s="89">
        <v>0</v>
      </c>
      <c r="G194" s="89">
        <v>0</v>
      </c>
      <c r="H194" s="89">
        <v>0</v>
      </c>
      <c r="I194" s="89">
        <v>0</v>
      </c>
      <c r="J194" s="89">
        <v>0</v>
      </c>
      <c r="K194" s="89">
        <f t="shared" si="26"/>
        <v>0</v>
      </c>
      <c r="L194" s="2"/>
      <c r="Z194" s="2"/>
      <c r="AA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row>
    <row r="195" spans="1:81" x14ac:dyDescent="0.25">
      <c r="A195" s="11" t="s">
        <v>24</v>
      </c>
      <c r="B195" s="21">
        <f>SUM(B160:B194)</f>
        <v>0</v>
      </c>
      <c r="C195" s="21">
        <f t="shared" ref="C195:J195" si="27">SUM(C160:C194)</f>
        <v>0</v>
      </c>
      <c r="D195" s="21">
        <f t="shared" si="27"/>
        <v>15</v>
      </c>
      <c r="E195" s="21">
        <f t="shared" si="27"/>
        <v>13</v>
      </c>
      <c r="F195" s="21">
        <f t="shared" si="27"/>
        <v>991</v>
      </c>
      <c r="G195" s="21">
        <f>SUM(G160:G194)</f>
        <v>419</v>
      </c>
      <c r="H195" s="21">
        <f t="shared" si="27"/>
        <v>352</v>
      </c>
      <c r="I195" s="21">
        <f t="shared" si="27"/>
        <v>82</v>
      </c>
      <c r="J195" s="21">
        <f t="shared" si="27"/>
        <v>40</v>
      </c>
      <c r="K195" s="21">
        <f>SUM(K160:K194)</f>
        <v>1912</v>
      </c>
      <c r="L195" s="2"/>
      <c r="Z195" s="2"/>
      <c r="AA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row>
    <row r="196" spans="1:81" x14ac:dyDescent="0.25">
      <c r="A196" s="2"/>
      <c r="B196" s="2"/>
      <c r="C196" s="2"/>
      <c r="D196" s="2"/>
      <c r="E196" s="2"/>
      <c r="F196" s="2"/>
      <c r="G196" s="2"/>
      <c r="H196" s="2"/>
      <c r="I196" s="2"/>
      <c r="J196" s="2"/>
      <c r="K196" s="2"/>
      <c r="L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row>
    <row r="197" spans="1:81" x14ac:dyDescent="0.25">
      <c r="A197" s="2"/>
      <c r="B197" s="2"/>
      <c r="C197" s="2"/>
      <c r="D197" s="2"/>
      <c r="E197" s="2"/>
      <c r="F197" s="2"/>
      <c r="G197" s="2"/>
      <c r="H197" s="2"/>
      <c r="I197" s="2"/>
      <c r="J197" s="2"/>
      <c r="K197" s="2"/>
      <c r="L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row>
    <row r="198" spans="1:81" x14ac:dyDescent="0.25">
      <c r="A198" s="1" t="s">
        <v>213</v>
      </c>
      <c r="L198" s="2"/>
      <c r="O198" s="2"/>
      <c r="P198" s="2"/>
      <c r="Q198" s="2"/>
      <c r="R198" s="2"/>
      <c r="S198" s="2"/>
      <c r="T198" s="2"/>
      <c r="U198" s="2"/>
      <c r="V198" s="2"/>
      <c r="W198" s="2"/>
      <c r="X198" s="2"/>
      <c r="Y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row>
    <row r="199" spans="1:81" x14ac:dyDescent="0.25">
      <c r="A199" s="1" t="s">
        <v>26</v>
      </c>
      <c r="C199" s="2"/>
      <c r="D199" s="2"/>
      <c r="E199" s="2"/>
      <c r="F199" s="2"/>
      <c r="G199" s="2"/>
      <c r="H199" s="2"/>
      <c r="I199" s="2"/>
      <c r="J199" s="2"/>
      <c r="K199" s="2"/>
      <c r="L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row>
    <row r="200" spans="1:81" x14ac:dyDescent="0.25">
      <c r="A200" s="2" t="s">
        <v>31</v>
      </c>
      <c r="B200" s="2"/>
      <c r="C200" s="2"/>
      <c r="D200" s="2"/>
      <c r="E200" s="2"/>
      <c r="F200" s="2"/>
      <c r="G200" s="2"/>
      <c r="H200" s="2"/>
      <c r="I200" s="2"/>
      <c r="J200" s="2"/>
      <c r="K200" s="2"/>
      <c r="L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row>
    <row r="201" spans="1:81" x14ac:dyDescent="0.25">
      <c r="A201" s="2"/>
      <c r="B201" s="1" t="s">
        <v>20</v>
      </c>
      <c r="C201" s="2"/>
      <c r="D201" s="2"/>
      <c r="E201" s="1" t="s">
        <v>21</v>
      </c>
      <c r="F201" s="2"/>
      <c r="G201" s="2"/>
      <c r="H201" s="2"/>
      <c r="I201" s="2"/>
      <c r="J201" s="2"/>
      <c r="K201" s="2"/>
      <c r="L201" s="2"/>
      <c r="Z201" s="2"/>
      <c r="AA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row>
    <row r="202" spans="1:81" x14ac:dyDescent="0.25">
      <c r="A202" s="32" t="s">
        <v>19</v>
      </c>
      <c r="B202" s="5">
        <v>16</v>
      </c>
      <c r="C202" s="5">
        <v>21</v>
      </c>
      <c r="D202" s="5">
        <v>26</v>
      </c>
      <c r="E202" s="5">
        <v>1</v>
      </c>
      <c r="F202" s="87">
        <v>6</v>
      </c>
      <c r="G202" s="5">
        <v>11</v>
      </c>
      <c r="H202" s="5">
        <v>16</v>
      </c>
      <c r="I202" s="5">
        <v>21</v>
      </c>
      <c r="J202" s="5">
        <v>26</v>
      </c>
      <c r="K202" s="8" t="s">
        <v>24</v>
      </c>
      <c r="L202" s="2"/>
      <c r="N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row>
    <row r="203" spans="1:81" x14ac:dyDescent="0.25">
      <c r="A203" s="3" t="s">
        <v>1</v>
      </c>
      <c r="B203" s="86">
        <v>0</v>
      </c>
      <c r="C203" s="86">
        <v>0</v>
      </c>
      <c r="D203" s="86">
        <v>0</v>
      </c>
      <c r="E203" s="21">
        <v>1</v>
      </c>
      <c r="F203" s="86">
        <v>0</v>
      </c>
      <c r="G203" s="86">
        <v>0</v>
      </c>
      <c r="H203" s="86">
        <v>0</v>
      </c>
      <c r="I203" s="86">
        <v>0</v>
      </c>
      <c r="J203" s="86">
        <v>0</v>
      </c>
      <c r="K203" s="21">
        <f t="shared" ref="K203:K237" si="28">SUM(B203:J203)</f>
        <v>1</v>
      </c>
      <c r="L203" s="2"/>
    </row>
    <row r="204" spans="1:81" x14ac:dyDescent="0.25">
      <c r="A204" s="92" t="s">
        <v>49</v>
      </c>
      <c r="B204" s="86">
        <v>0</v>
      </c>
      <c r="C204" s="86">
        <v>0</v>
      </c>
      <c r="D204" s="86">
        <v>0</v>
      </c>
      <c r="E204" s="86">
        <v>0</v>
      </c>
      <c r="F204" s="86">
        <v>0</v>
      </c>
      <c r="G204" s="86">
        <v>0</v>
      </c>
      <c r="H204" s="86">
        <v>0</v>
      </c>
      <c r="I204" s="86">
        <v>0</v>
      </c>
      <c r="J204" s="86">
        <v>0</v>
      </c>
      <c r="K204" s="21">
        <f t="shared" si="28"/>
        <v>0</v>
      </c>
      <c r="L204" s="2"/>
    </row>
    <row r="205" spans="1:81" x14ac:dyDescent="0.25">
      <c r="A205" s="92" t="s">
        <v>45</v>
      </c>
      <c r="B205" s="86">
        <v>0</v>
      </c>
      <c r="C205" s="86">
        <v>0</v>
      </c>
      <c r="D205" s="86">
        <v>0</v>
      </c>
      <c r="E205" s="86">
        <v>0</v>
      </c>
      <c r="F205" s="86">
        <v>0</v>
      </c>
      <c r="G205" s="86">
        <v>0</v>
      </c>
      <c r="H205" s="86">
        <v>0</v>
      </c>
      <c r="I205" s="86">
        <v>0</v>
      </c>
      <c r="J205" s="86">
        <v>0</v>
      </c>
      <c r="K205" s="21">
        <f t="shared" si="28"/>
        <v>0</v>
      </c>
      <c r="L205" s="2"/>
    </row>
    <row r="206" spans="1:81" x14ac:dyDescent="0.25">
      <c r="A206" s="92" t="s">
        <v>41</v>
      </c>
      <c r="B206" s="86">
        <v>0</v>
      </c>
      <c r="C206" s="86">
        <v>0</v>
      </c>
      <c r="D206" s="86">
        <v>0</v>
      </c>
      <c r="E206" s="86">
        <v>0</v>
      </c>
      <c r="F206" s="86">
        <v>0</v>
      </c>
      <c r="G206" s="86">
        <v>0</v>
      </c>
      <c r="H206" s="86">
        <v>0</v>
      </c>
      <c r="I206" s="86">
        <v>0</v>
      </c>
      <c r="J206" s="86">
        <v>0</v>
      </c>
      <c r="K206" s="21">
        <f t="shared" si="28"/>
        <v>0</v>
      </c>
      <c r="L206" s="2"/>
    </row>
    <row r="207" spans="1:81" x14ac:dyDescent="0.25">
      <c r="A207" s="3" t="s">
        <v>2</v>
      </c>
      <c r="B207" s="86">
        <v>0</v>
      </c>
      <c r="C207" s="86">
        <v>0</v>
      </c>
      <c r="D207" s="86">
        <v>0</v>
      </c>
      <c r="E207" s="21">
        <v>3</v>
      </c>
      <c r="F207" s="86">
        <v>0</v>
      </c>
      <c r="G207" s="86">
        <v>0</v>
      </c>
      <c r="H207" s="86">
        <v>0</v>
      </c>
      <c r="I207" s="86">
        <v>0</v>
      </c>
      <c r="J207" s="86">
        <v>0</v>
      </c>
      <c r="K207" s="21">
        <f t="shared" si="28"/>
        <v>3</v>
      </c>
      <c r="L207" s="2"/>
    </row>
    <row r="208" spans="1:81" s="2" customFormat="1" x14ac:dyDescent="0.25">
      <c r="A208" s="92" t="s">
        <v>43</v>
      </c>
      <c r="B208" s="86">
        <v>0</v>
      </c>
      <c r="C208" s="86">
        <v>0</v>
      </c>
      <c r="D208" s="86">
        <v>0</v>
      </c>
      <c r="E208" s="86">
        <v>0</v>
      </c>
      <c r="F208" s="86">
        <v>0</v>
      </c>
      <c r="G208" s="86">
        <v>0</v>
      </c>
      <c r="H208" s="86">
        <v>0</v>
      </c>
      <c r="I208" s="86">
        <v>0</v>
      </c>
      <c r="J208" s="86">
        <v>0</v>
      </c>
      <c r="K208" s="21">
        <f t="shared" si="28"/>
        <v>0</v>
      </c>
      <c r="N208"/>
      <c r="O208"/>
      <c r="P208"/>
      <c r="Q208"/>
      <c r="R208"/>
      <c r="S208"/>
      <c r="T208"/>
      <c r="U208"/>
      <c r="V208"/>
      <c r="W208"/>
      <c r="X208"/>
      <c r="Y208"/>
      <c r="Z208"/>
      <c r="AA208"/>
      <c r="AB208"/>
      <c r="AC208"/>
      <c r="AD208"/>
      <c r="AE208"/>
      <c r="AF208"/>
      <c r="AG208"/>
      <c r="AH208"/>
      <c r="AI208"/>
      <c r="AJ208"/>
      <c r="AK208"/>
      <c r="AL208"/>
      <c r="AM208"/>
    </row>
    <row r="209" spans="1:39" x14ac:dyDescent="0.25">
      <c r="A209" s="3" t="s">
        <v>3</v>
      </c>
      <c r="B209" s="86">
        <v>0</v>
      </c>
      <c r="C209" s="86">
        <v>0</v>
      </c>
      <c r="D209" s="86">
        <v>0</v>
      </c>
      <c r="E209" s="86">
        <v>0</v>
      </c>
      <c r="F209" s="86">
        <v>0</v>
      </c>
      <c r="G209" s="86">
        <v>0</v>
      </c>
      <c r="H209" s="86">
        <v>0</v>
      </c>
      <c r="I209" s="86">
        <v>0</v>
      </c>
      <c r="J209" s="86">
        <v>0</v>
      </c>
      <c r="K209" s="21">
        <f t="shared" si="28"/>
        <v>0</v>
      </c>
      <c r="L209" s="2"/>
    </row>
    <row r="210" spans="1:39" x14ac:dyDescent="0.25">
      <c r="A210" s="3" t="s">
        <v>4</v>
      </c>
      <c r="B210" s="86">
        <v>0</v>
      </c>
      <c r="C210" s="86">
        <v>0</v>
      </c>
      <c r="D210" s="86">
        <v>0</v>
      </c>
      <c r="E210" s="86">
        <v>0</v>
      </c>
      <c r="F210" s="86">
        <v>0</v>
      </c>
      <c r="G210" s="86">
        <v>0</v>
      </c>
      <c r="H210" s="86">
        <v>0</v>
      </c>
      <c r="I210" s="86">
        <v>0</v>
      </c>
      <c r="J210" s="86">
        <v>0</v>
      </c>
      <c r="K210" s="21">
        <f t="shared" si="28"/>
        <v>0</v>
      </c>
      <c r="L210" s="2"/>
    </row>
    <row r="211" spans="1:39" x14ac:dyDescent="0.25">
      <c r="A211" s="92" t="s">
        <v>48</v>
      </c>
      <c r="B211" s="86">
        <v>0</v>
      </c>
      <c r="C211" s="86">
        <v>0</v>
      </c>
      <c r="D211" s="86">
        <v>0</v>
      </c>
      <c r="E211" s="86">
        <v>0</v>
      </c>
      <c r="F211" s="86">
        <v>0</v>
      </c>
      <c r="G211" s="86">
        <v>0</v>
      </c>
      <c r="H211" s="86">
        <v>0</v>
      </c>
      <c r="I211" s="86">
        <v>0</v>
      </c>
      <c r="J211" s="86">
        <v>0</v>
      </c>
      <c r="K211" s="21">
        <f t="shared" si="28"/>
        <v>0</v>
      </c>
      <c r="L211" s="2"/>
      <c r="O211" s="2"/>
      <c r="P211" s="2"/>
      <c r="Q211" s="2"/>
      <c r="R211" s="2"/>
      <c r="S211" s="2"/>
      <c r="T211" s="2"/>
      <c r="U211" s="2"/>
      <c r="V211" s="2"/>
      <c r="W211" s="2"/>
      <c r="X211" s="2"/>
      <c r="Y211" s="2"/>
    </row>
    <row r="212" spans="1:39" x14ac:dyDescent="0.25">
      <c r="A212" s="3" t="s">
        <v>6</v>
      </c>
      <c r="B212" s="86">
        <v>0</v>
      </c>
      <c r="C212" s="86">
        <v>0</v>
      </c>
      <c r="D212" s="86">
        <v>0</v>
      </c>
      <c r="E212" s="86">
        <v>0</v>
      </c>
      <c r="F212" s="86">
        <v>0</v>
      </c>
      <c r="G212" s="86">
        <v>0</v>
      </c>
      <c r="H212" s="86">
        <v>0</v>
      </c>
      <c r="I212" s="86">
        <v>0</v>
      </c>
      <c r="J212" s="86">
        <v>0</v>
      </c>
      <c r="K212" s="21">
        <f t="shared" si="28"/>
        <v>0</v>
      </c>
      <c r="L212" s="2"/>
    </row>
    <row r="213" spans="1:39" x14ac:dyDescent="0.25">
      <c r="A213" s="3" t="s">
        <v>7</v>
      </c>
      <c r="B213" s="86">
        <v>0</v>
      </c>
      <c r="C213" s="86">
        <v>0</v>
      </c>
      <c r="D213" s="86">
        <v>0</v>
      </c>
      <c r="E213" s="86">
        <v>0</v>
      </c>
      <c r="F213" s="86">
        <v>0</v>
      </c>
      <c r="G213" s="86">
        <v>0</v>
      </c>
      <c r="H213" s="86">
        <v>0</v>
      </c>
      <c r="I213" s="86">
        <v>0</v>
      </c>
      <c r="J213" s="86">
        <v>0</v>
      </c>
      <c r="K213" s="21">
        <f t="shared" si="28"/>
        <v>0</v>
      </c>
      <c r="L213" s="2"/>
    </row>
    <row r="214" spans="1:39" x14ac:dyDescent="0.25">
      <c r="A214" s="124" t="s">
        <v>83</v>
      </c>
      <c r="B214" s="86">
        <v>0</v>
      </c>
      <c r="C214" s="86">
        <v>0</v>
      </c>
      <c r="D214" s="86">
        <v>0</v>
      </c>
      <c r="E214" s="86">
        <v>0</v>
      </c>
      <c r="F214" s="86">
        <v>0</v>
      </c>
      <c r="G214" s="86">
        <v>0</v>
      </c>
      <c r="H214" s="86">
        <v>0</v>
      </c>
      <c r="I214" s="86">
        <v>0</v>
      </c>
      <c r="J214" s="86">
        <v>0</v>
      </c>
      <c r="K214" s="21">
        <f t="shared" si="28"/>
        <v>0</v>
      </c>
      <c r="L214" s="2"/>
      <c r="O214" s="2"/>
      <c r="P214" s="2"/>
      <c r="Q214" s="2"/>
      <c r="R214" s="2"/>
      <c r="S214" s="2"/>
      <c r="T214" s="2"/>
      <c r="U214" s="2"/>
      <c r="V214" s="2"/>
      <c r="W214" s="2"/>
      <c r="X214" s="2"/>
      <c r="Y214" s="2"/>
    </row>
    <row r="215" spans="1:39" x14ac:dyDescent="0.25">
      <c r="A215" s="92" t="s">
        <v>50</v>
      </c>
      <c r="B215" s="86">
        <v>0</v>
      </c>
      <c r="C215" s="86">
        <v>0</v>
      </c>
      <c r="D215" s="86">
        <v>0</v>
      </c>
      <c r="E215" s="86">
        <v>0</v>
      </c>
      <c r="F215" s="86">
        <v>0</v>
      </c>
      <c r="G215" s="86">
        <v>0</v>
      </c>
      <c r="H215" s="86">
        <v>0</v>
      </c>
      <c r="I215" s="86">
        <v>0</v>
      </c>
      <c r="J215" s="86">
        <v>0</v>
      </c>
      <c r="K215" s="21">
        <f t="shared" si="28"/>
        <v>0</v>
      </c>
      <c r="L215" s="2"/>
      <c r="O215" s="2"/>
      <c r="P215" s="2"/>
      <c r="Q215" s="2"/>
      <c r="R215" s="2"/>
      <c r="S215" s="2"/>
      <c r="T215" s="2"/>
      <c r="U215" s="2"/>
      <c r="V215" s="2"/>
      <c r="W215" s="2"/>
      <c r="X215" s="2"/>
      <c r="Y215" s="2"/>
      <c r="Z215" s="2"/>
      <c r="AA215" s="2"/>
    </row>
    <row r="216" spans="1:39" x14ac:dyDescent="0.25">
      <c r="A216" s="92" t="s">
        <v>51</v>
      </c>
      <c r="B216" s="86">
        <v>0</v>
      </c>
      <c r="C216" s="86">
        <v>0</v>
      </c>
      <c r="D216" s="86">
        <v>0</v>
      </c>
      <c r="E216" s="86">
        <v>0</v>
      </c>
      <c r="F216" s="86">
        <v>0</v>
      </c>
      <c r="G216" s="86">
        <v>0</v>
      </c>
      <c r="H216" s="86">
        <v>0</v>
      </c>
      <c r="I216" s="86">
        <v>0</v>
      </c>
      <c r="J216" s="86">
        <v>0</v>
      </c>
      <c r="K216" s="21">
        <f t="shared" si="28"/>
        <v>0</v>
      </c>
      <c r="L216" s="2"/>
    </row>
    <row r="217" spans="1:39" x14ac:dyDescent="0.25">
      <c r="A217" s="92" t="s">
        <v>42</v>
      </c>
      <c r="B217" s="86">
        <v>0</v>
      </c>
      <c r="C217" s="86">
        <v>0</v>
      </c>
      <c r="D217" s="86">
        <v>0</v>
      </c>
      <c r="E217" s="86">
        <v>0</v>
      </c>
      <c r="F217" s="86">
        <v>0</v>
      </c>
      <c r="G217" s="86">
        <v>0</v>
      </c>
      <c r="H217" s="86">
        <v>0</v>
      </c>
      <c r="I217" s="86">
        <v>0</v>
      </c>
      <c r="J217" s="86">
        <v>0</v>
      </c>
      <c r="K217" s="21">
        <f t="shared" si="28"/>
        <v>0</v>
      </c>
      <c r="L217" s="2"/>
    </row>
    <row r="218" spans="1:39" x14ac:dyDescent="0.25">
      <c r="A218" s="3" t="s">
        <v>8</v>
      </c>
      <c r="B218" s="86">
        <v>0</v>
      </c>
      <c r="C218" s="86">
        <v>0</v>
      </c>
      <c r="D218" s="86">
        <v>0</v>
      </c>
      <c r="E218" s="86">
        <v>0</v>
      </c>
      <c r="F218" s="21">
        <v>1</v>
      </c>
      <c r="G218" s="21">
        <v>14</v>
      </c>
      <c r="H218" s="21">
        <v>12</v>
      </c>
      <c r="I218" s="21">
        <v>8</v>
      </c>
      <c r="J218" s="86">
        <v>0</v>
      </c>
      <c r="K218" s="21">
        <f t="shared" si="28"/>
        <v>35</v>
      </c>
      <c r="L218" s="2"/>
    </row>
    <row r="219" spans="1:39" x14ac:dyDescent="0.25">
      <c r="A219" s="3" t="s">
        <v>9</v>
      </c>
      <c r="B219" s="86">
        <v>0</v>
      </c>
      <c r="C219" s="86">
        <v>0</v>
      </c>
      <c r="D219" s="86">
        <v>0</v>
      </c>
      <c r="E219" s="21">
        <v>61</v>
      </c>
      <c r="F219" s="21">
        <v>600</v>
      </c>
      <c r="G219" s="21">
        <v>151</v>
      </c>
      <c r="H219" s="21">
        <v>40</v>
      </c>
      <c r="I219" s="21">
        <v>47</v>
      </c>
      <c r="J219" s="86">
        <v>0</v>
      </c>
      <c r="K219" s="21">
        <f t="shared" si="28"/>
        <v>899</v>
      </c>
      <c r="L219" s="2"/>
    </row>
    <row r="220" spans="1:39" x14ac:dyDescent="0.25">
      <c r="A220" s="92" t="s">
        <v>44</v>
      </c>
      <c r="B220" s="86">
        <v>0</v>
      </c>
      <c r="C220" s="86">
        <v>0</v>
      </c>
      <c r="D220" s="86">
        <v>0</v>
      </c>
      <c r="E220" s="86">
        <v>0</v>
      </c>
      <c r="F220" s="21">
        <v>1</v>
      </c>
      <c r="G220" s="86">
        <v>0</v>
      </c>
      <c r="H220" s="86">
        <v>0</v>
      </c>
      <c r="I220" s="86">
        <v>0</v>
      </c>
      <c r="J220" s="86">
        <v>0</v>
      </c>
      <c r="K220" s="21">
        <f t="shared" si="28"/>
        <v>1</v>
      </c>
      <c r="L220" s="2"/>
    </row>
    <row r="221" spans="1:39" x14ac:dyDescent="0.25">
      <c r="A221" s="3" t="s">
        <v>10</v>
      </c>
      <c r="B221" s="86">
        <v>0</v>
      </c>
      <c r="C221" s="86">
        <v>0</v>
      </c>
      <c r="D221" s="86">
        <v>0</v>
      </c>
      <c r="E221" s="86">
        <v>0</v>
      </c>
      <c r="F221" s="21">
        <v>10</v>
      </c>
      <c r="G221" s="21">
        <v>3</v>
      </c>
      <c r="H221" s="86">
        <v>0</v>
      </c>
      <c r="I221" s="86">
        <v>0</v>
      </c>
      <c r="J221" s="86">
        <v>0</v>
      </c>
      <c r="K221" s="21">
        <f t="shared" si="28"/>
        <v>13</v>
      </c>
      <c r="L221" s="2"/>
    </row>
    <row r="222" spans="1:39" s="2" customFormat="1" x14ac:dyDescent="0.25">
      <c r="A222" s="3" t="s">
        <v>11</v>
      </c>
      <c r="B222" s="86">
        <v>0</v>
      </c>
      <c r="C222" s="86">
        <v>0</v>
      </c>
      <c r="D222" s="86">
        <v>0</v>
      </c>
      <c r="E222" s="86">
        <v>0</v>
      </c>
      <c r="F222" s="86">
        <v>0</v>
      </c>
      <c r="G222" s="86">
        <v>0</v>
      </c>
      <c r="H222" s="86">
        <v>0</v>
      </c>
      <c r="I222" s="86">
        <v>0</v>
      </c>
      <c r="J222" s="86">
        <v>0</v>
      </c>
      <c r="K222" s="21">
        <f t="shared" si="28"/>
        <v>0</v>
      </c>
      <c r="N222"/>
      <c r="O222"/>
      <c r="P222"/>
      <c r="Q222"/>
      <c r="R222"/>
      <c r="S222"/>
      <c r="T222"/>
      <c r="U222"/>
      <c r="V222"/>
      <c r="W222"/>
      <c r="X222"/>
      <c r="Y222"/>
      <c r="Z222"/>
      <c r="AA222"/>
      <c r="AB222"/>
      <c r="AC222"/>
      <c r="AD222"/>
      <c r="AE222"/>
      <c r="AF222"/>
      <c r="AG222"/>
      <c r="AH222"/>
      <c r="AI222"/>
      <c r="AJ222"/>
      <c r="AK222"/>
      <c r="AL222"/>
      <c r="AM222"/>
    </row>
    <row r="223" spans="1:39" x14ac:dyDescent="0.25">
      <c r="A223" s="3" t="s">
        <v>12</v>
      </c>
      <c r="B223" s="86">
        <v>0</v>
      </c>
      <c r="C223" s="86">
        <v>0</v>
      </c>
      <c r="D223" s="86">
        <v>0</v>
      </c>
      <c r="E223" s="86">
        <v>0</v>
      </c>
      <c r="F223" s="86">
        <v>0</v>
      </c>
      <c r="G223" s="86">
        <v>0</v>
      </c>
      <c r="H223" s="86">
        <v>0</v>
      </c>
      <c r="I223" s="86">
        <v>0</v>
      </c>
      <c r="J223" s="86">
        <v>0</v>
      </c>
      <c r="K223" s="21">
        <f t="shared" si="28"/>
        <v>0</v>
      </c>
      <c r="L223" s="2"/>
    </row>
    <row r="224" spans="1:39" x14ac:dyDescent="0.25">
      <c r="A224" s="92" t="s">
        <v>32</v>
      </c>
      <c r="B224" s="86">
        <v>0</v>
      </c>
      <c r="C224" s="86">
        <v>0</v>
      </c>
      <c r="D224" s="86">
        <v>0</v>
      </c>
      <c r="E224" s="86">
        <v>0</v>
      </c>
      <c r="F224" s="86">
        <v>0</v>
      </c>
      <c r="G224" s="86">
        <v>0</v>
      </c>
      <c r="H224" s="86">
        <v>0</v>
      </c>
      <c r="I224" s="86">
        <v>0</v>
      </c>
      <c r="J224" s="86">
        <v>0</v>
      </c>
      <c r="K224" s="21">
        <f t="shared" si="28"/>
        <v>0</v>
      </c>
      <c r="L224" s="2"/>
    </row>
    <row r="225" spans="1:14" x14ac:dyDescent="0.25">
      <c r="A225" s="3" t="s">
        <v>18</v>
      </c>
      <c r="B225" s="86">
        <v>0</v>
      </c>
      <c r="C225" s="86">
        <v>0</v>
      </c>
      <c r="D225" s="86">
        <v>0</v>
      </c>
      <c r="E225" s="86">
        <v>0</v>
      </c>
      <c r="F225" s="86">
        <v>0</v>
      </c>
      <c r="G225" s="86">
        <v>0</v>
      </c>
      <c r="H225" s="86">
        <v>0</v>
      </c>
      <c r="I225" s="86">
        <v>0</v>
      </c>
      <c r="J225" s="86">
        <v>0</v>
      </c>
      <c r="K225" s="21">
        <f t="shared" si="28"/>
        <v>0</v>
      </c>
    </row>
    <row r="226" spans="1:14" x14ac:dyDescent="0.25">
      <c r="A226" s="92" t="s">
        <v>46</v>
      </c>
      <c r="B226" s="86">
        <v>0</v>
      </c>
      <c r="C226" s="86">
        <v>0</v>
      </c>
      <c r="D226" s="86">
        <v>0</v>
      </c>
      <c r="E226" s="86">
        <v>0</v>
      </c>
      <c r="F226" s="86">
        <v>0</v>
      </c>
      <c r="G226" s="86">
        <v>0</v>
      </c>
      <c r="H226" s="86">
        <v>0</v>
      </c>
      <c r="I226" s="86">
        <v>0</v>
      </c>
      <c r="J226" s="86">
        <v>0</v>
      </c>
      <c r="K226" s="21">
        <f t="shared" si="28"/>
        <v>0</v>
      </c>
      <c r="L226" s="2"/>
    </row>
    <row r="227" spans="1:14" x14ac:dyDescent="0.25">
      <c r="A227" s="3" t="s">
        <v>13</v>
      </c>
      <c r="B227" s="86">
        <v>0</v>
      </c>
      <c r="C227" s="86">
        <v>0</v>
      </c>
      <c r="D227" s="86">
        <v>0</v>
      </c>
      <c r="E227" s="86">
        <v>0</v>
      </c>
      <c r="F227" s="86">
        <v>0</v>
      </c>
      <c r="G227" s="86">
        <v>0</v>
      </c>
      <c r="H227" s="86">
        <v>0</v>
      </c>
      <c r="I227" s="86">
        <v>0</v>
      </c>
      <c r="J227" s="86">
        <v>0</v>
      </c>
      <c r="K227" s="21">
        <f t="shared" si="28"/>
        <v>0</v>
      </c>
      <c r="L227" s="2"/>
    </row>
    <row r="228" spans="1:14" x14ac:dyDescent="0.25">
      <c r="A228" s="3" t="s">
        <v>14</v>
      </c>
      <c r="B228" s="86">
        <v>0</v>
      </c>
      <c r="C228" s="86">
        <v>0</v>
      </c>
      <c r="D228" s="86">
        <v>0</v>
      </c>
      <c r="E228" s="86">
        <v>0</v>
      </c>
      <c r="F228" s="86">
        <v>0</v>
      </c>
      <c r="G228" s="86">
        <v>0</v>
      </c>
      <c r="H228" s="86">
        <v>0</v>
      </c>
      <c r="I228" s="86">
        <v>0</v>
      </c>
      <c r="J228" s="86">
        <v>0</v>
      </c>
      <c r="K228" s="21">
        <f t="shared" si="28"/>
        <v>0</v>
      </c>
      <c r="N228" s="2"/>
    </row>
    <row r="229" spans="1:14" x14ac:dyDescent="0.25">
      <c r="A229" s="92" t="s">
        <v>40</v>
      </c>
      <c r="B229" s="86">
        <v>0</v>
      </c>
      <c r="C229" s="86">
        <v>0</v>
      </c>
      <c r="D229" s="86">
        <v>0</v>
      </c>
      <c r="E229" s="86">
        <v>0</v>
      </c>
      <c r="F229" s="86">
        <v>0</v>
      </c>
      <c r="G229" s="86">
        <v>0</v>
      </c>
      <c r="H229" s="86">
        <v>0</v>
      </c>
      <c r="I229" s="86">
        <v>0</v>
      </c>
      <c r="J229" s="86">
        <v>0</v>
      </c>
      <c r="K229" s="21">
        <f t="shared" si="28"/>
        <v>0</v>
      </c>
      <c r="L229" s="2"/>
    </row>
    <row r="230" spans="1:14" x14ac:dyDescent="0.25">
      <c r="A230" s="92" t="s">
        <v>52</v>
      </c>
      <c r="B230" s="86">
        <v>0</v>
      </c>
      <c r="C230" s="86">
        <v>0</v>
      </c>
      <c r="D230" s="86">
        <v>0</v>
      </c>
      <c r="E230" s="86">
        <v>0</v>
      </c>
      <c r="F230" s="86">
        <v>0</v>
      </c>
      <c r="G230" s="86">
        <v>0</v>
      </c>
      <c r="H230" s="86">
        <v>0</v>
      </c>
      <c r="I230" s="86">
        <v>0</v>
      </c>
      <c r="J230" s="86">
        <v>0</v>
      </c>
      <c r="K230" s="21">
        <f t="shared" si="28"/>
        <v>0</v>
      </c>
      <c r="L230" s="2"/>
    </row>
    <row r="231" spans="1:14" x14ac:dyDescent="0.25">
      <c r="A231" s="92" t="s">
        <v>53</v>
      </c>
      <c r="B231" s="86">
        <v>0</v>
      </c>
      <c r="C231" s="86">
        <v>0</v>
      </c>
      <c r="D231" s="86">
        <v>0</v>
      </c>
      <c r="E231" s="86">
        <v>0</v>
      </c>
      <c r="F231" s="86">
        <v>0</v>
      </c>
      <c r="G231" s="86">
        <v>0</v>
      </c>
      <c r="H231" s="86">
        <v>0</v>
      </c>
      <c r="I231" s="86">
        <v>0</v>
      </c>
      <c r="J231" s="86">
        <v>0</v>
      </c>
      <c r="K231" s="21">
        <f t="shared" si="28"/>
        <v>0</v>
      </c>
      <c r="L231" s="2"/>
    </row>
    <row r="232" spans="1:14" x14ac:dyDescent="0.25">
      <c r="A232" s="3" t="s">
        <v>15</v>
      </c>
      <c r="B232" s="86">
        <v>0</v>
      </c>
      <c r="C232" s="86">
        <v>0</v>
      </c>
      <c r="D232" s="86">
        <v>0</v>
      </c>
      <c r="E232" s="86">
        <v>0</v>
      </c>
      <c r="F232" s="86">
        <v>0</v>
      </c>
      <c r="G232" s="86">
        <v>0</v>
      </c>
      <c r="H232" s="86">
        <v>0</v>
      </c>
      <c r="I232" s="86">
        <v>0</v>
      </c>
      <c r="J232" s="86">
        <v>0</v>
      </c>
      <c r="K232" s="21">
        <f t="shared" si="28"/>
        <v>0</v>
      </c>
      <c r="L232" s="2"/>
    </row>
    <row r="233" spans="1:14" x14ac:dyDescent="0.25">
      <c r="A233" s="92" t="s">
        <v>54</v>
      </c>
      <c r="B233" s="86">
        <v>0</v>
      </c>
      <c r="C233" s="86">
        <v>0</v>
      </c>
      <c r="D233" s="86">
        <v>0</v>
      </c>
      <c r="E233" s="86">
        <v>0</v>
      </c>
      <c r="F233" s="86">
        <v>0</v>
      </c>
      <c r="G233" s="86">
        <v>0</v>
      </c>
      <c r="H233" s="86">
        <v>0</v>
      </c>
      <c r="I233" s="86">
        <v>0</v>
      </c>
      <c r="J233" s="86">
        <v>0</v>
      </c>
      <c r="K233" s="21">
        <f t="shared" si="28"/>
        <v>0</v>
      </c>
      <c r="L233" s="2"/>
    </row>
    <row r="234" spans="1:14" x14ac:dyDescent="0.25">
      <c r="A234" s="92" t="s">
        <v>47</v>
      </c>
      <c r="B234" s="86">
        <v>0</v>
      </c>
      <c r="C234" s="86">
        <v>0</v>
      </c>
      <c r="D234" s="86">
        <v>0</v>
      </c>
      <c r="E234" s="86">
        <v>0</v>
      </c>
      <c r="F234" s="86">
        <v>0</v>
      </c>
      <c r="G234" s="86">
        <v>0</v>
      </c>
      <c r="H234" s="86">
        <v>0</v>
      </c>
      <c r="I234" s="86">
        <v>0</v>
      </c>
      <c r="J234" s="86">
        <v>0</v>
      </c>
      <c r="K234" s="21">
        <f t="shared" si="28"/>
        <v>0</v>
      </c>
      <c r="L234" s="2"/>
    </row>
    <row r="235" spans="1:14" x14ac:dyDescent="0.25">
      <c r="A235" s="3" t="s">
        <v>16</v>
      </c>
      <c r="B235" s="86">
        <v>0</v>
      </c>
      <c r="C235" s="86">
        <v>0</v>
      </c>
      <c r="D235" s="86">
        <v>0</v>
      </c>
      <c r="E235" s="86">
        <v>0</v>
      </c>
      <c r="F235" s="86">
        <v>0</v>
      </c>
      <c r="G235" s="86">
        <v>0</v>
      </c>
      <c r="H235" s="86">
        <v>0</v>
      </c>
      <c r="I235" s="86">
        <v>0</v>
      </c>
      <c r="J235" s="86">
        <v>0</v>
      </c>
      <c r="K235" s="21">
        <f t="shared" si="28"/>
        <v>0</v>
      </c>
      <c r="L235" s="2"/>
    </row>
    <row r="236" spans="1:14" x14ac:dyDescent="0.25">
      <c r="A236" s="92" t="s">
        <v>55</v>
      </c>
      <c r="B236" s="86">
        <v>0</v>
      </c>
      <c r="C236" s="86">
        <v>0</v>
      </c>
      <c r="D236" s="86">
        <v>0</v>
      </c>
      <c r="E236" s="86">
        <v>0</v>
      </c>
      <c r="F236" s="86">
        <v>0</v>
      </c>
      <c r="G236" s="86">
        <v>0</v>
      </c>
      <c r="H236" s="86">
        <v>0</v>
      </c>
      <c r="I236" s="86">
        <v>0</v>
      </c>
      <c r="J236" s="86">
        <v>0</v>
      </c>
      <c r="K236" s="21">
        <f t="shared" si="28"/>
        <v>0</v>
      </c>
      <c r="L236" s="2"/>
    </row>
    <row r="237" spans="1:14" x14ac:dyDescent="0.25">
      <c r="A237" s="87" t="s">
        <v>17</v>
      </c>
      <c r="B237" s="89">
        <v>0</v>
      </c>
      <c r="C237" s="89">
        <v>0</v>
      </c>
      <c r="D237" s="89">
        <v>0</v>
      </c>
      <c r="E237" s="89">
        <v>0</v>
      </c>
      <c r="F237" s="89">
        <v>0</v>
      </c>
      <c r="G237" s="89">
        <v>0</v>
      </c>
      <c r="H237" s="89">
        <v>0</v>
      </c>
      <c r="I237" s="89">
        <v>0</v>
      </c>
      <c r="J237" s="89">
        <v>0</v>
      </c>
      <c r="K237" s="89">
        <f t="shared" si="28"/>
        <v>0</v>
      </c>
      <c r="L237" s="2"/>
    </row>
    <row r="238" spans="1:14" x14ac:dyDescent="0.25">
      <c r="A238" s="11" t="s">
        <v>24</v>
      </c>
      <c r="B238" s="21">
        <f t="shared" ref="B238:J238" si="29">SUM(B203:B237)</f>
        <v>0</v>
      </c>
      <c r="C238" s="21">
        <f t="shared" si="29"/>
        <v>0</v>
      </c>
      <c r="D238" s="21">
        <f t="shared" si="29"/>
        <v>0</v>
      </c>
      <c r="E238" s="21">
        <f t="shared" si="29"/>
        <v>65</v>
      </c>
      <c r="F238" s="21">
        <f t="shared" si="29"/>
        <v>612</v>
      </c>
      <c r="G238" s="21">
        <f t="shared" si="29"/>
        <v>168</v>
      </c>
      <c r="H238" s="21">
        <f t="shared" si="29"/>
        <v>52</v>
      </c>
      <c r="I238" s="21">
        <f t="shared" si="29"/>
        <v>55</v>
      </c>
      <c r="J238" s="21">
        <f t="shared" si="29"/>
        <v>0</v>
      </c>
      <c r="K238" s="21">
        <f>SUM(K203:K237)</f>
        <v>952</v>
      </c>
      <c r="L238" s="2"/>
    </row>
    <row r="239" spans="1:14" x14ac:dyDescent="0.25">
      <c r="A239" s="166"/>
      <c r="B239" s="2"/>
      <c r="C239" s="2"/>
      <c r="D239" s="2"/>
      <c r="E239" s="2"/>
      <c r="F239" s="2"/>
      <c r="G239" s="2"/>
      <c r="H239" s="2"/>
      <c r="I239" s="2"/>
      <c r="J239" s="2"/>
      <c r="K239" s="2"/>
      <c r="L239" s="2"/>
    </row>
    <row r="240" spans="1:14" x14ac:dyDescent="0.25">
      <c r="A240" s="2"/>
      <c r="C240" s="2"/>
      <c r="D240" s="2"/>
      <c r="E240" s="2"/>
      <c r="F240" s="2"/>
      <c r="G240" s="2"/>
      <c r="H240" s="2"/>
      <c r="I240" s="2"/>
      <c r="J240" s="2"/>
      <c r="K240" s="2"/>
      <c r="L240" s="2"/>
    </row>
    <row r="241" spans="1:39" x14ac:dyDescent="0.25">
      <c r="L241" s="2"/>
      <c r="O241" s="2"/>
      <c r="P241" s="2"/>
      <c r="Q241" s="2"/>
      <c r="R241" s="2"/>
      <c r="S241" s="2"/>
      <c r="T241" s="2"/>
      <c r="U241" s="2"/>
      <c r="V241" s="2"/>
      <c r="W241" s="2"/>
      <c r="X241" s="2"/>
      <c r="Y241" s="2"/>
    </row>
    <row r="242" spans="1:39" x14ac:dyDescent="0.25">
      <c r="A242" s="1" t="s">
        <v>213</v>
      </c>
      <c r="L242" s="2"/>
      <c r="N242" s="2"/>
    </row>
    <row r="243" spans="1:39" x14ac:dyDescent="0.25">
      <c r="A243" s="1" t="s">
        <v>27</v>
      </c>
      <c r="C243" s="2"/>
      <c r="D243" s="2"/>
      <c r="E243" s="2"/>
      <c r="F243" s="2"/>
      <c r="G243" s="2"/>
      <c r="H243" s="2"/>
      <c r="I243" s="2"/>
      <c r="J243" s="2"/>
      <c r="K243" s="2"/>
      <c r="L243" s="2"/>
    </row>
    <row r="244" spans="1:39" x14ac:dyDescent="0.25">
      <c r="A244" s="2" t="s">
        <v>31</v>
      </c>
      <c r="B244" s="2"/>
      <c r="C244" s="2"/>
      <c r="D244" s="2"/>
      <c r="E244" s="2"/>
      <c r="F244" s="2"/>
      <c r="G244" s="2"/>
      <c r="H244" s="2"/>
      <c r="I244" s="2"/>
      <c r="J244" s="2"/>
      <c r="K244" s="2"/>
      <c r="L244" s="2"/>
    </row>
    <row r="245" spans="1:39" x14ac:dyDescent="0.25">
      <c r="A245" s="2"/>
      <c r="B245" s="1" t="s">
        <v>20</v>
      </c>
      <c r="C245" s="2"/>
      <c r="D245" s="2"/>
      <c r="E245" s="1" t="s">
        <v>21</v>
      </c>
      <c r="F245" s="2"/>
      <c r="G245" s="2"/>
      <c r="H245" s="2"/>
      <c r="I245" s="2"/>
      <c r="J245" s="2"/>
      <c r="K245" s="2"/>
      <c r="L245" s="2"/>
    </row>
    <row r="246" spans="1:39" x14ac:dyDescent="0.25">
      <c r="A246" s="32" t="s">
        <v>19</v>
      </c>
      <c r="B246" s="5">
        <v>16</v>
      </c>
      <c r="C246" s="5">
        <v>21</v>
      </c>
      <c r="D246" s="5">
        <v>26</v>
      </c>
      <c r="E246" s="5">
        <v>1</v>
      </c>
      <c r="F246" s="87">
        <v>6</v>
      </c>
      <c r="G246" s="5">
        <v>11</v>
      </c>
      <c r="H246" s="5">
        <v>16</v>
      </c>
      <c r="I246" s="5">
        <v>21</v>
      </c>
      <c r="J246" s="5">
        <v>26</v>
      </c>
      <c r="K246" s="8" t="s">
        <v>24</v>
      </c>
      <c r="L246" s="2"/>
    </row>
    <row r="247" spans="1:39" x14ac:dyDescent="0.25">
      <c r="A247" s="3" t="s">
        <v>1</v>
      </c>
      <c r="B247" s="86">
        <v>0</v>
      </c>
      <c r="C247" s="86">
        <v>0</v>
      </c>
      <c r="D247" s="86">
        <v>0</v>
      </c>
      <c r="E247" s="21">
        <v>4</v>
      </c>
      <c r="F247" s="86">
        <v>0</v>
      </c>
      <c r="G247" s="21">
        <v>3</v>
      </c>
      <c r="H247" s="86">
        <v>0</v>
      </c>
      <c r="I247" s="21">
        <v>1</v>
      </c>
      <c r="J247" s="21">
        <v>2</v>
      </c>
      <c r="K247" s="21">
        <f t="shared" ref="K247:K281" si="30">SUM(B247:J247)</f>
        <v>10</v>
      </c>
      <c r="L247" s="2"/>
    </row>
    <row r="248" spans="1:39" x14ac:dyDescent="0.25">
      <c r="A248" s="92" t="s">
        <v>49</v>
      </c>
      <c r="B248" s="86">
        <v>0</v>
      </c>
      <c r="C248" s="86">
        <v>0</v>
      </c>
      <c r="D248" s="86">
        <v>0</v>
      </c>
      <c r="E248" s="86">
        <v>0</v>
      </c>
      <c r="F248" s="86">
        <v>0</v>
      </c>
      <c r="G248" s="86">
        <v>0</v>
      </c>
      <c r="H248" s="86">
        <v>0</v>
      </c>
      <c r="I248" s="86">
        <v>0</v>
      </c>
      <c r="J248" s="86">
        <v>0</v>
      </c>
      <c r="K248" s="21">
        <f t="shared" si="30"/>
        <v>0</v>
      </c>
      <c r="L248" s="2"/>
    </row>
    <row r="249" spans="1:39" x14ac:dyDescent="0.25">
      <c r="A249" s="92" t="s">
        <v>45</v>
      </c>
      <c r="B249" s="86">
        <v>0</v>
      </c>
      <c r="C249" s="86">
        <v>0</v>
      </c>
      <c r="D249" s="86">
        <v>0</v>
      </c>
      <c r="E249" s="86">
        <v>0</v>
      </c>
      <c r="F249" s="86">
        <v>0</v>
      </c>
      <c r="G249" s="86">
        <v>0</v>
      </c>
      <c r="H249" s="86">
        <v>0</v>
      </c>
      <c r="I249" s="86">
        <v>0</v>
      </c>
      <c r="J249" s="86">
        <v>0</v>
      </c>
      <c r="K249" s="21">
        <f t="shared" si="30"/>
        <v>0</v>
      </c>
      <c r="L249" s="2"/>
    </row>
    <row r="250" spans="1:39" x14ac:dyDescent="0.25">
      <c r="A250" s="92" t="s">
        <v>41</v>
      </c>
      <c r="B250" s="86">
        <v>0</v>
      </c>
      <c r="C250" s="86">
        <v>0</v>
      </c>
      <c r="D250" s="86">
        <v>0</v>
      </c>
      <c r="E250" s="86">
        <v>0</v>
      </c>
      <c r="F250" s="86">
        <v>0</v>
      </c>
      <c r="G250" s="86">
        <v>0</v>
      </c>
      <c r="H250" s="86">
        <v>0</v>
      </c>
      <c r="I250" s="86">
        <v>0</v>
      </c>
      <c r="J250" s="86">
        <v>0</v>
      </c>
      <c r="K250" s="21">
        <f t="shared" si="30"/>
        <v>0</v>
      </c>
      <c r="L250" s="2"/>
    </row>
    <row r="251" spans="1:39" s="2" customFormat="1" x14ac:dyDescent="0.25">
      <c r="A251" s="3" t="s">
        <v>2</v>
      </c>
      <c r="B251" s="86">
        <v>0</v>
      </c>
      <c r="C251" s="86">
        <v>0</v>
      </c>
      <c r="D251" s="86">
        <v>0</v>
      </c>
      <c r="E251" s="21">
        <v>8</v>
      </c>
      <c r="F251" s="22">
        <v>1</v>
      </c>
      <c r="G251" s="86">
        <v>0</v>
      </c>
      <c r="H251" s="86">
        <v>0</v>
      </c>
      <c r="I251" s="86">
        <v>0</v>
      </c>
      <c r="J251" s="86">
        <v>0</v>
      </c>
      <c r="K251" s="21">
        <f t="shared" si="30"/>
        <v>9</v>
      </c>
      <c r="N251"/>
      <c r="O251"/>
      <c r="P251"/>
      <c r="Q251"/>
      <c r="R251"/>
      <c r="S251"/>
      <c r="T251"/>
      <c r="U251"/>
      <c r="V251"/>
      <c r="W251"/>
      <c r="X251"/>
      <c r="Y251"/>
      <c r="AB251"/>
      <c r="AC251"/>
      <c r="AD251"/>
      <c r="AE251"/>
      <c r="AF251"/>
      <c r="AG251"/>
      <c r="AH251"/>
      <c r="AI251"/>
      <c r="AJ251"/>
      <c r="AK251"/>
      <c r="AL251"/>
      <c r="AM251"/>
    </row>
    <row r="252" spans="1:39" x14ac:dyDescent="0.25">
      <c r="A252" s="92" t="s">
        <v>43</v>
      </c>
      <c r="B252" s="86">
        <v>0</v>
      </c>
      <c r="C252" s="86">
        <v>0</v>
      </c>
      <c r="D252" s="86">
        <v>0</v>
      </c>
      <c r="E252" s="86">
        <v>0</v>
      </c>
      <c r="F252" s="86">
        <v>0</v>
      </c>
      <c r="G252" s="86">
        <v>0</v>
      </c>
      <c r="H252" s="86">
        <v>0</v>
      </c>
      <c r="I252" s="86">
        <v>0</v>
      </c>
      <c r="J252" s="86">
        <v>0</v>
      </c>
      <c r="K252" s="21">
        <f t="shared" si="30"/>
        <v>0</v>
      </c>
      <c r="L252" s="2"/>
    </row>
    <row r="253" spans="1:39" x14ac:dyDescent="0.25">
      <c r="A253" s="3" t="s">
        <v>3</v>
      </c>
      <c r="B253" s="86">
        <v>0</v>
      </c>
      <c r="C253" s="21">
        <v>5</v>
      </c>
      <c r="D253" s="21">
        <v>4</v>
      </c>
      <c r="E253" s="21">
        <v>2</v>
      </c>
      <c r="F253" s="23">
        <v>5</v>
      </c>
      <c r="G253" s="23">
        <v>2</v>
      </c>
      <c r="H253" s="23">
        <v>2</v>
      </c>
      <c r="I253" s="23">
        <v>2</v>
      </c>
      <c r="J253" s="21">
        <v>1</v>
      </c>
      <c r="K253" s="21">
        <f t="shared" si="30"/>
        <v>23</v>
      </c>
      <c r="L253" s="2"/>
    </row>
    <row r="254" spans="1:39" x14ac:dyDescent="0.25">
      <c r="A254" s="3" t="s">
        <v>4</v>
      </c>
      <c r="B254" s="86">
        <v>0</v>
      </c>
      <c r="C254" s="86">
        <v>0</v>
      </c>
      <c r="D254" s="86">
        <v>0</v>
      </c>
      <c r="E254" s="86">
        <v>0</v>
      </c>
      <c r="F254" s="21">
        <v>1</v>
      </c>
      <c r="G254" s="21">
        <v>4</v>
      </c>
      <c r="H254" s="86">
        <v>1</v>
      </c>
      <c r="I254" s="21">
        <v>1</v>
      </c>
      <c r="J254" s="86">
        <v>0</v>
      </c>
      <c r="K254" s="21">
        <f t="shared" si="30"/>
        <v>7</v>
      </c>
      <c r="L254" s="2"/>
    </row>
    <row r="255" spans="1:39" x14ac:dyDescent="0.25">
      <c r="A255" s="92" t="s">
        <v>48</v>
      </c>
      <c r="B255" s="86">
        <v>0</v>
      </c>
      <c r="C255" s="86">
        <v>0</v>
      </c>
      <c r="D255" s="86">
        <v>0</v>
      </c>
      <c r="E255" s="86">
        <v>0</v>
      </c>
      <c r="F255" s="22">
        <v>3</v>
      </c>
      <c r="G255" s="86">
        <v>0</v>
      </c>
      <c r="H255" s="86">
        <v>0</v>
      </c>
      <c r="I255" s="86">
        <v>0</v>
      </c>
      <c r="J255" s="86">
        <v>0</v>
      </c>
      <c r="K255" s="21">
        <f t="shared" si="30"/>
        <v>3</v>
      </c>
      <c r="L255" s="2"/>
    </row>
    <row r="256" spans="1:39" x14ac:dyDescent="0.25">
      <c r="A256" s="3" t="s">
        <v>6</v>
      </c>
      <c r="B256" s="86">
        <v>0</v>
      </c>
      <c r="C256" s="86">
        <v>0</v>
      </c>
      <c r="D256" s="86">
        <v>0</v>
      </c>
      <c r="E256" s="86">
        <v>0</v>
      </c>
      <c r="F256" s="86">
        <v>0</v>
      </c>
      <c r="G256" s="86">
        <v>0</v>
      </c>
      <c r="H256" s="86">
        <v>0</v>
      </c>
      <c r="I256" s="86">
        <v>0</v>
      </c>
      <c r="J256" s="86">
        <v>0</v>
      </c>
      <c r="K256" s="21">
        <f t="shared" si="30"/>
        <v>0</v>
      </c>
      <c r="L256" s="2"/>
    </row>
    <row r="257" spans="1:39" x14ac:dyDescent="0.25">
      <c r="A257" s="3" t="s">
        <v>7</v>
      </c>
      <c r="B257" s="86">
        <v>0</v>
      </c>
      <c r="C257" s="86">
        <v>0</v>
      </c>
      <c r="D257" s="86">
        <v>0</v>
      </c>
      <c r="E257" s="86">
        <v>0</v>
      </c>
      <c r="F257" s="21">
        <v>3</v>
      </c>
      <c r="G257" s="21">
        <v>2</v>
      </c>
      <c r="H257" s="86">
        <v>16</v>
      </c>
      <c r="I257" s="86">
        <v>0</v>
      </c>
      <c r="J257" s="86">
        <v>0</v>
      </c>
      <c r="K257" s="21">
        <f t="shared" si="30"/>
        <v>21</v>
      </c>
      <c r="L257" s="2"/>
      <c r="O257" s="19"/>
    </row>
    <row r="258" spans="1:39" x14ac:dyDescent="0.25">
      <c r="A258" s="124" t="s">
        <v>83</v>
      </c>
      <c r="B258" s="86">
        <v>0</v>
      </c>
      <c r="C258" s="86">
        <v>0</v>
      </c>
      <c r="D258" s="86">
        <v>0</v>
      </c>
      <c r="E258" s="86">
        <v>0</v>
      </c>
      <c r="F258" s="86">
        <v>0</v>
      </c>
      <c r="G258" s="86">
        <v>0</v>
      </c>
      <c r="H258" s="86">
        <v>0</v>
      </c>
      <c r="I258" s="86">
        <v>0</v>
      </c>
      <c r="J258" s="86">
        <v>0</v>
      </c>
      <c r="K258" s="21">
        <f t="shared" si="30"/>
        <v>0</v>
      </c>
      <c r="L258" s="2"/>
      <c r="O258" s="19"/>
    </row>
    <row r="259" spans="1:39" x14ac:dyDescent="0.25">
      <c r="A259" s="92" t="s">
        <v>50</v>
      </c>
      <c r="B259" s="86">
        <v>0</v>
      </c>
      <c r="C259" s="86">
        <v>0</v>
      </c>
      <c r="D259" s="86">
        <v>0</v>
      </c>
      <c r="E259" s="86">
        <v>0</v>
      </c>
      <c r="F259" s="86">
        <v>0</v>
      </c>
      <c r="G259" s="86">
        <v>0</v>
      </c>
      <c r="H259" s="86">
        <v>0</v>
      </c>
      <c r="I259" s="86">
        <v>0</v>
      </c>
      <c r="J259" s="86">
        <v>0</v>
      </c>
      <c r="K259" s="21">
        <f t="shared" si="30"/>
        <v>0</v>
      </c>
      <c r="L259" s="2"/>
      <c r="O259" s="19"/>
    </row>
    <row r="260" spans="1:39" x14ac:dyDescent="0.25">
      <c r="A260" s="92" t="s">
        <v>51</v>
      </c>
      <c r="B260" s="86">
        <v>0</v>
      </c>
      <c r="C260" s="86">
        <v>0</v>
      </c>
      <c r="D260" s="86">
        <v>0</v>
      </c>
      <c r="E260" s="86">
        <v>0</v>
      </c>
      <c r="F260" s="86">
        <v>0</v>
      </c>
      <c r="G260" s="86">
        <v>0</v>
      </c>
      <c r="H260" s="86">
        <v>0</v>
      </c>
      <c r="I260" s="86">
        <v>0</v>
      </c>
      <c r="J260" s="86">
        <v>0</v>
      </c>
      <c r="K260" s="21">
        <f t="shared" si="30"/>
        <v>0</v>
      </c>
      <c r="L260" s="2"/>
      <c r="O260" s="19"/>
    </row>
    <row r="261" spans="1:39" x14ac:dyDescent="0.25">
      <c r="A261" s="92" t="s">
        <v>42</v>
      </c>
      <c r="B261" s="86">
        <v>0</v>
      </c>
      <c r="C261" s="86">
        <v>0</v>
      </c>
      <c r="D261" s="86">
        <v>0</v>
      </c>
      <c r="E261" s="86">
        <v>0</v>
      </c>
      <c r="F261" s="86">
        <v>0</v>
      </c>
      <c r="G261" s="86">
        <v>0</v>
      </c>
      <c r="H261" s="86">
        <v>0</v>
      </c>
      <c r="I261" s="86">
        <v>0</v>
      </c>
      <c r="J261" s="21">
        <v>1</v>
      </c>
      <c r="K261" s="21">
        <f t="shared" si="30"/>
        <v>1</v>
      </c>
      <c r="L261" s="2"/>
      <c r="O261" s="19"/>
    </row>
    <row r="262" spans="1:39" x14ac:dyDescent="0.25">
      <c r="A262" s="3" t="s">
        <v>8</v>
      </c>
      <c r="B262" s="86">
        <v>0</v>
      </c>
      <c r="C262" s="86">
        <v>0</v>
      </c>
      <c r="D262" s="86">
        <v>0</v>
      </c>
      <c r="E262" s="86">
        <v>0</v>
      </c>
      <c r="F262" s="86">
        <v>0</v>
      </c>
      <c r="G262" s="86">
        <v>0</v>
      </c>
      <c r="H262" s="86">
        <v>0</v>
      </c>
      <c r="I262" s="86">
        <v>0</v>
      </c>
      <c r="J262" s="86">
        <v>0</v>
      </c>
      <c r="K262" s="21">
        <f t="shared" si="30"/>
        <v>0</v>
      </c>
      <c r="L262" s="2"/>
      <c r="O262" s="19"/>
    </row>
    <row r="263" spans="1:39" x14ac:dyDescent="0.25">
      <c r="A263" s="3" t="s">
        <v>9</v>
      </c>
      <c r="B263" s="86">
        <v>0</v>
      </c>
      <c r="C263" s="86">
        <v>0</v>
      </c>
      <c r="D263" s="86">
        <v>0</v>
      </c>
      <c r="E263" s="86">
        <v>0</v>
      </c>
      <c r="F263" s="86">
        <v>0</v>
      </c>
      <c r="G263" s="86">
        <v>0</v>
      </c>
      <c r="H263" s="86">
        <v>0</v>
      </c>
      <c r="I263" s="86">
        <v>0</v>
      </c>
      <c r="J263" s="86">
        <v>0</v>
      </c>
      <c r="K263" s="21">
        <f t="shared" si="30"/>
        <v>0</v>
      </c>
      <c r="L263" s="2"/>
      <c r="O263" s="19"/>
    </row>
    <row r="264" spans="1:39" s="2" customFormat="1" x14ac:dyDescent="0.25">
      <c r="A264" s="92" t="s">
        <v>44</v>
      </c>
      <c r="B264" s="86">
        <v>0</v>
      </c>
      <c r="C264" s="86">
        <v>0</v>
      </c>
      <c r="D264" s="86">
        <v>0</v>
      </c>
      <c r="E264" s="86">
        <v>0</v>
      </c>
      <c r="F264" s="86">
        <v>0</v>
      </c>
      <c r="G264" s="86">
        <v>0</v>
      </c>
      <c r="H264" s="86">
        <v>0</v>
      </c>
      <c r="I264" s="86">
        <v>0</v>
      </c>
      <c r="J264" s="86">
        <v>0</v>
      </c>
      <c r="K264" s="21">
        <f t="shared" si="30"/>
        <v>0</v>
      </c>
      <c r="N264"/>
      <c r="O264" s="19"/>
      <c r="P264"/>
      <c r="Q264"/>
      <c r="R264"/>
      <c r="S264"/>
      <c r="T264"/>
      <c r="U264"/>
      <c r="V264"/>
      <c r="W264"/>
      <c r="X264"/>
      <c r="Y264"/>
      <c r="AB264"/>
      <c r="AC264"/>
      <c r="AD264"/>
      <c r="AE264"/>
      <c r="AF264"/>
      <c r="AG264"/>
      <c r="AH264"/>
      <c r="AI264"/>
      <c r="AJ264"/>
      <c r="AK264"/>
      <c r="AL264"/>
      <c r="AM264"/>
    </row>
    <row r="265" spans="1:39" x14ac:dyDescent="0.25">
      <c r="A265" s="3" t="s">
        <v>10</v>
      </c>
      <c r="B265" s="86">
        <v>0</v>
      </c>
      <c r="C265" s="86">
        <v>0</v>
      </c>
      <c r="D265" s="86">
        <v>0</v>
      </c>
      <c r="E265" s="86">
        <v>0</v>
      </c>
      <c r="F265" s="86">
        <v>0</v>
      </c>
      <c r="G265" s="86">
        <v>0</v>
      </c>
      <c r="H265" s="86">
        <v>0</v>
      </c>
      <c r="I265" s="86">
        <v>0</v>
      </c>
      <c r="J265" s="86">
        <v>0</v>
      </c>
      <c r="K265" s="21">
        <f>SUM(B265:J265)</f>
        <v>0</v>
      </c>
      <c r="L265" s="2"/>
      <c r="O265" s="19"/>
    </row>
    <row r="266" spans="1:39" x14ac:dyDescent="0.25">
      <c r="A266" s="3" t="s">
        <v>11</v>
      </c>
      <c r="B266" s="86">
        <v>0</v>
      </c>
      <c r="C266" s="86">
        <v>0</v>
      </c>
      <c r="D266" s="86">
        <v>0</v>
      </c>
      <c r="E266" s="86">
        <v>0</v>
      </c>
      <c r="F266" s="21">
        <v>20</v>
      </c>
      <c r="G266" s="21">
        <v>78</v>
      </c>
      <c r="H266" s="86">
        <v>0</v>
      </c>
      <c r="I266" s="86">
        <v>0</v>
      </c>
      <c r="J266" s="86">
        <v>0</v>
      </c>
      <c r="K266" s="21">
        <f t="shared" si="30"/>
        <v>98</v>
      </c>
      <c r="L266" s="2"/>
      <c r="O266" s="19"/>
    </row>
    <row r="267" spans="1:39" s="2" customFormat="1" x14ac:dyDescent="0.25">
      <c r="A267" s="3" t="s">
        <v>12</v>
      </c>
      <c r="B267" s="86">
        <v>0</v>
      </c>
      <c r="C267" s="86">
        <v>0</v>
      </c>
      <c r="D267" s="86">
        <v>0</v>
      </c>
      <c r="E267" s="21">
        <v>36</v>
      </c>
      <c r="F267" s="86">
        <v>0</v>
      </c>
      <c r="G267" s="23">
        <v>19</v>
      </c>
      <c r="H267" s="23">
        <v>4</v>
      </c>
      <c r="I267" s="86">
        <v>0</v>
      </c>
      <c r="J267" s="86">
        <v>0</v>
      </c>
      <c r="K267" s="21">
        <f t="shared" si="30"/>
        <v>59</v>
      </c>
      <c r="N267"/>
      <c r="O267" s="19"/>
      <c r="P267"/>
      <c r="Q267"/>
      <c r="R267"/>
      <c r="S267"/>
      <c r="T267"/>
      <c r="U267"/>
      <c r="V267"/>
      <c r="W267"/>
      <c r="X267"/>
      <c r="Y267"/>
      <c r="AB267"/>
      <c r="AC267"/>
      <c r="AD267"/>
      <c r="AE267"/>
      <c r="AF267"/>
      <c r="AG267"/>
      <c r="AH267"/>
      <c r="AI267"/>
      <c r="AJ267"/>
      <c r="AK267"/>
      <c r="AL267"/>
      <c r="AM267"/>
    </row>
    <row r="268" spans="1:39" s="2" customFormat="1" x14ac:dyDescent="0.25">
      <c r="A268" s="92" t="s">
        <v>32</v>
      </c>
      <c r="B268" s="86">
        <v>0</v>
      </c>
      <c r="C268" s="86">
        <v>0</v>
      </c>
      <c r="D268" s="86">
        <v>0</v>
      </c>
      <c r="E268" s="21">
        <v>2</v>
      </c>
      <c r="F268" s="86">
        <v>0</v>
      </c>
      <c r="G268" s="86">
        <v>0</v>
      </c>
      <c r="H268" s="86">
        <v>0</v>
      </c>
      <c r="I268" s="86">
        <v>0</v>
      </c>
      <c r="J268" s="86">
        <v>0</v>
      </c>
      <c r="K268" s="21">
        <f t="shared" si="30"/>
        <v>2</v>
      </c>
      <c r="L268"/>
      <c r="N268"/>
      <c r="O268" s="19"/>
      <c r="P268"/>
      <c r="Q268"/>
      <c r="R268"/>
      <c r="S268"/>
      <c r="T268"/>
      <c r="U268"/>
      <c r="V268"/>
      <c r="W268"/>
      <c r="X268"/>
      <c r="Y268"/>
      <c r="AB268"/>
      <c r="AC268"/>
      <c r="AD268"/>
      <c r="AE268"/>
      <c r="AF268"/>
      <c r="AG268"/>
      <c r="AH268"/>
      <c r="AI268"/>
      <c r="AJ268"/>
      <c r="AK268"/>
      <c r="AL268"/>
      <c r="AM268"/>
    </row>
    <row r="269" spans="1:39" x14ac:dyDescent="0.25">
      <c r="A269" s="3" t="s">
        <v>18</v>
      </c>
      <c r="B269" s="86">
        <v>0</v>
      </c>
      <c r="C269" s="86">
        <v>0</v>
      </c>
      <c r="D269" s="86">
        <v>0</v>
      </c>
      <c r="E269" s="86">
        <v>0</v>
      </c>
      <c r="F269" s="21">
        <v>9</v>
      </c>
      <c r="G269" s="86">
        <v>0</v>
      </c>
      <c r="H269" s="86">
        <v>12</v>
      </c>
      <c r="I269" s="86">
        <v>0</v>
      </c>
      <c r="J269" s="86">
        <v>0</v>
      </c>
      <c r="K269" s="21">
        <f t="shared" si="30"/>
        <v>21</v>
      </c>
      <c r="L269" s="2"/>
      <c r="O269" s="19"/>
    </row>
    <row r="270" spans="1:39" x14ac:dyDescent="0.25">
      <c r="A270" s="92" t="s">
        <v>46</v>
      </c>
      <c r="B270" s="86">
        <v>0</v>
      </c>
      <c r="C270" s="86">
        <v>0</v>
      </c>
      <c r="D270" s="86">
        <v>0</v>
      </c>
      <c r="E270" s="86">
        <v>0</v>
      </c>
      <c r="F270" s="86">
        <v>0</v>
      </c>
      <c r="G270" s="86">
        <v>0</v>
      </c>
      <c r="H270" s="86">
        <v>0</v>
      </c>
      <c r="I270" s="86">
        <v>0</v>
      </c>
      <c r="J270" s="86">
        <v>0</v>
      </c>
      <c r="K270" s="21">
        <f t="shared" si="30"/>
        <v>0</v>
      </c>
      <c r="L270" s="2"/>
      <c r="O270" s="19"/>
    </row>
    <row r="271" spans="1:39" x14ac:dyDescent="0.25">
      <c r="A271" s="3" t="s">
        <v>13</v>
      </c>
      <c r="B271" s="86">
        <v>0</v>
      </c>
      <c r="C271" s="86">
        <v>0</v>
      </c>
      <c r="D271" s="86">
        <v>0</v>
      </c>
      <c r="E271" s="86">
        <v>0</v>
      </c>
      <c r="F271" s="86">
        <v>0</v>
      </c>
      <c r="G271" s="21">
        <v>2</v>
      </c>
      <c r="H271" s="86">
        <v>5</v>
      </c>
      <c r="I271" s="86">
        <v>0</v>
      </c>
      <c r="J271" s="86">
        <v>0</v>
      </c>
      <c r="K271" s="21">
        <f t="shared" si="30"/>
        <v>7</v>
      </c>
      <c r="N271" s="2"/>
      <c r="O271" s="19"/>
    </row>
    <row r="272" spans="1:39" x14ac:dyDescent="0.25">
      <c r="A272" s="3" t="s">
        <v>14</v>
      </c>
      <c r="B272" s="86">
        <v>0</v>
      </c>
      <c r="C272" s="86">
        <v>0</v>
      </c>
      <c r="D272" s="86">
        <v>0</v>
      </c>
      <c r="E272" s="86">
        <v>0</v>
      </c>
      <c r="F272" s="86">
        <v>0</v>
      </c>
      <c r="G272" s="21">
        <v>28</v>
      </c>
      <c r="H272" s="86">
        <v>12</v>
      </c>
      <c r="I272" s="86">
        <v>0</v>
      </c>
      <c r="J272" s="86">
        <v>0</v>
      </c>
      <c r="K272" s="21">
        <f t="shared" si="30"/>
        <v>40</v>
      </c>
      <c r="L272" s="2"/>
      <c r="O272" s="19"/>
    </row>
    <row r="273" spans="1:25" x14ac:dyDescent="0.25">
      <c r="A273" s="92" t="s">
        <v>40</v>
      </c>
      <c r="B273" s="86">
        <v>0</v>
      </c>
      <c r="C273" s="86">
        <v>0</v>
      </c>
      <c r="D273" s="86">
        <v>0</v>
      </c>
      <c r="E273" s="86">
        <v>0</v>
      </c>
      <c r="F273" s="86">
        <v>0</v>
      </c>
      <c r="G273" s="86">
        <v>0</v>
      </c>
      <c r="H273" s="86">
        <v>0</v>
      </c>
      <c r="I273" s="86">
        <v>0</v>
      </c>
      <c r="J273" s="86">
        <v>0</v>
      </c>
      <c r="K273" s="21">
        <f t="shared" si="30"/>
        <v>0</v>
      </c>
      <c r="L273" s="2"/>
      <c r="O273" s="19"/>
    </row>
    <row r="274" spans="1:25" x14ac:dyDescent="0.25">
      <c r="A274" s="92" t="s">
        <v>52</v>
      </c>
      <c r="B274" s="86">
        <v>0</v>
      </c>
      <c r="C274" s="86">
        <v>0</v>
      </c>
      <c r="D274" s="86">
        <v>0</v>
      </c>
      <c r="E274" s="86">
        <v>0</v>
      </c>
      <c r="F274" s="86">
        <v>0</v>
      </c>
      <c r="G274" s="86">
        <v>0</v>
      </c>
      <c r="H274" s="86">
        <v>0</v>
      </c>
      <c r="I274" s="86">
        <v>0</v>
      </c>
      <c r="J274" s="86">
        <v>0</v>
      </c>
      <c r="K274" s="21">
        <f t="shared" si="30"/>
        <v>0</v>
      </c>
      <c r="L274" s="2"/>
      <c r="O274" s="19"/>
    </row>
    <row r="275" spans="1:25" x14ac:dyDescent="0.25">
      <c r="A275" s="92" t="s">
        <v>53</v>
      </c>
      <c r="B275" s="86">
        <v>0</v>
      </c>
      <c r="C275" s="86">
        <v>0</v>
      </c>
      <c r="D275" s="86">
        <v>0</v>
      </c>
      <c r="E275" s="86">
        <v>0</v>
      </c>
      <c r="F275" s="86">
        <v>0</v>
      </c>
      <c r="G275" s="86">
        <v>0</v>
      </c>
      <c r="H275" s="86">
        <v>0</v>
      </c>
      <c r="I275" s="86">
        <v>0</v>
      </c>
      <c r="J275" s="86">
        <v>0</v>
      </c>
      <c r="K275" s="21">
        <f t="shared" si="30"/>
        <v>0</v>
      </c>
      <c r="L275" s="2"/>
      <c r="O275" s="19"/>
    </row>
    <row r="276" spans="1:25" x14ac:dyDescent="0.25">
      <c r="A276" s="3" t="s">
        <v>15</v>
      </c>
      <c r="B276" s="86">
        <v>0</v>
      </c>
      <c r="C276" s="86">
        <v>0</v>
      </c>
      <c r="D276" s="86">
        <v>0</v>
      </c>
      <c r="E276" s="86">
        <v>0</v>
      </c>
      <c r="F276" s="86">
        <v>0</v>
      </c>
      <c r="G276" s="86">
        <v>0</v>
      </c>
      <c r="H276" s="86">
        <v>0</v>
      </c>
      <c r="I276" s="86">
        <v>0</v>
      </c>
      <c r="J276" s="86">
        <v>0</v>
      </c>
      <c r="K276" s="21">
        <f t="shared" si="30"/>
        <v>0</v>
      </c>
      <c r="L276" s="2"/>
      <c r="O276" s="19"/>
    </row>
    <row r="277" spans="1:25" x14ac:dyDescent="0.25">
      <c r="A277" s="92" t="s">
        <v>54</v>
      </c>
      <c r="B277" s="86">
        <v>0</v>
      </c>
      <c r="C277" s="86">
        <v>0</v>
      </c>
      <c r="D277" s="86">
        <v>0</v>
      </c>
      <c r="E277" s="86">
        <v>0</v>
      </c>
      <c r="F277" s="86">
        <v>0</v>
      </c>
      <c r="G277" s="86">
        <v>0</v>
      </c>
      <c r="H277" s="86">
        <v>0</v>
      </c>
      <c r="I277" s="86">
        <v>0</v>
      </c>
      <c r="J277" s="86">
        <v>0</v>
      </c>
      <c r="K277" s="21">
        <f t="shared" si="30"/>
        <v>0</v>
      </c>
      <c r="L277" s="2"/>
      <c r="O277" s="19"/>
    </row>
    <row r="278" spans="1:25" x14ac:dyDescent="0.25">
      <c r="A278" s="92" t="s">
        <v>47</v>
      </c>
      <c r="B278" s="86">
        <v>0</v>
      </c>
      <c r="C278" s="86">
        <v>0</v>
      </c>
      <c r="D278" s="86">
        <v>0</v>
      </c>
      <c r="E278" s="86">
        <v>0</v>
      </c>
      <c r="F278" s="22">
        <v>1</v>
      </c>
      <c r="G278" s="21">
        <v>11</v>
      </c>
      <c r="H278" s="86">
        <v>0</v>
      </c>
      <c r="I278" s="21">
        <v>5</v>
      </c>
      <c r="J278" s="86">
        <v>0</v>
      </c>
      <c r="K278" s="21">
        <f t="shared" si="30"/>
        <v>17</v>
      </c>
      <c r="L278" s="2"/>
      <c r="O278" s="19"/>
    </row>
    <row r="279" spans="1:25" x14ac:dyDescent="0.25">
      <c r="A279" s="3" t="s">
        <v>16</v>
      </c>
      <c r="B279" s="86">
        <v>0</v>
      </c>
      <c r="C279" s="86">
        <v>0</v>
      </c>
      <c r="D279" s="86">
        <v>0</v>
      </c>
      <c r="E279" s="86">
        <v>0</v>
      </c>
      <c r="F279" s="86">
        <v>0</v>
      </c>
      <c r="G279" s="86">
        <v>0</v>
      </c>
      <c r="H279" s="86">
        <v>0</v>
      </c>
      <c r="I279" s="86">
        <v>0</v>
      </c>
      <c r="J279" s="86">
        <v>0</v>
      </c>
      <c r="K279" s="21">
        <f t="shared" si="30"/>
        <v>0</v>
      </c>
      <c r="L279" s="2"/>
      <c r="O279" s="19"/>
    </row>
    <row r="280" spans="1:25" x14ac:dyDescent="0.25">
      <c r="A280" s="92" t="s">
        <v>55</v>
      </c>
      <c r="B280" s="86">
        <v>0</v>
      </c>
      <c r="C280" s="86">
        <v>0</v>
      </c>
      <c r="D280" s="86">
        <v>0</v>
      </c>
      <c r="E280" s="86">
        <v>0</v>
      </c>
      <c r="F280" s="86">
        <v>0</v>
      </c>
      <c r="G280" s="86">
        <v>0</v>
      </c>
      <c r="H280" s="86">
        <v>0</v>
      </c>
      <c r="I280" s="86">
        <v>0</v>
      </c>
      <c r="J280" s="86">
        <v>0</v>
      </c>
      <c r="K280" s="21">
        <f t="shared" si="30"/>
        <v>0</v>
      </c>
      <c r="L280" s="2"/>
      <c r="O280" s="19"/>
      <c r="Y280" s="19"/>
    </row>
    <row r="281" spans="1:25" x14ac:dyDescent="0.25">
      <c r="A281" s="87" t="s">
        <v>17</v>
      </c>
      <c r="B281" s="89">
        <v>0</v>
      </c>
      <c r="C281" s="89">
        <v>0</v>
      </c>
      <c r="D281" s="89">
        <v>0</v>
      </c>
      <c r="E281" s="89">
        <v>0</v>
      </c>
      <c r="F281" s="89">
        <v>0</v>
      </c>
      <c r="G281" s="89">
        <v>1</v>
      </c>
      <c r="H281" s="89">
        <v>0</v>
      </c>
      <c r="I281" s="89">
        <v>0</v>
      </c>
      <c r="J281" s="89">
        <v>1</v>
      </c>
      <c r="K281" s="89">
        <f t="shared" si="30"/>
        <v>2</v>
      </c>
      <c r="L281" s="2"/>
      <c r="O281" s="19"/>
    </row>
    <row r="282" spans="1:25" x14ac:dyDescent="0.25">
      <c r="A282" s="11" t="s">
        <v>24</v>
      </c>
      <c r="B282" s="86">
        <f t="shared" ref="B282:J282" si="31">SUM(B247:B281)</f>
        <v>0</v>
      </c>
      <c r="C282" s="86">
        <f t="shared" si="31"/>
        <v>5</v>
      </c>
      <c r="D282" s="86">
        <f t="shared" si="31"/>
        <v>4</v>
      </c>
      <c r="E282" s="86">
        <f t="shared" si="31"/>
        <v>52</v>
      </c>
      <c r="F282" s="86">
        <f t="shared" si="31"/>
        <v>43</v>
      </c>
      <c r="G282" s="86">
        <f t="shared" si="31"/>
        <v>150</v>
      </c>
      <c r="H282" s="86">
        <f t="shared" si="31"/>
        <v>52</v>
      </c>
      <c r="I282" s="86">
        <f t="shared" si="31"/>
        <v>9</v>
      </c>
      <c r="J282" s="86">
        <f t="shared" si="31"/>
        <v>5</v>
      </c>
      <c r="K282" s="21">
        <f>SUM(K247:K281)</f>
        <v>320</v>
      </c>
      <c r="L282" s="2"/>
      <c r="O282" s="19"/>
      <c r="S282" s="19"/>
    </row>
    <row r="283" spans="1:25" x14ac:dyDescent="0.25">
      <c r="B283" s="2"/>
      <c r="C283" s="2"/>
      <c r="D283" s="2"/>
      <c r="E283" s="2"/>
      <c r="F283" s="12"/>
      <c r="G283" s="2"/>
      <c r="H283" s="2"/>
      <c r="I283" s="2"/>
      <c r="J283" s="2"/>
      <c r="K283" s="2"/>
      <c r="L283" s="2"/>
      <c r="O283" s="19"/>
    </row>
    <row r="284" spans="1:25" x14ac:dyDescent="0.25">
      <c r="B284" s="2"/>
      <c r="C284" s="2"/>
      <c r="D284" s="2"/>
      <c r="E284" s="2"/>
      <c r="F284" s="12"/>
      <c r="G284" s="2"/>
      <c r="H284" s="2"/>
      <c r="I284" s="2"/>
      <c r="J284" s="2"/>
      <c r="K284" s="2"/>
      <c r="L284" s="2"/>
      <c r="N284" s="2"/>
      <c r="O284" s="19"/>
    </row>
    <row r="285" spans="1:25" x14ac:dyDescent="0.25">
      <c r="A285" s="1" t="s">
        <v>213</v>
      </c>
      <c r="L285" s="2"/>
      <c r="O285" s="19"/>
    </row>
    <row r="286" spans="1:25" x14ac:dyDescent="0.25">
      <c r="A286" s="1" t="s">
        <v>28</v>
      </c>
      <c r="C286" s="2"/>
      <c r="D286" s="2"/>
      <c r="E286" s="2"/>
      <c r="F286" s="2"/>
      <c r="G286" s="2"/>
      <c r="H286" s="2"/>
      <c r="I286" s="2"/>
      <c r="J286" s="2"/>
      <c r="K286" s="2"/>
      <c r="L286" s="2"/>
      <c r="O286" s="19"/>
    </row>
    <row r="287" spans="1:25" x14ac:dyDescent="0.25">
      <c r="A287" s="2" t="s">
        <v>31</v>
      </c>
      <c r="B287" s="2"/>
      <c r="C287" s="2"/>
      <c r="D287" s="2"/>
      <c r="E287" s="2"/>
      <c r="F287" s="2"/>
      <c r="G287" s="2"/>
      <c r="H287" s="2"/>
      <c r="I287" s="2"/>
      <c r="J287" s="2"/>
      <c r="K287" s="2"/>
      <c r="L287" s="2"/>
      <c r="N287" s="2"/>
      <c r="O287" s="19"/>
    </row>
    <row r="288" spans="1:25" x14ac:dyDescent="0.25">
      <c r="A288" s="2"/>
      <c r="B288" s="1" t="s">
        <v>20</v>
      </c>
      <c r="C288" s="2"/>
      <c r="D288" s="2"/>
      <c r="E288" s="1" t="s">
        <v>21</v>
      </c>
      <c r="F288" s="2"/>
      <c r="G288" s="2"/>
      <c r="H288" s="2"/>
      <c r="I288" s="2"/>
      <c r="J288" s="2"/>
      <c r="K288" s="2"/>
      <c r="L288" s="2"/>
      <c r="N288" s="2"/>
      <c r="O288" s="19"/>
    </row>
    <row r="289" spans="1:39" x14ac:dyDescent="0.25">
      <c r="A289" s="32" t="s">
        <v>19</v>
      </c>
      <c r="B289" s="5">
        <v>16</v>
      </c>
      <c r="C289" s="5">
        <v>21</v>
      </c>
      <c r="D289" s="5">
        <v>26</v>
      </c>
      <c r="E289" s="5">
        <v>1</v>
      </c>
      <c r="F289" s="87">
        <v>6</v>
      </c>
      <c r="G289" s="5">
        <v>11</v>
      </c>
      <c r="H289" s="5">
        <v>16</v>
      </c>
      <c r="I289" s="5">
        <v>21</v>
      </c>
      <c r="J289" s="5">
        <v>26</v>
      </c>
      <c r="K289" s="8" t="s">
        <v>24</v>
      </c>
      <c r="L289" s="2"/>
      <c r="O289" s="19"/>
    </row>
    <row r="290" spans="1:39" x14ac:dyDescent="0.25">
      <c r="A290" s="3" t="s">
        <v>1</v>
      </c>
      <c r="B290" s="86">
        <v>0</v>
      </c>
      <c r="C290" s="86">
        <v>0</v>
      </c>
      <c r="D290" s="86">
        <v>0</v>
      </c>
      <c r="E290" s="86">
        <v>0</v>
      </c>
      <c r="F290" s="86">
        <v>0</v>
      </c>
      <c r="G290" s="86">
        <v>0</v>
      </c>
      <c r="H290" s="86">
        <v>0</v>
      </c>
      <c r="I290" s="86">
        <v>0</v>
      </c>
      <c r="J290" s="86">
        <v>0</v>
      </c>
      <c r="K290" s="86">
        <f t="shared" ref="K290:K324" si="32">SUM(B290:J290)</f>
        <v>0</v>
      </c>
      <c r="L290" s="2"/>
      <c r="O290" s="19"/>
    </row>
    <row r="291" spans="1:39" x14ac:dyDescent="0.25">
      <c r="A291" s="92" t="s">
        <v>49</v>
      </c>
      <c r="B291" s="86">
        <v>0</v>
      </c>
      <c r="C291" s="86">
        <v>0</v>
      </c>
      <c r="D291" s="86">
        <v>0</v>
      </c>
      <c r="E291" s="86">
        <v>0</v>
      </c>
      <c r="F291" s="86">
        <v>0</v>
      </c>
      <c r="G291" s="86">
        <v>0</v>
      </c>
      <c r="H291" s="86">
        <v>0</v>
      </c>
      <c r="I291" s="86">
        <v>0</v>
      </c>
      <c r="J291" s="86">
        <v>0</v>
      </c>
      <c r="K291" s="86">
        <f t="shared" si="32"/>
        <v>0</v>
      </c>
      <c r="L291" s="2"/>
      <c r="O291" s="19"/>
    </row>
    <row r="292" spans="1:39" x14ac:dyDescent="0.25">
      <c r="A292" s="92" t="s">
        <v>45</v>
      </c>
      <c r="B292" s="86">
        <v>0</v>
      </c>
      <c r="C292" s="86">
        <v>0</v>
      </c>
      <c r="D292" s="86">
        <v>0</v>
      </c>
      <c r="E292" s="86">
        <v>0</v>
      </c>
      <c r="F292" s="86">
        <v>0</v>
      </c>
      <c r="G292" s="86">
        <v>0</v>
      </c>
      <c r="H292" s="86">
        <v>0</v>
      </c>
      <c r="I292" s="86">
        <v>0</v>
      </c>
      <c r="J292" s="86">
        <v>0</v>
      </c>
      <c r="K292" s="86">
        <f t="shared" si="32"/>
        <v>0</v>
      </c>
      <c r="L292" s="2"/>
      <c r="O292" s="19"/>
    </row>
    <row r="293" spans="1:39" x14ac:dyDescent="0.25">
      <c r="A293" s="92" t="s">
        <v>41</v>
      </c>
      <c r="B293" s="86">
        <v>0</v>
      </c>
      <c r="C293" s="86">
        <v>0</v>
      </c>
      <c r="D293" s="86">
        <v>0</v>
      </c>
      <c r="E293" s="86">
        <v>0</v>
      </c>
      <c r="F293" s="86">
        <v>0</v>
      </c>
      <c r="G293" s="86">
        <v>0</v>
      </c>
      <c r="H293" s="86">
        <v>0</v>
      </c>
      <c r="I293" s="86">
        <v>0</v>
      </c>
      <c r="J293" s="86">
        <v>0</v>
      </c>
      <c r="K293" s="86">
        <f t="shared" si="32"/>
        <v>0</v>
      </c>
      <c r="L293" s="2"/>
    </row>
    <row r="294" spans="1:39" s="2" customFormat="1" x14ac:dyDescent="0.25">
      <c r="A294" s="3" t="s">
        <v>2</v>
      </c>
      <c r="B294" s="86">
        <v>0</v>
      </c>
      <c r="C294" s="86">
        <v>0</v>
      </c>
      <c r="D294" s="86">
        <v>0</v>
      </c>
      <c r="E294" s="86">
        <v>0</v>
      </c>
      <c r="F294" s="86">
        <v>0</v>
      </c>
      <c r="G294" s="86">
        <v>0</v>
      </c>
      <c r="H294" s="86">
        <v>0</v>
      </c>
      <c r="I294" s="86">
        <v>0</v>
      </c>
      <c r="J294" s="86">
        <v>0</v>
      </c>
      <c r="K294" s="86">
        <f t="shared" si="32"/>
        <v>0</v>
      </c>
      <c r="N294"/>
      <c r="O294"/>
      <c r="P294"/>
      <c r="Q294"/>
      <c r="R294"/>
      <c r="S294"/>
      <c r="T294"/>
      <c r="U294"/>
      <c r="V294"/>
      <c r="W294"/>
      <c r="X294"/>
      <c r="Y294"/>
      <c r="AB294"/>
      <c r="AC294"/>
      <c r="AD294"/>
      <c r="AE294"/>
      <c r="AF294"/>
      <c r="AG294"/>
      <c r="AH294"/>
      <c r="AI294"/>
      <c r="AJ294"/>
      <c r="AK294"/>
      <c r="AL294"/>
      <c r="AM294"/>
    </row>
    <row r="295" spans="1:39" x14ac:dyDescent="0.25">
      <c r="A295" s="92" t="s">
        <v>43</v>
      </c>
      <c r="B295" s="86">
        <v>0</v>
      </c>
      <c r="C295" s="21">
        <v>5</v>
      </c>
      <c r="D295" s="86">
        <v>0</v>
      </c>
      <c r="E295" s="86">
        <v>0</v>
      </c>
      <c r="F295" s="21">
        <v>6</v>
      </c>
      <c r="G295" s="21">
        <v>2</v>
      </c>
      <c r="H295" s="86">
        <v>0</v>
      </c>
      <c r="I295" s="21">
        <v>2</v>
      </c>
      <c r="J295" s="86">
        <v>3</v>
      </c>
      <c r="K295" s="86">
        <f t="shared" si="32"/>
        <v>18</v>
      </c>
      <c r="L295" s="2"/>
    </row>
    <row r="296" spans="1:39" x14ac:dyDescent="0.25">
      <c r="A296" s="3" t="s">
        <v>3</v>
      </c>
      <c r="B296" s="86">
        <v>0</v>
      </c>
      <c r="C296" s="86">
        <v>0</v>
      </c>
      <c r="D296" s="86">
        <v>0</v>
      </c>
      <c r="E296" s="86">
        <v>0</v>
      </c>
      <c r="F296" s="86">
        <v>0</v>
      </c>
      <c r="G296" s="86">
        <v>0</v>
      </c>
      <c r="H296" s="86">
        <v>0</v>
      </c>
      <c r="I296" s="86">
        <v>0</v>
      </c>
      <c r="J296" s="86">
        <v>0</v>
      </c>
      <c r="K296" s="86">
        <f t="shared" si="32"/>
        <v>0</v>
      </c>
      <c r="L296" s="2"/>
    </row>
    <row r="297" spans="1:39" x14ac:dyDescent="0.25">
      <c r="A297" s="3" t="s">
        <v>4</v>
      </c>
      <c r="B297" s="86">
        <v>0</v>
      </c>
      <c r="C297" s="86">
        <v>0</v>
      </c>
      <c r="D297" s="86">
        <v>0</v>
      </c>
      <c r="E297" s="86">
        <v>0</v>
      </c>
      <c r="F297" s="86">
        <v>0</v>
      </c>
      <c r="G297" s="86">
        <v>0</v>
      </c>
      <c r="H297" s="86">
        <v>0</v>
      </c>
      <c r="I297" s="86">
        <v>0</v>
      </c>
      <c r="J297" s="86">
        <v>0</v>
      </c>
      <c r="K297" s="86">
        <f t="shared" si="32"/>
        <v>0</v>
      </c>
      <c r="L297" s="2"/>
    </row>
    <row r="298" spans="1:39" x14ac:dyDescent="0.25">
      <c r="A298" s="92" t="s">
        <v>48</v>
      </c>
      <c r="B298" s="86">
        <v>0</v>
      </c>
      <c r="C298" s="86">
        <v>0</v>
      </c>
      <c r="D298" s="86">
        <v>0</v>
      </c>
      <c r="E298" s="86">
        <v>0</v>
      </c>
      <c r="F298" s="86">
        <v>0</v>
      </c>
      <c r="G298" s="86">
        <v>0</v>
      </c>
      <c r="H298" s="86">
        <v>0</v>
      </c>
      <c r="I298" s="86">
        <v>0</v>
      </c>
      <c r="J298" s="86">
        <v>0</v>
      </c>
      <c r="K298" s="86">
        <f t="shared" si="32"/>
        <v>0</v>
      </c>
      <c r="L298" s="2"/>
    </row>
    <row r="299" spans="1:39" x14ac:dyDescent="0.25">
      <c r="A299" s="3" t="s">
        <v>6</v>
      </c>
      <c r="B299" s="86">
        <v>0</v>
      </c>
      <c r="C299" s="86">
        <v>0</v>
      </c>
      <c r="D299" s="86">
        <v>0</v>
      </c>
      <c r="E299" s="86">
        <v>0</v>
      </c>
      <c r="F299" s="86">
        <v>0</v>
      </c>
      <c r="G299" s="86">
        <v>0</v>
      </c>
      <c r="H299" s="86">
        <v>0</v>
      </c>
      <c r="I299" s="86">
        <v>0</v>
      </c>
      <c r="J299" s="86">
        <v>0</v>
      </c>
      <c r="K299" s="86">
        <f t="shared" si="32"/>
        <v>0</v>
      </c>
      <c r="L299" s="2"/>
    </row>
    <row r="300" spans="1:39" x14ac:dyDescent="0.25">
      <c r="A300" s="3" t="s">
        <v>7</v>
      </c>
      <c r="B300" s="86">
        <v>0</v>
      </c>
      <c r="C300" s="86">
        <v>0</v>
      </c>
      <c r="D300" s="86">
        <v>0</v>
      </c>
      <c r="E300" s="86">
        <v>0</v>
      </c>
      <c r="F300" s="86">
        <v>0</v>
      </c>
      <c r="G300" s="86">
        <v>0</v>
      </c>
      <c r="H300" s="86">
        <v>0</v>
      </c>
      <c r="I300" s="86">
        <v>0</v>
      </c>
      <c r="J300" s="86">
        <v>0</v>
      </c>
      <c r="K300" s="86">
        <f t="shared" si="32"/>
        <v>0</v>
      </c>
      <c r="L300" s="2"/>
    </row>
    <row r="301" spans="1:39" x14ac:dyDescent="0.25">
      <c r="A301" s="124" t="s">
        <v>83</v>
      </c>
      <c r="B301" s="86">
        <v>0</v>
      </c>
      <c r="C301" s="86">
        <v>0</v>
      </c>
      <c r="D301" s="86">
        <v>0</v>
      </c>
      <c r="E301" s="86">
        <v>0</v>
      </c>
      <c r="F301" s="86">
        <v>0</v>
      </c>
      <c r="G301" s="86">
        <v>0</v>
      </c>
      <c r="H301" s="86">
        <v>0</v>
      </c>
      <c r="I301" s="86">
        <v>0</v>
      </c>
      <c r="J301" s="86">
        <v>0</v>
      </c>
      <c r="K301" s="86">
        <f t="shared" si="32"/>
        <v>0</v>
      </c>
      <c r="L301" s="2"/>
    </row>
    <row r="302" spans="1:39" x14ac:dyDescent="0.25">
      <c r="A302" s="92" t="s">
        <v>50</v>
      </c>
      <c r="B302" s="86">
        <v>0</v>
      </c>
      <c r="C302" s="86">
        <v>0</v>
      </c>
      <c r="D302" s="86">
        <v>0</v>
      </c>
      <c r="E302" s="86">
        <v>0</v>
      </c>
      <c r="F302" s="86">
        <v>0</v>
      </c>
      <c r="G302" s="86">
        <v>0</v>
      </c>
      <c r="H302" s="86">
        <v>0</v>
      </c>
      <c r="I302" s="86">
        <v>0</v>
      </c>
      <c r="J302" s="86">
        <v>0</v>
      </c>
      <c r="K302" s="86">
        <f t="shared" si="32"/>
        <v>0</v>
      </c>
      <c r="L302" s="2"/>
      <c r="AB302" s="2"/>
      <c r="AC302" s="2"/>
      <c r="AD302" s="2"/>
      <c r="AE302" s="2"/>
      <c r="AF302" s="2"/>
      <c r="AG302" s="2"/>
      <c r="AH302" s="2"/>
      <c r="AI302" s="2"/>
      <c r="AJ302" s="2"/>
      <c r="AK302" s="2"/>
      <c r="AL302" s="2"/>
    </row>
    <row r="303" spans="1:39" x14ac:dyDescent="0.25">
      <c r="A303" s="92" t="s">
        <v>51</v>
      </c>
      <c r="B303" s="86">
        <v>0</v>
      </c>
      <c r="C303" s="86">
        <v>0</v>
      </c>
      <c r="D303" s="86">
        <v>0</v>
      </c>
      <c r="E303" s="86">
        <v>0</v>
      </c>
      <c r="F303" s="86">
        <v>0</v>
      </c>
      <c r="G303" s="86">
        <v>0</v>
      </c>
      <c r="H303" s="86">
        <v>0</v>
      </c>
      <c r="I303" s="86">
        <v>0</v>
      </c>
      <c r="J303" s="86">
        <v>0</v>
      </c>
      <c r="K303" s="86">
        <f t="shared" si="32"/>
        <v>0</v>
      </c>
      <c r="L303" s="2"/>
    </row>
    <row r="304" spans="1:39" x14ac:dyDescent="0.25">
      <c r="A304" s="92" t="s">
        <v>42</v>
      </c>
      <c r="B304" s="86">
        <v>0</v>
      </c>
      <c r="C304" s="86">
        <v>0</v>
      </c>
      <c r="D304" s="86">
        <v>0</v>
      </c>
      <c r="E304" s="86">
        <v>0</v>
      </c>
      <c r="F304" s="86">
        <v>0</v>
      </c>
      <c r="G304" s="86">
        <v>0</v>
      </c>
      <c r="H304" s="86">
        <v>0</v>
      </c>
      <c r="I304" s="86">
        <v>0</v>
      </c>
      <c r="J304" s="86">
        <v>0</v>
      </c>
      <c r="K304" s="86">
        <f t="shared" si="32"/>
        <v>0</v>
      </c>
      <c r="L304" s="2"/>
    </row>
    <row r="305" spans="1:14" x14ac:dyDescent="0.25">
      <c r="A305" s="3" t="s">
        <v>8</v>
      </c>
      <c r="B305" s="86">
        <v>0</v>
      </c>
      <c r="C305" s="86">
        <v>0</v>
      </c>
      <c r="D305" s="86">
        <v>0</v>
      </c>
      <c r="E305" s="86">
        <v>0</v>
      </c>
      <c r="F305" s="86">
        <v>0</v>
      </c>
      <c r="G305" s="21">
        <v>1</v>
      </c>
      <c r="H305" s="86">
        <v>0</v>
      </c>
      <c r="I305" s="86">
        <v>0</v>
      </c>
      <c r="J305" s="86">
        <v>0</v>
      </c>
      <c r="K305" s="86">
        <f t="shared" si="32"/>
        <v>1</v>
      </c>
      <c r="L305" s="2"/>
    </row>
    <row r="306" spans="1:14" x14ac:dyDescent="0.25">
      <c r="A306" s="3" t="s">
        <v>9</v>
      </c>
      <c r="B306" s="86">
        <v>0</v>
      </c>
      <c r="C306" s="86">
        <v>0</v>
      </c>
      <c r="D306" s="86">
        <v>0</v>
      </c>
      <c r="E306" s="21">
        <v>57</v>
      </c>
      <c r="F306" s="21">
        <v>40</v>
      </c>
      <c r="G306" s="21">
        <v>200</v>
      </c>
      <c r="H306" s="86">
        <v>0</v>
      </c>
      <c r="I306" s="86">
        <v>0</v>
      </c>
      <c r="J306" s="86">
        <v>0</v>
      </c>
      <c r="K306" s="86">
        <f t="shared" si="32"/>
        <v>297</v>
      </c>
      <c r="L306" s="2"/>
    </row>
    <row r="307" spans="1:14" x14ac:dyDescent="0.25">
      <c r="A307" s="92" t="s">
        <v>44</v>
      </c>
      <c r="B307" s="86">
        <v>0</v>
      </c>
      <c r="C307" s="86">
        <v>0</v>
      </c>
      <c r="D307" s="86">
        <v>0</v>
      </c>
      <c r="E307" s="86">
        <v>0</v>
      </c>
      <c r="F307" s="86">
        <v>0</v>
      </c>
      <c r="G307" s="86">
        <v>0</v>
      </c>
      <c r="H307" s="86">
        <v>0</v>
      </c>
      <c r="I307" s="86">
        <v>0</v>
      </c>
      <c r="J307" s="86">
        <v>0</v>
      </c>
      <c r="K307" s="86">
        <f t="shared" si="32"/>
        <v>0</v>
      </c>
      <c r="L307" s="2"/>
    </row>
    <row r="308" spans="1:14" x14ac:dyDescent="0.25">
      <c r="A308" s="3" t="s">
        <v>10</v>
      </c>
      <c r="B308" s="86">
        <v>0</v>
      </c>
      <c r="C308" s="86">
        <v>0</v>
      </c>
      <c r="D308" s="86">
        <v>0</v>
      </c>
      <c r="E308" s="86">
        <v>0</v>
      </c>
      <c r="F308" s="21">
        <v>300</v>
      </c>
      <c r="G308" s="21">
        <v>24</v>
      </c>
      <c r="H308" s="86">
        <v>0</v>
      </c>
      <c r="I308" s="86">
        <v>0</v>
      </c>
      <c r="J308" s="86">
        <v>0</v>
      </c>
      <c r="K308" s="86">
        <f t="shared" si="32"/>
        <v>324</v>
      </c>
      <c r="L308" s="2"/>
    </row>
    <row r="309" spans="1:14" x14ac:dyDescent="0.25">
      <c r="A309" s="3" t="s">
        <v>11</v>
      </c>
      <c r="B309" s="86">
        <v>0</v>
      </c>
      <c r="C309" s="86">
        <v>0</v>
      </c>
      <c r="D309" s="86">
        <v>0</v>
      </c>
      <c r="E309" s="86">
        <v>0</v>
      </c>
      <c r="F309" s="86">
        <v>0</v>
      </c>
      <c r="G309" s="86">
        <v>0</v>
      </c>
      <c r="H309" s="86">
        <v>0</v>
      </c>
      <c r="I309" s="86">
        <v>0</v>
      </c>
      <c r="J309" s="86">
        <v>0</v>
      </c>
      <c r="K309" s="86">
        <f t="shared" si="32"/>
        <v>0</v>
      </c>
      <c r="L309" s="2"/>
    </row>
    <row r="310" spans="1:14" x14ac:dyDescent="0.25">
      <c r="A310" s="3" t="s">
        <v>12</v>
      </c>
      <c r="B310" s="86">
        <v>0</v>
      </c>
      <c r="C310" s="86">
        <v>0</v>
      </c>
      <c r="D310" s="86">
        <v>0</v>
      </c>
      <c r="E310" s="86">
        <v>0</v>
      </c>
      <c r="F310" s="86">
        <v>0</v>
      </c>
      <c r="G310" s="86">
        <v>0</v>
      </c>
      <c r="H310" s="86">
        <v>0</v>
      </c>
      <c r="I310" s="86">
        <v>0</v>
      </c>
      <c r="J310" s="86">
        <v>0</v>
      </c>
      <c r="K310" s="86">
        <f t="shared" si="32"/>
        <v>0</v>
      </c>
      <c r="L310" s="2"/>
    </row>
    <row r="311" spans="1:14" x14ac:dyDescent="0.25">
      <c r="A311" s="92" t="s">
        <v>32</v>
      </c>
      <c r="B311" s="86">
        <v>0</v>
      </c>
      <c r="C311" s="86">
        <v>0</v>
      </c>
      <c r="D311" s="86">
        <v>0</v>
      </c>
      <c r="E311" s="86">
        <v>0</v>
      </c>
      <c r="F311" s="86">
        <v>0</v>
      </c>
      <c r="G311" s="86">
        <v>0</v>
      </c>
      <c r="H311" s="86">
        <v>0</v>
      </c>
      <c r="I311" s="86">
        <v>0</v>
      </c>
      <c r="J311" s="86">
        <v>0</v>
      </c>
      <c r="K311" s="86">
        <f t="shared" si="32"/>
        <v>0</v>
      </c>
    </row>
    <row r="312" spans="1:14" x14ac:dyDescent="0.25">
      <c r="A312" s="3" t="s">
        <v>18</v>
      </c>
      <c r="B312" s="86">
        <v>0</v>
      </c>
      <c r="C312" s="86">
        <v>0</v>
      </c>
      <c r="D312" s="86">
        <v>0</v>
      </c>
      <c r="E312" s="86">
        <v>0</v>
      </c>
      <c r="F312" s="86">
        <v>0</v>
      </c>
      <c r="G312" s="86">
        <v>0</v>
      </c>
      <c r="H312" s="86">
        <v>0</v>
      </c>
      <c r="I312" s="86">
        <v>0</v>
      </c>
      <c r="J312" s="86">
        <v>0</v>
      </c>
      <c r="K312" s="86">
        <f t="shared" si="32"/>
        <v>0</v>
      </c>
    </row>
    <row r="313" spans="1:14" x14ac:dyDescent="0.25">
      <c r="A313" s="92" t="s">
        <v>46</v>
      </c>
      <c r="B313" s="86">
        <v>0</v>
      </c>
      <c r="C313" s="86">
        <v>0</v>
      </c>
      <c r="D313" s="86">
        <v>0</v>
      </c>
      <c r="E313" s="86">
        <v>0</v>
      </c>
      <c r="F313" s="86">
        <v>0</v>
      </c>
      <c r="G313" s="86">
        <v>0</v>
      </c>
      <c r="H313" s="86">
        <v>0</v>
      </c>
      <c r="I313" s="86">
        <v>0</v>
      </c>
      <c r="J313" s="86">
        <v>0</v>
      </c>
      <c r="K313" s="86">
        <f t="shared" si="32"/>
        <v>0</v>
      </c>
      <c r="L313" s="2"/>
    </row>
    <row r="314" spans="1:14" x14ac:dyDescent="0.25">
      <c r="A314" s="3" t="s">
        <v>13</v>
      </c>
      <c r="B314" s="86">
        <v>0</v>
      </c>
      <c r="C314" s="86">
        <v>0</v>
      </c>
      <c r="D314" s="86">
        <v>0</v>
      </c>
      <c r="E314" s="86">
        <v>0</v>
      </c>
      <c r="F314" s="86">
        <v>0</v>
      </c>
      <c r="G314" s="86">
        <v>0</v>
      </c>
      <c r="H314" s="86">
        <v>0</v>
      </c>
      <c r="I314" s="86">
        <v>0</v>
      </c>
      <c r="J314" s="86">
        <v>0</v>
      </c>
      <c r="K314" s="86">
        <f t="shared" si="32"/>
        <v>0</v>
      </c>
      <c r="N314" s="2"/>
    </row>
    <row r="315" spans="1:14" x14ac:dyDescent="0.25">
      <c r="A315" s="3" t="s">
        <v>14</v>
      </c>
      <c r="B315" s="86">
        <v>0</v>
      </c>
      <c r="C315" s="86">
        <v>0</v>
      </c>
      <c r="D315" s="86">
        <v>0</v>
      </c>
      <c r="E315" s="86">
        <v>0</v>
      </c>
      <c r="F315" s="86">
        <v>0</v>
      </c>
      <c r="G315" s="86">
        <v>0</v>
      </c>
      <c r="H315" s="86">
        <v>0</v>
      </c>
      <c r="I315" s="86">
        <v>0</v>
      </c>
      <c r="J315" s="86">
        <v>0</v>
      </c>
      <c r="K315" s="86">
        <f t="shared" si="32"/>
        <v>0</v>
      </c>
    </row>
    <row r="316" spans="1:14" x14ac:dyDescent="0.25">
      <c r="A316" s="92" t="s">
        <v>40</v>
      </c>
      <c r="B316" s="86">
        <v>0</v>
      </c>
      <c r="C316" s="21">
        <v>4</v>
      </c>
      <c r="D316" s="86">
        <v>0</v>
      </c>
      <c r="E316" s="21">
        <v>2</v>
      </c>
      <c r="F316" s="21"/>
      <c r="G316" s="86">
        <v>0</v>
      </c>
      <c r="H316" s="86">
        <v>0</v>
      </c>
      <c r="I316" s="86">
        <v>0</v>
      </c>
      <c r="J316" s="86">
        <v>0</v>
      </c>
      <c r="K316" s="86">
        <f t="shared" si="32"/>
        <v>6</v>
      </c>
    </row>
    <row r="317" spans="1:14" x14ac:dyDescent="0.25">
      <c r="A317" s="92" t="s">
        <v>52</v>
      </c>
      <c r="B317" s="86">
        <v>0</v>
      </c>
      <c r="C317" s="86">
        <v>0</v>
      </c>
      <c r="D317" s="86">
        <v>0</v>
      </c>
      <c r="E317" s="86">
        <v>0</v>
      </c>
      <c r="F317" s="86">
        <v>0</v>
      </c>
      <c r="G317" s="86">
        <v>0</v>
      </c>
      <c r="H317" s="86">
        <v>0</v>
      </c>
      <c r="I317" s="86">
        <v>0</v>
      </c>
      <c r="J317" s="86">
        <v>0</v>
      </c>
      <c r="K317" s="86">
        <f t="shared" si="32"/>
        <v>0</v>
      </c>
    </row>
    <row r="318" spans="1:14" x14ac:dyDescent="0.25">
      <c r="A318" s="92" t="s">
        <v>53</v>
      </c>
      <c r="B318" s="86">
        <v>0</v>
      </c>
      <c r="C318" s="86">
        <v>0</v>
      </c>
      <c r="D318" s="86">
        <v>0</v>
      </c>
      <c r="E318" s="86">
        <v>0</v>
      </c>
      <c r="F318" s="86">
        <v>0</v>
      </c>
      <c r="G318" s="86">
        <v>0</v>
      </c>
      <c r="H318" s="86">
        <v>0</v>
      </c>
      <c r="I318" s="86">
        <v>0</v>
      </c>
      <c r="J318" s="86">
        <v>0</v>
      </c>
      <c r="K318" s="86">
        <f t="shared" si="32"/>
        <v>0</v>
      </c>
    </row>
    <row r="319" spans="1:14" x14ac:dyDescent="0.25">
      <c r="A319" s="3" t="s">
        <v>15</v>
      </c>
      <c r="B319" s="86">
        <v>0</v>
      </c>
      <c r="C319" s="86">
        <v>0</v>
      </c>
      <c r="D319" s="86">
        <v>0</v>
      </c>
      <c r="E319" s="86">
        <v>0</v>
      </c>
      <c r="F319" s="86">
        <v>0</v>
      </c>
      <c r="G319" s="86">
        <v>0</v>
      </c>
      <c r="H319" s="86">
        <v>0</v>
      </c>
      <c r="I319" s="86">
        <v>0</v>
      </c>
      <c r="J319" s="86">
        <v>0</v>
      </c>
      <c r="K319" s="86">
        <f t="shared" si="32"/>
        <v>0</v>
      </c>
    </row>
    <row r="320" spans="1:14" x14ac:dyDescent="0.25">
      <c r="A320" s="92" t="s">
        <v>54</v>
      </c>
      <c r="B320" s="86">
        <v>0</v>
      </c>
      <c r="C320" s="86">
        <v>0</v>
      </c>
      <c r="D320" s="86">
        <v>0</v>
      </c>
      <c r="E320" s="86">
        <v>0</v>
      </c>
      <c r="F320" s="86">
        <v>0</v>
      </c>
      <c r="G320" s="86">
        <v>0</v>
      </c>
      <c r="H320" s="86">
        <v>0</v>
      </c>
      <c r="I320" s="86">
        <v>0</v>
      </c>
      <c r="J320" s="86">
        <v>0</v>
      </c>
      <c r="K320" s="86">
        <f t="shared" si="32"/>
        <v>0</v>
      </c>
    </row>
    <row r="321" spans="1:11" x14ac:dyDescent="0.25">
      <c r="A321" s="92" t="s">
        <v>47</v>
      </c>
      <c r="B321" s="86">
        <v>0</v>
      </c>
      <c r="C321" s="86">
        <v>0</v>
      </c>
      <c r="D321" s="86">
        <v>0</v>
      </c>
      <c r="E321" s="86">
        <v>0</v>
      </c>
      <c r="F321" s="86">
        <v>0</v>
      </c>
      <c r="G321" s="86">
        <v>0</v>
      </c>
      <c r="H321" s="86">
        <v>0</v>
      </c>
      <c r="I321" s="86">
        <v>0</v>
      </c>
      <c r="J321" s="86">
        <v>0</v>
      </c>
      <c r="K321" s="86">
        <f t="shared" si="32"/>
        <v>0</v>
      </c>
    </row>
    <row r="322" spans="1:11" x14ac:dyDescent="0.25">
      <c r="A322" s="3" t="s">
        <v>16</v>
      </c>
      <c r="B322" s="86">
        <v>0</v>
      </c>
      <c r="C322" s="86">
        <v>0</v>
      </c>
      <c r="D322" s="86">
        <v>0</v>
      </c>
      <c r="E322" s="86">
        <v>0</v>
      </c>
      <c r="F322" s="86">
        <v>0</v>
      </c>
      <c r="G322" s="86">
        <v>0</v>
      </c>
      <c r="H322" s="86">
        <v>0</v>
      </c>
      <c r="I322" s="86">
        <v>0</v>
      </c>
      <c r="J322" s="86">
        <v>0</v>
      </c>
      <c r="K322" s="86">
        <f t="shared" si="32"/>
        <v>0</v>
      </c>
    </row>
    <row r="323" spans="1:11" x14ac:dyDescent="0.25">
      <c r="A323" s="92" t="s">
        <v>55</v>
      </c>
      <c r="B323" s="86">
        <v>0</v>
      </c>
      <c r="C323" s="86">
        <v>0</v>
      </c>
      <c r="D323" s="86">
        <v>0</v>
      </c>
      <c r="E323" s="86">
        <v>0</v>
      </c>
      <c r="F323" s="86">
        <v>0</v>
      </c>
      <c r="G323" s="86">
        <v>0</v>
      </c>
      <c r="H323" s="86">
        <v>0</v>
      </c>
      <c r="I323" s="86">
        <v>0</v>
      </c>
      <c r="J323" s="86">
        <v>0</v>
      </c>
      <c r="K323" s="86">
        <f t="shared" si="32"/>
        <v>0</v>
      </c>
    </row>
    <row r="324" spans="1:11" x14ac:dyDescent="0.25">
      <c r="A324" s="87" t="s">
        <v>17</v>
      </c>
      <c r="B324" s="89">
        <v>0</v>
      </c>
      <c r="C324" s="89">
        <v>0</v>
      </c>
      <c r="D324" s="89">
        <v>0</v>
      </c>
      <c r="E324" s="89">
        <v>0</v>
      </c>
      <c r="F324" s="89">
        <v>1500</v>
      </c>
      <c r="G324" s="89">
        <v>0</v>
      </c>
      <c r="H324" s="89">
        <v>0</v>
      </c>
      <c r="I324" s="89">
        <v>0</v>
      </c>
      <c r="J324" s="89">
        <v>0</v>
      </c>
      <c r="K324" s="89">
        <f t="shared" si="32"/>
        <v>1500</v>
      </c>
    </row>
    <row r="325" spans="1:11" x14ac:dyDescent="0.25">
      <c r="A325" s="11" t="s">
        <v>24</v>
      </c>
      <c r="B325" s="21">
        <f t="shared" ref="B325:J325" si="33">SUM(B290:B324)</f>
        <v>0</v>
      </c>
      <c r="C325" s="21">
        <f t="shared" si="33"/>
        <v>9</v>
      </c>
      <c r="D325" s="21">
        <f t="shared" si="33"/>
        <v>0</v>
      </c>
      <c r="E325" s="21">
        <f t="shared" si="33"/>
        <v>59</v>
      </c>
      <c r="F325" s="21">
        <f t="shared" si="33"/>
        <v>1846</v>
      </c>
      <c r="G325" s="86">
        <f>SUM(G290:G324)</f>
        <v>227</v>
      </c>
      <c r="H325" s="86">
        <f t="shared" si="33"/>
        <v>0</v>
      </c>
      <c r="I325" s="21">
        <f t="shared" si="33"/>
        <v>2</v>
      </c>
      <c r="J325" s="21">
        <f t="shared" si="33"/>
        <v>3</v>
      </c>
      <c r="K325" s="21">
        <f>SUM(K290:K324)</f>
        <v>2146</v>
      </c>
    </row>
    <row r="326" spans="1:11" x14ac:dyDescent="0.25">
      <c r="A326" s="1"/>
    </row>
    <row r="327" spans="1:11" x14ac:dyDescent="0.25">
      <c r="A327" s="1" t="s">
        <v>213</v>
      </c>
    </row>
    <row r="328" spans="1:11" x14ac:dyDescent="0.25">
      <c r="A328" s="1" t="s">
        <v>119</v>
      </c>
      <c r="B328" s="2"/>
      <c r="C328" s="2"/>
      <c r="D328" s="2"/>
      <c r="E328" s="2"/>
      <c r="F328" s="2"/>
      <c r="G328" s="2"/>
      <c r="H328" s="2"/>
      <c r="I328" s="2"/>
      <c r="J328" s="2"/>
      <c r="K328" s="2"/>
    </row>
    <row r="329" spans="1:11" x14ac:dyDescent="0.25">
      <c r="A329" s="1" t="s">
        <v>63</v>
      </c>
      <c r="B329" s="2"/>
      <c r="C329" s="2"/>
      <c r="D329" s="2"/>
      <c r="E329" s="2"/>
      <c r="F329" s="2"/>
      <c r="G329" s="2"/>
      <c r="H329" s="2"/>
      <c r="I329" s="2"/>
      <c r="J329" s="2"/>
      <c r="K329" s="2"/>
    </row>
    <row r="330" spans="1:11" x14ac:dyDescent="0.25">
      <c r="A330" s="2"/>
      <c r="B330" s="1" t="s">
        <v>20</v>
      </c>
      <c r="C330" s="2"/>
      <c r="D330" s="2"/>
      <c r="E330" s="1" t="s">
        <v>21</v>
      </c>
      <c r="F330" s="2"/>
      <c r="G330" s="2"/>
      <c r="H330" s="2"/>
      <c r="I330" s="2"/>
      <c r="J330" s="2"/>
      <c r="K330" s="2"/>
    </row>
    <row r="331" spans="1:11" x14ac:dyDescent="0.25">
      <c r="A331" s="32" t="s">
        <v>19</v>
      </c>
      <c r="B331" s="5">
        <v>16</v>
      </c>
      <c r="C331" s="5">
        <v>21</v>
      </c>
      <c r="D331" s="5">
        <v>26</v>
      </c>
      <c r="E331" s="5">
        <v>1</v>
      </c>
      <c r="F331" s="87">
        <v>6</v>
      </c>
      <c r="G331" s="5">
        <v>11</v>
      </c>
      <c r="H331" s="5">
        <v>16</v>
      </c>
      <c r="I331" s="5">
        <v>21</v>
      </c>
      <c r="J331" s="5">
        <v>26</v>
      </c>
      <c r="K331" s="8" t="s">
        <v>24</v>
      </c>
    </row>
    <row r="332" spans="1:11" x14ac:dyDescent="0.25">
      <c r="A332" s="3" t="s">
        <v>1</v>
      </c>
      <c r="B332" s="86">
        <f t="shared" ref="B332:J332" si="34">B74+B117+B160+B203</f>
        <v>0</v>
      </c>
      <c r="C332" s="86">
        <f t="shared" si="34"/>
        <v>0</v>
      </c>
      <c r="D332" s="86">
        <f t="shared" si="34"/>
        <v>0</v>
      </c>
      <c r="E332" s="86">
        <f t="shared" si="34"/>
        <v>12</v>
      </c>
      <c r="F332" s="86">
        <f t="shared" si="34"/>
        <v>23</v>
      </c>
      <c r="G332" s="86">
        <f t="shared" si="34"/>
        <v>50</v>
      </c>
      <c r="H332" s="86">
        <f t="shared" si="34"/>
        <v>96</v>
      </c>
      <c r="I332" s="86">
        <f t="shared" si="34"/>
        <v>50</v>
      </c>
      <c r="J332" s="86">
        <f t="shared" si="34"/>
        <v>32</v>
      </c>
      <c r="K332" s="51">
        <f>SUM(B332:J332)</f>
        <v>263</v>
      </c>
    </row>
    <row r="333" spans="1:11" x14ac:dyDescent="0.25">
      <c r="A333" s="92" t="s">
        <v>49</v>
      </c>
      <c r="B333" s="86">
        <f t="shared" ref="B333:J333" si="35">B75+B118+B161+B204</f>
        <v>0</v>
      </c>
      <c r="C333" s="86">
        <f t="shared" si="35"/>
        <v>0</v>
      </c>
      <c r="D333" s="86">
        <f t="shared" si="35"/>
        <v>0</v>
      </c>
      <c r="E333" s="86">
        <f t="shared" si="35"/>
        <v>0</v>
      </c>
      <c r="F333" s="86">
        <f t="shared" si="35"/>
        <v>0</v>
      </c>
      <c r="G333" s="86">
        <f t="shared" si="35"/>
        <v>0</v>
      </c>
      <c r="H333" s="86">
        <f t="shared" si="35"/>
        <v>0</v>
      </c>
      <c r="I333" s="86">
        <f t="shared" si="35"/>
        <v>0</v>
      </c>
      <c r="J333" s="86">
        <f t="shared" si="35"/>
        <v>0</v>
      </c>
      <c r="K333" s="51">
        <f t="shared" ref="K333:K366" si="36">SUM(B333:J333)</f>
        <v>0</v>
      </c>
    </row>
    <row r="334" spans="1:11" x14ac:dyDescent="0.25">
      <c r="A334" s="92" t="s">
        <v>45</v>
      </c>
      <c r="B334" s="86">
        <f t="shared" ref="B334:J334" si="37">B76+B119+B162+B205</f>
        <v>0</v>
      </c>
      <c r="C334" s="86">
        <f t="shared" si="37"/>
        <v>0</v>
      </c>
      <c r="D334" s="86">
        <f t="shared" si="37"/>
        <v>0</v>
      </c>
      <c r="E334" s="86">
        <f t="shared" si="37"/>
        <v>0</v>
      </c>
      <c r="F334" s="86">
        <f t="shared" si="37"/>
        <v>0</v>
      </c>
      <c r="G334" s="86">
        <f t="shared" si="37"/>
        <v>0</v>
      </c>
      <c r="H334" s="86">
        <f t="shared" si="37"/>
        <v>0</v>
      </c>
      <c r="I334" s="86">
        <f t="shared" si="37"/>
        <v>0</v>
      </c>
      <c r="J334" s="86">
        <f t="shared" si="37"/>
        <v>0</v>
      </c>
      <c r="K334" s="51">
        <f t="shared" si="36"/>
        <v>0</v>
      </c>
    </row>
    <row r="335" spans="1:11" x14ac:dyDescent="0.25">
      <c r="A335" s="92" t="s">
        <v>41</v>
      </c>
      <c r="B335" s="86">
        <f t="shared" ref="B335:J335" si="38">B77+B120+B163+B206</f>
        <v>0</v>
      </c>
      <c r="C335" s="86">
        <f t="shared" si="38"/>
        <v>0</v>
      </c>
      <c r="D335" s="86">
        <f t="shared" si="38"/>
        <v>0</v>
      </c>
      <c r="E335" s="86">
        <f t="shared" si="38"/>
        <v>0</v>
      </c>
      <c r="F335" s="86">
        <f t="shared" si="38"/>
        <v>0</v>
      </c>
      <c r="G335" s="86">
        <f t="shared" si="38"/>
        <v>2</v>
      </c>
      <c r="H335" s="86">
        <f t="shared" si="38"/>
        <v>2</v>
      </c>
      <c r="I335" s="86">
        <f t="shared" si="38"/>
        <v>0</v>
      </c>
      <c r="J335" s="86">
        <f t="shared" si="38"/>
        <v>0</v>
      </c>
      <c r="K335" s="51">
        <f t="shared" si="36"/>
        <v>4</v>
      </c>
    </row>
    <row r="336" spans="1:11" x14ac:dyDescent="0.25">
      <c r="A336" s="3" t="s">
        <v>2</v>
      </c>
      <c r="B336" s="86">
        <f t="shared" ref="B336:J336" si="39">B78+B121+B164+B207</f>
        <v>0</v>
      </c>
      <c r="C336" s="86">
        <f t="shared" si="39"/>
        <v>0</v>
      </c>
      <c r="D336" s="86">
        <v>32</v>
      </c>
      <c r="E336" s="86">
        <f t="shared" si="39"/>
        <v>133</v>
      </c>
      <c r="F336" s="86">
        <f t="shared" si="39"/>
        <v>19</v>
      </c>
      <c r="G336" s="86">
        <f t="shared" si="39"/>
        <v>13</v>
      </c>
      <c r="H336" s="86">
        <f t="shared" si="39"/>
        <v>2</v>
      </c>
      <c r="I336" s="86">
        <f t="shared" si="39"/>
        <v>2</v>
      </c>
      <c r="J336" s="86">
        <f t="shared" si="39"/>
        <v>0</v>
      </c>
      <c r="K336" s="51">
        <f t="shared" si="36"/>
        <v>201</v>
      </c>
    </row>
    <row r="337" spans="1:25" x14ac:dyDescent="0.25">
      <c r="A337" s="92" t="s">
        <v>43</v>
      </c>
      <c r="B337" s="86">
        <f t="shared" ref="B337:J337" si="40">B79+B122+B165+B208</f>
        <v>0</v>
      </c>
      <c r="C337" s="86">
        <f t="shared" si="40"/>
        <v>0</v>
      </c>
      <c r="D337" s="86">
        <f t="shared" si="40"/>
        <v>0</v>
      </c>
      <c r="E337" s="86">
        <f t="shared" si="40"/>
        <v>0</v>
      </c>
      <c r="F337" s="86">
        <f t="shared" si="40"/>
        <v>0</v>
      </c>
      <c r="G337" s="86">
        <f t="shared" si="40"/>
        <v>0</v>
      </c>
      <c r="H337" s="86">
        <f t="shared" si="40"/>
        <v>0</v>
      </c>
      <c r="I337" s="86">
        <f t="shared" si="40"/>
        <v>0</v>
      </c>
      <c r="J337" s="86">
        <f t="shared" si="40"/>
        <v>0</v>
      </c>
      <c r="K337" s="51">
        <f t="shared" si="36"/>
        <v>0</v>
      </c>
    </row>
    <row r="338" spans="1:25" x14ac:dyDescent="0.25">
      <c r="A338" s="3" t="s">
        <v>3</v>
      </c>
      <c r="B338" s="86">
        <f t="shared" ref="B338:J338" si="41">B80+B123+B166+B209</f>
        <v>1</v>
      </c>
      <c r="C338" s="51">
        <f t="shared" si="41"/>
        <v>1</v>
      </c>
      <c r="D338" s="86">
        <f t="shared" si="41"/>
        <v>0</v>
      </c>
      <c r="E338" s="86">
        <f t="shared" si="41"/>
        <v>1</v>
      </c>
      <c r="F338" s="86">
        <f t="shared" si="41"/>
        <v>7</v>
      </c>
      <c r="G338" s="86">
        <f t="shared" si="41"/>
        <v>2</v>
      </c>
      <c r="H338" s="86">
        <f t="shared" si="41"/>
        <v>2</v>
      </c>
      <c r="I338" s="86">
        <f t="shared" si="41"/>
        <v>1</v>
      </c>
      <c r="J338" s="86">
        <f t="shared" si="41"/>
        <v>1</v>
      </c>
      <c r="K338" s="51">
        <f t="shared" si="36"/>
        <v>16</v>
      </c>
    </row>
    <row r="339" spans="1:25" x14ac:dyDescent="0.25">
      <c r="A339" s="3" t="s">
        <v>4</v>
      </c>
      <c r="B339" s="86">
        <f t="shared" ref="B339:J339" si="42">B81+B124+B167+B210</f>
        <v>0</v>
      </c>
      <c r="C339" s="86">
        <f t="shared" si="42"/>
        <v>1</v>
      </c>
      <c r="D339" s="86">
        <f t="shared" si="42"/>
        <v>0</v>
      </c>
      <c r="E339" s="86">
        <f t="shared" si="42"/>
        <v>3</v>
      </c>
      <c r="F339" s="86">
        <f t="shared" si="42"/>
        <v>0</v>
      </c>
      <c r="G339" s="86">
        <f t="shared" si="42"/>
        <v>0</v>
      </c>
      <c r="H339" s="86">
        <f t="shared" si="42"/>
        <v>0</v>
      </c>
      <c r="I339" s="86">
        <f t="shared" si="42"/>
        <v>0</v>
      </c>
      <c r="J339" s="86">
        <f t="shared" si="42"/>
        <v>0</v>
      </c>
      <c r="K339" s="51">
        <f t="shared" si="36"/>
        <v>4</v>
      </c>
    </row>
    <row r="340" spans="1:25" x14ac:dyDescent="0.25">
      <c r="A340" s="92" t="s">
        <v>48</v>
      </c>
      <c r="B340" s="86">
        <f t="shared" ref="B340:J340" si="43">B82+B125+B168+B211</f>
        <v>0</v>
      </c>
      <c r="C340" s="86">
        <f t="shared" si="43"/>
        <v>0</v>
      </c>
      <c r="D340" s="86">
        <f t="shared" si="43"/>
        <v>0</v>
      </c>
      <c r="E340" s="86">
        <f t="shared" si="43"/>
        <v>0</v>
      </c>
      <c r="F340" s="86">
        <f t="shared" si="43"/>
        <v>2</v>
      </c>
      <c r="G340" s="86">
        <f t="shared" si="43"/>
        <v>0</v>
      </c>
      <c r="H340" s="86">
        <f t="shared" si="43"/>
        <v>0</v>
      </c>
      <c r="I340" s="86">
        <f t="shared" si="43"/>
        <v>0</v>
      </c>
      <c r="J340" s="86">
        <f t="shared" si="43"/>
        <v>0</v>
      </c>
      <c r="K340" s="51">
        <f t="shared" si="36"/>
        <v>2</v>
      </c>
    </row>
    <row r="341" spans="1:25" x14ac:dyDescent="0.25">
      <c r="A341" s="3" t="s">
        <v>6</v>
      </c>
      <c r="B341" s="86">
        <f t="shared" ref="B341:J341" si="44">B83+B126+B169+B212</f>
        <v>0</v>
      </c>
      <c r="C341" s="86">
        <f t="shared" si="44"/>
        <v>0</v>
      </c>
      <c r="D341" s="86">
        <f t="shared" si="44"/>
        <v>0</v>
      </c>
      <c r="E341" s="86">
        <f t="shared" si="44"/>
        <v>0</v>
      </c>
      <c r="F341" s="86">
        <f t="shared" si="44"/>
        <v>0</v>
      </c>
      <c r="G341" s="86">
        <f t="shared" si="44"/>
        <v>0</v>
      </c>
      <c r="H341" s="86">
        <f t="shared" si="44"/>
        <v>0</v>
      </c>
      <c r="I341" s="86">
        <f t="shared" si="44"/>
        <v>0</v>
      </c>
      <c r="J341" s="86">
        <f t="shared" si="44"/>
        <v>0</v>
      </c>
      <c r="K341" s="51">
        <f t="shared" si="36"/>
        <v>0</v>
      </c>
    </row>
    <row r="342" spans="1:25" x14ac:dyDescent="0.25">
      <c r="A342" s="3" t="s">
        <v>7</v>
      </c>
      <c r="B342" s="86">
        <f t="shared" ref="B342:F350" si="45">B84+B127+B170+B213</f>
        <v>0</v>
      </c>
      <c r="C342" s="86">
        <f t="shared" si="45"/>
        <v>0</v>
      </c>
      <c r="D342" s="86">
        <f t="shared" si="45"/>
        <v>0</v>
      </c>
      <c r="E342" s="86">
        <f t="shared" si="45"/>
        <v>3</v>
      </c>
      <c r="F342" s="86">
        <f t="shared" si="45"/>
        <v>1</v>
      </c>
      <c r="G342" s="86">
        <f t="shared" ref="G342:J366" si="46">G84+G127+G170+G213</f>
        <v>0</v>
      </c>
      <c r="H342" s="86">
        <f t="shared" si="46"/>
        <v>3</v>
      </c>
      <c r="I342" s="86">
        <f t="shared" si="46"/>
        <v>0</v>
      </c>
      <c r="J342" s="86">
        <f t="shared" si="46"/>
        <v>0</v>
      </c>
      <c r="K342" s="51">
        <f t="shared" si="36"/>
        <v>7</v>
      </c>
    </row>
    <row r="343" spans="1:25" x14ac:dyDescent="0.25">
      <c r="A343" s="124" t="s">
        <v>83</v>
      </c>
      <c r="B343" s="86">
        <f t="shared" si="45"/>
        <v>0</v>
      </c>
      <c r="C343" s="86">
        <f t="shared" si="45"/>
        <v>0</v>
      </c>
      <c r="D343" s="86">
        <f t="shared" si="45"/>
        <v>0</v>
      </c>
      <c r="E343" s="86">
        <f t="shared" si="45"/>
        <v>0</v>
      </c>
      <c r="F343" s="86">
        <f>F85+F128+F171+F214</f>
        <v>0</v>
      </c>
      <c r="G343" s="86">
        <f t="shared" si="46"/>
        <v>0</v>
      </c>
      <c r="H343" s="86">
        <f t="shared" si="46"/>
        <v>0</v>
      </c>
      <c r="I343" s="86">
        <f t="shared" si="46"/>
        <v>0</v>
      </c>
      <c r="J343" s="86">
        <f t="shared" si="46"/>
        <v>0</v>
      </c>
      <c r="K343" s="51">
        <f t="shared" si="36"/>
        <v>0</v>
      </c>
    </row>
    <row r="344" spans="1:25" x14ac:dyDescent="0.25">
      <c r="A344" s="92" t="s">
        <v>50</v>
      </c>
      <c r="B344" s="86">
        <f t="shared" si="45"/>
        <v>0</v>
      </c>
      <c r="C344" s="86">
        <f t="shared" si="45"/>
        <v>0</v>
      </c>
      <c r="D344" s="86">
        <f t="shared" si="45"/>
        <v>0</v>
      </c>
      <c r="E344" s="86">
        <f t="shared" si="45"/>
        <v>0</v>
      </c>
      <c r="F344" s="86">
        <f>F86+F129+F172+F215</f>
        <v>0</v>
      </c>
      <c r="G344" s="86">
        <f t="shared" si="46"/>
        <v>0</v>
      </c>
      <c r="H344" s="86">
        <f t="shared" si="46"/>
        <v>0</v>
      </c>
      <c r="I344" s="86">
        <f t="shared" si="46"/>
        <v>0</v>
      </c>
      <c r="J344" s="86">
        <f t="shared" si="46"/>
        <v>0</v>
      </c>
      <c r="K344" s="51">
        <f t="shared" si="36"/>
        <v>0</v>
      </c>
    </row>
    <row r="345" spans="1:25" x14ac:dyDescent="0.25">
      <c r="A345" s="92" t="s">
        <v>51</v>
      </c>
      <c r="B345" s="86">
        <f t="shared" si="45"/>
        <v>0</v>
      </c>
      <c r="C345" s="86">
        <f t="shared" si="45"/>
        <v>0</v>
      </c>
      <c r="D345" s="86">
        <f t="shared" si="45"/>
        <v>0</v>
      </c>
      <c r="E345" s="86">
        <f t="shared" si="45"/>
        <v>0</v>
      </c>
      <c r="F345" s="86">
        <f>F87+F130+F173+F216</f>
        <v>0</v>
      </c>
      <c r="G345" s="86">
        <f t="shared" si="46"/>
        <v>0</v>
      </c>
      <c r="H345" s="86">
        <f t="shared" si="46"/>
        <v>0</v>
      </c>
      <c r="I345" s="86">
        <f t="shared" si="46"/>
        <v>0</v>
      </c>
      <c r="J345" s="86">
        <f t="shared" si="46"/>
        <v>0</v>
      </c>
      <c r="K345" s="51">
        <f t="shared" si="36"/>
        <v>0</v>
      </c>
    </row>
    <row r="346" spans="1:25" x14ac:dyDescent="0.25">
      <c r="A346" s="92" t="s">
        <v>42</v>
      </c>
      <c r="B346" s="86">
        <f t="shared" ref="B346:D366" si="47">B88+B131+B174+B217</f>
        <v>0</v>
      </c>
      <c r="C346" s="86">
        <f t="shared" si="47"/>
        <v>0</v>
      </c>
      <c r="D346" s="86">
        <f t="shared" si="47"/>
        <v>0</v>
      </c>
      <c r="E346" s="86">
        <f t="shared" si="45"/>
        <v>0</v>
      </c>
      <c r="F346" s="86">
        <f>F88+F131+F174+F217</f>
        <v>4</v>
      </c>
      <c r="G346" s="86">
        <f t="shared" si="46"/>
        <v>0</v>
      </c>
      <c r="H346" s="86">
        <f t="shared" si="46"/>
        <v>0</v>
      </c>
      <c r="I346" s="86">
        <f t="shared" si="46"/>
        <v>0</v>
      </c>
      <c r="J346" s="86">
        <f t="shared" si="46"/>
        <v>0</v>
      </c>
      <c r="K346" s="51">
        <f t="shared" si="36"/>
        <v>4</v>
      </c>
    </row>
    <row r="347" spans="1:25" x14ac:dyDescent="0.25">
      <c r="A347" s="3" t="s">
        <v>8</v>
      </c>
      <c r="B347" s="86">
        <f t="shared" si="47"/>
        <v>0</v>
      </c>
      <c r="C347" s="86">
        <f t="shared" si="47"/>
        <v>0</v>
      </c>
      <c r="D347" s="86">
        <f t="shared" si="47"/>
        <v>0</v>
      </c>
      <c r="E347" s="86">
        <f t="shared" ref="E347:E366" si="48">E89+E132+E175+E218</f>
        <v>0</v>
      </c>
      <c r="F347" s="86">
        <f>F89+F132+F175+F218</f>
        <v>1</v>
      </c>
      <c r="G347" s="86">
        <f t="shared" si="46"/>
        <v>17</v>
      </c>
      <c r="H347" s="86">
        <f t="shared" si="46"/>
        <v>12</v>
      </c>
      <c r="I347" s="86">
        <f t="shared" si="46"/>
        <v>8</v>
      </c>
      <c r="J347" s="86">
        <f t="shared" si="46"/>
        <v>0</v>
      </c>
      <c r="K347" s="51">
        <f t="shared" si="36"/>
        <v>38</v>
      </c>
    </row>
    <row r="348" spans="1:25" x14ac:dyDescent="0.25">
      <c r="A348" s="3" t="s">
        <v>9</v>
      </c>
      <c r="B348" s="86">
        <f t="shared" si="47"/>
        <v>0</v>
      </c>
      <c r="C348" s="86">
        <f t="shared" si="47"/>
        <v>0</v>
      </c>
      <c r="D348" s="86">
        <f t="shared" si="47"/>
        <v>0</v>
      </c>
      <c r="E348" s="86">
        <f t="shared" si="48"/>
        <v>61</v>
      </c>
      <c r="F348" s="86">
        <f t="shared" si="45"/>
        <v>1200</v>
      </c>
      <c r="G348" s="86">
        <f t="shared" si="46"/>
        <v>463</v>
      </c>
      <c r="H348" s="86">
        <f t="shared" si="46"/>
        <v>40</v>
      </c>
      <c r="I348" s="86">
        <f t="shared" si="46"/>
        <v>50</v>
      </c>
      <c r="J348" s="86">
        <f t="shared" si="46"/>
        <v>0</v>
      </c>
      <c r="K348" s="51">
        <f t="shared" si="36"/>
        <v>1814</v>
      </c>
      <c r="O348" s="2"/>
      <c r="P348" s="2"/>
      <c r="Q348" s="2"/>
      <c r="R348" s="2"/>
      <c r="S348" s="2"/>
      <c r="T348" s="2"/>
      <c r="U348" s="2"/>
      <c r="V348" s="2"/>
      <c r="W348" s="2"/>
      <c r="X348" s="2"/>
      <c r="Y348" s="2"/>
    </row>
    <row r="349" spans="1:25" x14ac:dyDescent="0.25">
      <c r="A349" s="92" t="s">
        <v>44</v>
      </c>
      <c r="B349" s="86">
        <f t="shared" si="47"/>
        <v>0</v>
      </c>
      <c r="C349" s="86">
        <f t="shared" si="47"/>
        <v>0</v>
      </c>
      <c r="D349" s="86">
        <f t="shared" si="47"/>
        <v>0</v>
      </c>
      <c r="E349" s="86">
        <f t="shared" si="48"/>
        <v>0</v>
      </c>
      <c r="F349" s="86">
        <f>F91+F134+F177+F220</f>
        <v>4</v>
      </c>
      <c r="G349" s="86">
        <f t="shared" si="46"/>
        <v>0</v>
      </c>
      <c r="H349" s="86">
        <f t="shared" si="46"/>
        <v>0</v>
      </c>
      <c r="I349" s="86">
        <f t="shared" si="46"/>
        <v>0</v>
      </c>
      <c r="J349" s="86">
        <f t="shared" si="46"/>
        <v>2</v>
      </c>
      <c r="K349" s="51">
        <f t="shared" si="36"/>
        <v>6</v>
      </c>
    </row>
    <row r="350" spans="1:25" x14ac:dyDescent="0.25">
      <c r="A350" s="3" t="s">
        <v>10</v>
      </c>
      <c r="B350" s="86">
        <f t="shared" si="47"/>
        <v>0</v>
      </c>
      <c r="C350" s="86">
        <f t="shared" si="47"/>
        <v>0</v>
      </c>
      <c r="D350" s="86">
        <f t="shared" si="47"/>
        <v>0</v>
      </c>
      <c r="E350" s="86">
        <f t="shared" si="48"/>
        <v>0</v>
      </c>
      <c r="F350" s="86">
        <f t="shared" si="45"/>
        <v>25</v>
      </c>
      <c r="G350" s="86">
        <f t="shared" si="46"/>
        <v>3</v>
      </c>
      <c r="H350" s="86">
        <f t="shared" si="46"/>
        <v>0</v>
      </c>
      <c r="I350" s="86">
        <f t="shared" si="46"/>
        <v>0</v>
      </c>
      <c r="J350" s="86">
        <f t="shared" si="46"/>
        <v>0</v>
      </c>
      <c r="K350" s="51">
        <f t="shared" si="36"/>
        <v>28</v>
      </c>
    </row>
    <row r="351" spans="1:25" x14ac:dyDescent="0.25">
      <c r="A351" s="3" t="s">
        <v>11</v>
      </c>
      <c r="B351" s="86">
        <f t="shared" si="47"/>
        <v>0</v>
      </c>
      <c r="C351" s="86">
        <f t="shared" si="47"/>
        <v>0</v>
      </c>
      <c r="D351" s="86">
        <f t="shared" si="47"/>
        <v>1</v>
      </c>
      <c r="E351" s="86">
        <f t="shared" si="48"/>
        <v>100</v>
      </c>
      <c r="F351" s="86">
        <f t="shared" ref="F351:F366" si="49">F93+F136+F179+F222</f>
        <v>281</v>
      </c>
      <c r="G351" s="86">
        <f t="shared" si="46"/>
        <v>1173</v>
      </c>
      <c r="H351" s="86">
        <f t="shared" si="46"/>
        <v>594</v>
      </c>
      <c r="I351" s="86">
        <f t="shared" si="46"/>
        <v>20</v>
      </c>
      <c r="J351" s="86">
        <f t="shared" si="46"/>
        <v>0</v>
      </c>
      <c r="K351" s="51">
        <f t="shared" si="36"/>
        <v>2169</v>
      </c>
    </row>
    <row r="352" spans="1:25" x14ac:dyDescent="0.25">
      <c r="A352" s="3" t="s">
        <v>12</v>
      </c>
      <c r="B352" s="86">
        <f t="shared" si="47"/>
        <v>0</v>
      </c>
      <c r="C352" s="86">
        <f t="shared" si="47"/>
        <v>0</v>
      </c>
      <c r="D352" s="86">
        <f t="shared" si="47"/>
        <v>0</v>
      </c>
      <c r="E352" s="86">
        <f t="shared" si="48"/>
        <v>9</v>
      </c>
      <c r="F352" s="86">
        <f t="shared" si="49"/>
        <v>3</v>
      </c>
      <c r="G352" s="86">
        <f t="shared" si="46"/>
        <v>9</v>
      </c>
      <c r="H352" s="86">
        <f t="shared" si="46"/>
        <v>82</v>
      </c>
      <c r="I352" s="86">
        <f t="shared" si="46"/>
        <v>0</v>
      </c>
      <c r="J352" s="86">
        <f t="shared" si="46"/>
        <v>6</v>
      </c>
      <c r="K352" s="51">
        <f t="shared" si="36"/>
        <v>109</v>
      </c>
    </row>
    <row r="353" spans="1:11" x14ac:dyDescent="0.25">
      <c r="A353" s="92" t="s">
        <v>32</v>
      </c>
      <c r="B353" s="86">
        <f t="shared" si="47"/>
        <v>0</v>
      </c>
      <c r="C353" s="86">
        <f t="shared" si="47"/>
        <v>0</v>
      </c>
      <c r="D353" s="86">
        <f t="shared" si="47"/>
        <v>0</v>
      </c>
      <c r="E353" s="86">
        <f t="shared" si="48"/>
        <v>0</v>
      </c>
      <c r="F353" s="86">
        <f t="shared" si="49"/>
        <v>0</v>
      </c>
      <c r="G353" s="86">
        <f t="shared" si="46"/>
        <v>0</v>
      </c>
      <c r="H353" s="86">
        <f t="shared" si="46"/>
        <v>27</v>
      </c>
      <c r="I353" s="86">
        <f t="shared" si="46"/>
        <v>4</v>
      </c>
      <c r="J353" s="86">
        <f t="shared" si="46"/>
        <v>0</v>
      </c>
      <c r="K353" s="51">
        <f t="shared" si="36"/>
        <v>31</v>
      </c>
    </row>
    <row r="354" spans="1:11" x14ac:dyDescent="0.25">
      <c r="A354" s="3" t="s">
        <v>18</v>
      </c>
      <c r="B354" s="86">
        <f t="shared" si="47"/>
        <v>0</v>
      </c>
      <c r="C354" s="86">
        <f t="shared" si="47"/>
        <v>0</v>
      </c>
      <c r="D354" s="86">
        <f t="shared" si="47"/>
        <v>0</v>
      </c>
      <c r="E354" s="86">
        <f t="shared" si="48"/>
        <v>10</v>
      </c>
      <c r="F354" s="86">
        <f t="shared" si="49"/>
        <v>85</v>
      </c>
      <c r="G354" s="86">
        <f t="shared" si="46"/>
        <v>30</v>
      </c>
      <c r="H354" s="86">
        <f t="shared" si="46"/>
        <v>154</v>
      </c>
      <c r="I354" s="86">
        <f t="shared" si="46"/>
        <v>6</v>
      </c>
      <c r="J354" s="86">
        <f t="shared" si="46"/>
        <v>0</v>
      </c>
      <c r="K354" s="51">
        <f t="shared" si="36"/>
        <v>285</v>
      </c>
    </row>
    <row r="355" spans="1:11" x14ac:dyDescent="0.25">
      <c r="A355" s="92" t="s">
        <v>46</v>
      </c>
      <c r="B355" s="86">
        <f t="shared" si="47"/>
        <v>0</v>
      </c>
      <c r="C355" s="86">
        <f t="shared" si="47"/>
        <v>0</v>
      </c>
      <c r="D355" s="86">
        <f t="shared" si="47"/>
        <v>0</v>
      </c>
      <c r="E355" s="86">
        <f t="shared" si="48"/>
        <v>0</v>
      </c>
      <c r="F355" s="86">
        <f t="shared" si="49"/>
        <v>0</v>
      </c>
      <c r="G355" s="86">
        <f t="shared" si="46"/>
        <v>0</v>
      </c>
      <c r="H355" s="86">
        <f t="shared" si="46"/>
        <v>0</v>
      </c>
      <c r="I355" s="86">
        <f t="shared" si="46"/>
        <v>0</v>
      </c>
      <c r="J355" s="86">
        <f t="shared" si="46"/>
        <v>0</v>
      </c>
      <c r="K355" s="51">
        <f t="shared" si="36"/>
        <v>0</v>
      </c>
    </row>
    <row r="356" spans="1:11" x14ac:dyDescent="0.25">
      <c r="A356" s="3" t="s">
        <v>13</v>
      </c>
      <c r="B356" s="86">
        <f t="shared" si="47"/>
        <v>0</v>
      </c>
      <c r="C356" s="86">
        <f t="shared" si="47"/>
        <v>0</v>
      </c>
      <c r="D356" s="86">
        <f t="shared" si="47"/>
        <v>0</v>
      </c>
      <c r="E356" s="86">
        <f t="shared" si="48"/>
        <v>0</v>
      </c>
      <c r="F356" s="86">
        <f t="shared" si="49"/>
        <v>0</v>
      </c>
      <c r="G356" s="86">
        <f t="shared" si="46"/>
        <v>4</v>
      </c>
      <c r="H356" s="86">
        <f t="shared" si="46"/>
        <v>0</v>
      </c>
      <c r="I356" s="86">
        <f t="shared" si="46"/>
        <v>0</v>
      </c>
      <c r="J356" s="86">
        <f t="shared" si="46"/>
        <v>0</v>
      </c>
      <c r="K356" s="51">
        <f t="shared" si="36"/>
        <v>4</v>
      </c>
    </row>
    <row r="357" spans="1:11" x14ac:dyDescent="0.25">
      <c r="A357" s="3" t="s">
        <v>14</v>
      </c>
      <c r="B357" s="86">
        <f t="shared" si="47"/>
        <v>0</v>
      </c>
      <c r="C357" s="86">
        <f t="shared" si="47"/>
        <v>0</v>
      </c>
      <c r="D357" s="86">
        <f t="shared" si="47"/>
        <v>15</v>
      </c>
      <c r="E357" s="86">
        <f t="shared" si="48"/>
        <v>75</v>
      </c>
      <c r="F357" s="86">
        <f t="shared" si="49"/>
        <v>122</v>
      </c>
      <c r="G357" s="86">
        <f t="shared" si="46"/>
        <v>376</v>
      </c>
      <c r="H357" s="86">
        <f t="shared" si="46"/>
        <v>192</v>
      </c>
      <c r="I357" s="86">
        <f t="shared" si="46"/>
        <v>5</v>
      </c>
      <c r="J357" s="86">
        <f t="shared" si="46"/>
        <v>1</v>
      </c>
      <c r="K357" s="51">
        <f t="shared" si="36"/>
        <v>786</v>
      </c>
    </row>
    <row r="358" spans="1:11" x14ac:dyDescent="0.25">
      <c r="A358" s="92" t="s">
        <v>40</v>
      </c>
      <c r="B358" s="86">
        <f t="shared" si="47"/>
        <v>0</v>
      </c>
      <c r="C358" s="86">
        <f t="shared" si="47"/>
        <v>0</v>
      </c>
      <c r="D358" s="86">
        <f t="shared" si="47"/>
        <v>0</v>
      </c>
      <c r="E358" s="86">
        <f t="shared" si="48"/>
        <v>0</v>
      </c>
      <c r="F358" s="86">
        <f t="shared" si="49"/>
        <v>0</v>
      </c>
      <c r="G358" s="86">
        <f t="shared" si="46"/>
        <v>0</v>
      </c>
      <c r="H358" s="86">
        <f t="shared" si="46"/>
        <v>0</v>
      </c>
      <c r="I358" s="86">
        <f t="shared" si="46"/>
        <v>0</v>
      </c>
      <c r="J358" s="86">
        <f t="shared" si="46"/>
        <v>0</v>
      </c>
      <c r="K358" s="51">
        <f t="shared" si="36"/>
        <v>0</v>
      </c>
    </row>
    <row r="359" spans="1:11" x14ac:dyDescent="0.25">
      <c r="A359" s="92" t="s">
        <v>52</v>
      </c>
      <c r="B359" s="86">
        <f t="shared" si="47"/>
        <v>0</v>
      </c>
      <c r="C359" s="86">
        <f t="shared" si="47"/>
        <v>0</v>
      </c>
      <c r="D359" s="86">
        <f t="shared" si="47"/>
        <v>0</v>
      </c>
      <c r="E359" s="86">
        <f t="shared" si="48"/>
        <v>0</v>
      </c>
      <c r="F359" s="86">
        <f t="shared" si="49"/>
        <v>0</v>
      </c>
      <c r="G359" s="86">
        <f t="shared" si="46"/>
        <v>0</v>
      </c>
      <c r="H359" s="86">
        <f t="shared" si="46"/>
        <v>0</v>
      </c>
      <c r="I359" s="86">
        <f t="shared" si="46"/>
        <v>0</v>
      </c>
      <c r="J359" s="86">
        <f t="shared" si="46"/>
        <v>0</v>
      </c>
      <c r="K359" s="51">
        <f t="shared" si="36"/>
        <v>0</v>
      </c>
    </row>
    <row r="360" spans="1:11" x14ac:dyDescent="0.25">
      <c r="A360" s="92" t="s">
        <v>53</v>
      </c>
      <c r="B360" s="86">
        <f t="shared" si="47"/>
        <v>0</v>
      </c>
      <c r="C360" s="86">
        <f t="shared" si="47"/>
        <v>0</v>
      </c>
      <c r="D360" s="86">
        <f t="shared" si="47"/>
        <v>0</v>
      </c>
      <c r="E360" s="86">
        <f t="shared" si="48"/>
        <v>0</v>
      </c>
      <c r="F360" s="86">
        <f t="shared" si="49"/>
        <v>0</v>
      </c>
      <c r="G360" s="86">
        <f t="shared" si="46"/>
        <v>0</v>
      </c>
      <c r="H360" s="86">
        <f t="shared" si="46"/>
        <v>0</v>
      </c>
      <c r="I360" s="86">
        <f t="shared" si="46"/>
        <v>1</v>
      </c>
      <c r="J360" s="86">
        <f t="shared" si="46"/>
        <v>0</v>
      </c>
      <c r="K360" s="51">
        <f t="shared" si="36"/>
        <v>1</v>
      </c>
    </row>
    <row r="361" spans="1:11" x14ac:dyDescent="0.25">
      <c r="A361" s="3" t="s">
        <v>15</v>
      </c>
      <c r="B361" s="86">
        <f t="shared" si="47"/>
        <v>0</v>
      </c>
      <c r="C361" s="86">
        <f t="shared" si="47"/>
        <v>0</v>
      </c>
      <c r="D361" s="86">
        <f t="shared" si="47"/>
        <v>0</v>
      </c>
      <c r="E361" s="86">
        <f t="shared" si="48"/>
        <v>0</v>
      </c>
      <c r="F361" s="86">
        <f t="shared" si="49"/>
        <v>0</v>
      </c>
      <c r="G361" s="86">
        <f t="shared" si="46"/>
        <v>0</v>
      </c>
      <c r="H361" s="86">
        <f t="shared" si="46"/>
        <v>0</v>
      </c>
      <c r="I361" s="86">
        <f t="shared" si="46"/>
        <v>0</v>
      </c>
      <c r="J361" s="86">
        <f t="shared" si="46"/>
        <v>0</v>
      </c>
      <c r="K361" s="51">
        <f t="shared" si="36"/>
        <v>0</v>
      </c>
    </row>
    <row r="362" spans="1:11" x14ac:dyDescent="0.25">
      <c r="A362" s="92" t="s">
        <v>54</v>
      </c>
      <c r="B362" s="86">
        <f t="shared" si="47"/>
        <v>0</v>
      </c>
      <c r="C362" s="86">
        <f t="shared" si="47"/>
        <v>0</v>
      </c>
      <c r="D362" s="86">
        <f t="shared" si="47"/>
        <v>0</v>
      </c>
      <c r="E362" s="86">
        <f t="shared" si="48"/>
        <v>0</v>
      </c>
      <c r="F362" s="86">
        <f t="shared" si="49"/>
        <v>0</v>
      </c>
      <c r="G362" s="86">
        <f t="shared" si="46"/>
        <v>0</v>
      </c>
      <c r="H362" s="86">
        <f t="shared" si="46"/>
        <v>0</v>
      </c>
      <c r="I362" s="86">
        <f t="shared" si="46"/>
        <v>0</v>
      </c>
      <c r="J362" s="86">
        <f t="shared" si="46"/>
        <v>0</v>
      </c>
      <c r="K362" s="51">
        <f t="shared" si="36"/>
        <v>0</v>
      </c>
    </row>
    <row r="363" spans="1:11" x14ac:dyDescent="0.25">
      <c r="A363" s="92" t="s">
        <v>47</v>
      </c>
      <c r="B363" s="86">
        <f t="shared" si="47"/>
        <v>0</v>
      </c>
      <c r="C363" s="86">
        <f t="shared" si="47"/>
        <v>0</v>
      </c>
      <c r="D363" s="86">
        <f t="shared" si="47"/>
        <v>0</v>
      </c>
      <c r="E363" s="86">
        <f t="shared" si="48"/>
        <v>4</v>
      </c>
      <c r="F363" s="86">
        <f t="shared" si="49"/>
        <v>0</v>
      </c>
      <c r="G363" s="86">
        <f t="shared" si="46"/>
        <v>6</v>
      </c>
      <c r="H363" s="86">
        <f t="shared" si="46"/>
        <v>37</v>
      </c>
      <c r="I363" s="86">
        <f t="shared" si="46"/>
        <v>1</v>
      </c>
      <c r="J363" s="86">
        <f t="shared" si="46"/>
        <v>0</v>
      </c>
      <c r="K363" s="51">
        <f t="shared" si="36"/>
        <v>48</v>
      </c>
    </row>
    <row r="364" spans="1:11" x14ac:dyDescent="0.25">
      <c r="A364" s="3" t="s">
        <v>16</v>
      </c>
      <c r="B364" s="86">
        <f t="shared" si="47"/>
        <v>0</v>
      </c>
      <c r="C364" s="86">
        <f t="shared" si="47"/>
        <v>0</v>
      </c>
      <c r="D364" s="86">
        <f t="shared" si="47"/>
        <v>0</v>
      </c>
      <c r="E364" s="86">
        <f t="shared" si="48"/>
        <v>0</v>
      </c>
      <c r="F364" s="86">
        <f t="shared" si="49"/>
        <v>0</v>
      </c>
      <c r="G364" s="86">
        <f t="shared" si="46"/>
        <v>0</v>
      </c>
      <c r="H364" s="86">
        <f t="shared" si="46"/>
        <v>0</v>
      </c>
      <c r="I364" s="86">
        <f t="shared" si="46"/>
        <v>0</v>
      </c>
      <c r="J364" s="86">
        <f t="shared" si="46"/>
        <v>0</v>
      </c>
      <c r="K364" s="51">
        <f t="shared" si="36"/>
        <v>0</v>
      </c>
    </row>
    <row r="365" spans="1:11" x14ac:dyDescent="0.25">
      <c r="A365" s="92" t="s">
        <v>55</v>
      </c>
      <c r="B365" s="86">
        <f t="shared" si="47"/>
        <v>0</v>
      </c>
      <c r="C365" s="86">
        <f t="shared" si="47"/>
        <v>0</v>
      </c>
      <c r="D365" s="86">
        <f t="shared" si="47"/>
        <v>0</v>
      </c>
      <c r="E365" s="86">
        <f t="shared" si="48"/>
        <v>0</v>
      </c>
      <c r="F365" s="86">
        <f t="shared" si="49"/>
        <v>0</v>
      </c>
      <c r="G365" s="86">
        <f t="shared" si="46"/>
        <v>0</v>
      </c>
      <c r="H365" s="86">
        <f t="shared" si="46"/>
        <v>0</v>
      </c>
      <c r="I365" s="86">
        <f t="shared" si="46"/>
        <v>0</v>
      </c>
      <c r="J365" s="86">
        <f t="shared" si="46"/>
        <v>0</v>
      </c>
      <c r="K365" s="51">
        <f t="shared" si="36"/>
        <v>0</v>
      </c>
    </row>
    <row r="366" spans="1:11" x14ac:dyDescent="0.25">
      <c r="A366" s="87" t="s">
        <v>17</v>
      </c>
      <c r="B366" s="89">
        <f t="shared" si="47"/>
        <v>0</v>
      </c>
      <c r="C366" s="89">
        <f t="shared" si="47"/>
        <v>0</v>
      </c>
      <c r="D366" s="89">
        <f t="shared" si="47"/>
        <v>0</v>
      </c>
      <c r="E366" s="89">
        <f t="shared" si="48"/>
        <v>0</v>
      </c>
      <c r="F366" s="89">
        <f t="shared" si="49"/>
        <v>0</v>
      </c>
      <c r="G366" s="89">
        <f t="shared" si="46"/>
        <v>0</v>
      </c>
      <c r="H366" s="89">
        <f t="shared" si="46"/>
        <v>0</v>
      </c>
      <c r="I366" s="89">
        <f t="shared" si="46"/>
        <v>1</v>
      </c>
      <c r="J366" s="89">
        <f t="shared" si="46"/>
        <v>0</v>
      </c>
      <c r="K366" s="89">
        <f t="shared" si="36"/>
        <v>1</v>
      </c>
    </row>
    <row r="367" spans="1:11" x14ac:dyDescent="0.25">
      <c r="A367" s="10" t="s">
        <v>24</v>
      </c>
      <c r="B367" s="86">
        <f>SUM(B332:B366)</f>
        <v>1</v>
      </c>
      <c r="C367" s="51">
        <f>SUM(C332:C366)</f>
        <v>2</v>
      </c>
      <c r="D367" s="86">
        <f t="shared" ref="D367:J367" si="50">SUM(D332:D366)</f>
        <v>48</v>
      </c>
      <c r="E367" s="86">
        <f t="shared" si="50"/>
        <v>411</v>
      </c>
      <c r="F367" s="86">
        <f t="shared" si="50"/>
        <v>1777</v>
      </c>
      <c r="G367" s="86">
        <f t="shared" si="50"/>
        <v>2148</v>
      </c>
      <c r="H367" s="86">
        <f t="shared" si="50"/>
        <v>1243</v>
      </c>
      <c r="I367" s="86">
        <f t="shared" si="50"/>
        <v>149</v>
      </c>
      <c r="J367" s="86">
        <f t="shared" si="50"/>
        <v>42</v>
      </c>
      <c r="K367" s="51">
        <f>SUM(K332:K366)</f>
        <v>5821</v>
      </c>
    </row>
    <row r="420" spans="15:25" x14ac:dyDescent="0.25">
      <c r="O420" s="2"/>
      <c r="P420" s="2"/>
      <c r="Q420" s="2"/>
      <c r="R420" s="2"/>
      <c r="S420" s="2"/>
      <c r="T420" s="2"/>
      <c r="U420" s="2"/>
      <c r="V420" s="2"/>
      <c r="W420" s="2"/>
      <c r="X420" s="2"/>
      <c r="Y420" s="2"/>
    </row>
    <row r="421" spans="15:25" s="2" customFormat="1" x14ac:dyDescent="0.25">
      <c r="O421"/>
      <c r="P421"/>
      <c r="Q421"/>
      <c r="R421"/>
      <c r="S421"/>
      <c r="T421"/>
      <c r="U421"/>
      <c r="V421"/>
      <c r="W421"/>
      <c r="X421"/>
      <c r="Y421"/>
    </row>
    <row r="493" spans="15:25" s="2" customFormat="1" x14ac:dyDescent="0.25">
      <c r="O493"/>
      <c r="P493"/>
      <c r="Q493"/>
      <c r="R493"/>
      <c r="S493"/>
      <c r="T493"/>
      <c r="U493"/>
      <c r="V493"/>
      <c r="W493"/>
      <c r="X493"/>
      <c r="Y493"/>
    </row>
  </sheetData>
  <sortState ref="AB92:AL97">
    <sortCondition descending="1" ref="AL92:AL97"/>
  </sortState>
  <printOptions horizontalCentered="1" verticalCentered="1" gridLines="1"/>
  <pageMargins left="0.7" right="0.7" top="0.75" bottom="0.75" header="0.3" footer="0.3"/>
  <pageSetup scale="11"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S132"/>
  <sheetViews>
    <sheetView topLeftCell="A55" zoomScaleNormal="100" workbookViewId="0">
      <selection activeCell="A104" sqref="A104"/>
    </sheetView>
  </sheetViews>
  <sheetFormatPr defaultRowHeight="15" x14ac:dyDescent="0.25"/>
  <cols>
    <col min="1" max="1" width="25.7109375" customWidth="1"/>
    <col min="13" max="14" width="9.5703125" bestFit="1" customWidth="1"/>
    <col min="15" max="16" width="9.140625" customWidth="1"/>
    <col min="17" max="17" width="25.7109375" customWidth="1"/>
    <col min="18" max="25" width="9.140625" customWidth="1"/>
    <col min="28" max="28" width="9.140625" customWidth="1"/>
    <col min="30" max="30" width="9.140625" customWidth="1"/>
    <col min="32" max="32" width="25.7109375" customWidth="1"/>
    <col min="33" max="37" width="9.28515625" bestFit="1" customWidth="1"/>
    <col min="38" max="40" width="9.5703125" bestFit="1" customWidth="1"/>
    <col min="41" max="68" width="9.140625" customWidth="1"/>
  </cols>
  <sheetData>
    <row r="1" spans="1:123" x14ac:dyDescent="0.25">
      <c r="B1" s="1"/>
    </row>
    <row r="2" spans="1:123" x14ac:dyDescent="0.25">
      <c r="A2" s="1" t="s">
        <v>0</v>
      </c>
      <c r="M2" s="2"/>
    </row>
    <row r="3" spans="1:123" x14ac:dyDescent="0.25">
      <c r="A3" s="1" t="s">
        <v>213</v>
      </c>
      <c r="M3" s="2"/>
    </row>
    <row r="4" spans="1:123" x14ac:dyDescent="0.25">
      <c r="A4" s="1" t="s">
        <v>160</v>
      </c>
      <c r="M4" s="2"/>
    </row>
    <row r="6" spans="1:123" x14ac:dyDescent="0.25">
      <c r="A6" s="2" t="s">
        <v>222</v>
      </c>
    </row>
    <row r="8" spans="1:123" x14ac:dyDescent="0.25">
      <c r="A8" s="1" t="s">
        <v>213</v>
      </c>
    </row>
    <row r="9" spans="1:123" x14ac:dyDescent="0.25">
      <c r="A9" s="1" t="s">
        <v>151</v>
      </c>
      <c r="D9" s="2"/>
      <c r="E9" s="2"/>
      <c r="F9" s="2"/>
      <c r="G9" s="2"/>
      <c r="H9" s="2"/>
      <c r="I9" s="2"/>
      <c r="J9" s="2"/>
      <c r="K9" s="2"/>
      <c r="P9" s="2"/>
      <c r="AE9" s="2"/>
    </row>
    <row r="10" spans="1:123" x14ac:dyDescent="0.25">
      <c r="A10" s="2" t="s">
        <v>31</v>
      </c>
      <c r="C10" s="2"/>
      <c r="E10" s="2"/>
      <c r="F10" s="2"/>
      <c r="G10" s="2"/>
      <c r="H10" s="2"/>
      <c r="I10" s="2"/>
      <c r="J10" s="2"/>
      <c r="K10" s="2"/>
      <c r="Q10" s="2"/>
      <c r="R10" s="2"/>
      <c r="S10" s="2"/>
      <c r="AP10" s="1"/>
      <c r="AQ10" s="2"/>
      <c r="AR10" s="2"/>
      <c r="AS10" s="2"/>
      <c r="AT10" s="2"/>
      <c r="AU10" s="2"/>
      <c r="AV10" s="2"/>
      <c r="AW10" s="2"/>
      <c r="AX10" s="2"/>
      <c r="AY10" s="2"/>
      <c r="AZ10" s="2"/>
      <c r="BA10" s="2"/>
      <c r="BB10" s="2"/>
      <c r="BC10" s="2"/>
      <c r="BD10" s="2"/>
      <c r="BE10" s="2"/>
    </row>
    <row r="11" spans="1:123" x14ac:dyDescent="0.25">
      <c r="A11" s="2" t="s">
        <v>175</v>
      </c>
      <c r="E11" s="2"/>
      <c r="F11" s="2"/>
      <c r="G11" s="2"/>
      <c r="H11" s="2"/>
      <c r="I11" s="2"/>
      <c r="J11" s="2"/>
      <c r="K11" s="2"/>
      <c r="Q11" s="1" t="s">
        <v>213</v>
      </c>
      <c r="R11" s="2"/>
      <c r="AF11" s="1" t="s">
        <v>213</v>
      </c>
      <c r="AR11" s="1"/>
      <c r="AS11" s="2"/>
      <c r="AT11" s="2"/>
      <c r="AU11" s="2"/>
      <c r="AV11" s="2"/>
      <c r="AW11" s="2"/>
      <c r="AX11" s="2"/>
      <c r="AY11" s="2"/>
      <c r="AZ11" s="2"/>
      <c r="BA11" s="2"/>
      <c r="BB11" s="2"/>
      <c r="BC11" s="2"/>
      <c r="BD11" s="2"/>
      <c r="BE11" s="2"/>
      <c r="BF11" s="2"/>
      <c r="BG11" s="2"/>
      <c r="BH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row>
    <row r="12" spans="1:123" x14ac:dyDescent="0.25">
      <c r="A12" s="2" t="s">
        <v>174</v>
      </c>
      <c r="Q12" s="1" t="s">
        <v>151</v>
      </c>
      <c r="AF12" s="1" t="s">
        <v>65</v>
      </c>
      <c r="AG12" s="2"/>
      <c r="AH12" s="2"/>
      <c r="AI12" s="2"/>
      <c r="AJ12" s="2"/>
      <c r="AK12" s="86"/>
      <c r="AL12" s="86"/>
      <c r="AM12" s="86"/>
      <c r="AN12" s="86"/>
      <c r="AO12" s="86"/>
      <c r="AP12" s="86"/>
      <c r="AR12" s="2"/>
      <c r="AS12" s="2"/>
      <c r="AT12" s="2"/>
      <c r="AU12" s="2"/>
      <c r="AV12" s="2"/>
      <c r="AW12" s="2"/>
      <c r="AX12" s="2"/>
      <c r="AY12" s="2"/>
      <c r="AZ12" s="2"/>
      <c r="BA12" s="2"/>
      <c r="BB12" s="2"/>
      <c r="BC12" s="2"/>
      <c r="BD12" s="2"/>
      <c r="BE12" s="2"/>
      <c r="BF12" s="2"/>
      <c r="BG12" s="2"/>
      <c r="BH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row>
    <row r="13" spans="1:123" x14ac:dyDescent="0.25">
      <c r="P13" s="81"/>
      <c r="Q13" s="2" t="s">
        <v>250</v>
      </c>
      <c r="R13" s="2"/>
      <c r="S13" s="2"/>
      <c r="T13" s="2"/>
      <c r="U13" s="2"/>
      <c r="V13" s="2"/>
      <c r="W13" s="2"/>
      <c r="X13" s="2"/>
      <c r="Y13" s="2"/>
      <c r="Z13" s="2"/>
      <c r="AA13" s="2"/>
      <c r="AF13" s="1" t="s">
        <v>151</v>
      </c>
      <c r="AG13" s="2"/>
      <c r="AH13" s="2"/>
      <c r="AI13" s="2"/>
      <c r="AJ13" s="2"/>
      <c r="AK13" s="2"/>
      <c r="AL13" s="2"/>
      <c r="AM13" s="2"/>
      <c r="AN13" s="2"/>
      <c r="AO13" s="2"/>
      <c r="AP13" s="2"/>
      <c r="AR13" s="2"/>
      <c r="AS13" s="2"/>
      <c r="BE13" s="2"/>
      <c r="BF13" s="2"/>
      <c r="BG13" s="2"/>
      <c r="BH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row>
    <row r="14" spans="1:123" x14ac:dyDescent="0.25">
      <c r="A14" s="2"/>
      <c r="B14" s="1" t="s">
        <v>20</v>
      </c>
      <c r="C14" s="2"/>
      <c r="D14" s="2"/>
      <c r="E14" s="1" t="s">
        <v>21</v>
      </c>
      <c r="G14" s="2"/>
      <c r="H14" s="2"/>
      <c r="I14" s="2"/>
      <c r="J14" s="2"/>
      <c r="K14" s="2"/>
      <c r="P14" s="81"/>
      <c r="Q14" s="2"/>
      <c r="R14" s="1" t="s">
        <v>20</v>
      </c>
      <c r="S14" s="2"/>
      <c r="T14" s="2"/>
      <c r="U14" s="1" t="s">
        <v>21</v>
      </c>
      <c r="V14" s="2"/>
      <c r="W14" s="2"/>
      <c r="X14" s="2"/>
      <c r="Y14" s="2"/>
      <c r="Z14" s="2"/>
      <c r="AA14" s="2"/>
      <c r="AF14" s="102"/>
      <c r="AG14" s="1" t="s">
        <v>20</v>
      </c>
      <c r="AH14" s="2"/>
      <c r="AI14" s="2"/>
      <c r="AJ14" s="2" t="s">
        <v>21</v>
      </c>
      <c r="AK14" s="1"/>
      <c r="AL14" s="2"/>
      <c r="AM14" s="2"/>
      <c r="AN14" s="2"/>
      <c r="AO14" s="2"/>
      <c r="AP14" s="2"/>
      <c r="AR14" s="123"/>
      <c r="AS14" s="123"/>
      <c r="BE14" s="126"/>
      <c r="BF14" s="2"/>
      <c r="BG14" s="2"/>
      <c r="BH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row>
    <row r="15" spans="1:123" x14ac:dyDescent="0.25">
      <c r="A15" s="32" t="s">
        <v>19</v>
      </c>
      <c r="B15" s="5">
        <v>16</v>
      </c>
      <c r="C15" s="5">
        <v>21</v>
      </c>
      <c r="D15" s="5">
        <v>26</v>
      </c>
      <c r="E15" s="5">
        <v>1</v>
      </c>
      <c r="F15" s="5">
        <v>6</v>
      </c>
      <c r="G15" s="5">
        <v>11</v>
      </c>
      <c r="H15" s="5">
        <v>16</v>
      </c>
      <c r="I15" s="5">
        <v>21</v>
      </c>
      <c r="J15" s="5">
        <v>26</v>
      </c>
      <c r="K15" s="7" t="s">
        <v>24</v>
      </c>
      <c r="P15" s="28" t="s">
        <v>154</v>
      </c>
      <c r="Q15" s="131" t="s">
        <v>19</v>
      </c>
      <c r="R15" s="5">
        <v>16</v>
      </c>
      <c r="S15" s="5">
        <v>21</v>
      </c>
      <c r="T15" s="5">
        <v>26</v>
      </c>
      <c r="U15" s="5">
        <v>1</v>
      </c>
      <c r="V15" s="87">
        <v>6</v>
      </c>
      <c r="W15" s="5">
        <v>11</v>
      </c>
      <c r="X15" s="5">
        <v>16</v>
      </c>
      <c r="Y15" s="5">
        <v>21</v>
      </c>
      <c r="Z15" s="5">
        <v>26</v>
      </c>
      <c r="AA15" s="7" t="s">
        <v>24</v>
      </c>
      <c r="AF15" s="131" t="s">
        <v>19</v>
      </c>
      <c r="AG15" s="5">
        <v>16</v>
      </c>
      <c r="AH15" s="5">
        <v>21</v>
      </c>
      <c r="AI15" s="5">
        <v>26</v>
      </c>
      <c r="AJ15" s="5">
        <v>1</v>
      </c>
      <c r="AK15" s="87">
        <v>6</v>
      </c>
      <c r="AL15" s="5">
        <v>11</v>
      </c>
      <c r="AM15" s="5">
        <v>16</v>
      </c>
      <c r="AN15" s="5">
        <v>21</v>
      </c>
      <c r="AO15" s="5">
        <v>26</v>
      </c>
      <c r="AP15" s="115" t="s">
        <v>24</v>
      </c>
      <c r="AR15" s="173"/>
      <c r="AS15" s="173"/>
      <c r="BE15" s="174"/>
      <c r="BF15" s="126"/>
      <c r="BG15" s="123"/>
      <c r="BH15" s="123"/>
      <c r="DS15" s="2"/>
    </row>
    <row r="16" spans="1:123" x14ac:dyDescent="0.25">
      <c r="A16" s="3" t="s">
        <v>1</v>
      </c>
      <c r="B16" s="86">
        <v>0</v>
      </c>
      <c r="C16" s="86">
        <v>0</v>
      </c>
      <c r="D16" s="86">
        <v>0</v>
      </c>
      <c r="E16" s="86">
        <v>0</v>
      </c>
      <c r="F16" s="86">
        <v>2</v>
      </c>
      <c r="G16" s="86">
        <v>4</v>
      </c>
      <c r="H16" s="86">
        <v>11</v>
      </c>
      <c r="I16" s="86">
        <v>0</v>
      </c>
      <c r="J16" s="86">
        <v>0</v>
      </c>
      <c r="K16" s="86">
        <f t="shared" ref="K16:K50" si="0">SUM(B16:J16)</f>
        <v>17</v>
      </c>
      <c r="P16" s="81">
        <v>1</v>
      </c>
      <c r="Q16" s="3" t="s">
        <v>1</v>
      </c>
      <c r="R16" s="86">
        <v>0</v>
      </c>
      <c r="S16" s="86">
        <v>0</v>
      </c>
      <c r="T16" s="86">
        <v>0</v>
      </c>
      <c r="U16" s="86">
        <v>0</v>
      </c>
      <c r="V16" s="86">
        <v>2</v>
      </c>
      <c r="W16" s="86">
        <v>4</v>
      </c>
      <c r="X16" s="86">
        <v>11</v>
      </c>
      <c r="Y16" s="86">
        <v>0</v>
      </c>
      <c r="Z16" s="86">
        <v>0</v>
      </c>
      <c r="AA16" s="86">
        <v>17</v>
      </c>
      <c r="AF16" s="96" t="s">
        <v>17</v>
      </c>
      <c r="AG16" s="154">
        <v>0</v>
      </c>
      <c r="AH16" s="154">
        <v>0</v>
      </c>
      <c r="AI16" s="154">
        <v>0</v>
      </c>
      <c r="AJ16" s="154">
        <v>0</v>
      </c>
      <c r="AK16" s="154">
        <v>400</v>
      </c>
      <c r="AL16" s="154">
        <v>0</v>
      </c>
      <c r="AM16" s="154">
        <v>0</v>
      </c>
      <c r="AN16" s="154">
        <v>0</v>
      </c>
      <c r="AO16" s="154">
        <v>0</v>
      </c>
      <c r="AP16" s="154">
        <v>400</v>
      </c>
      <c r="AR16" s="2"/>
      <c r="AS16" s="2"/>
      <c r="BE16" s="128"/>
      <c r="BF16" s="174"/>
      <c r="BG16" s="173"/>
      <c r="BH16" s="173"/>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DS16" s="125"/>
    </row>
    <row r="17" spans="1:123" x14ac:dyDescent="0.25">
      <c r="A17" s="92" t="s">
        <v>49</v>
      </c>
      <c r="B17" s="86">
        <v>0</v>
      </c>
      <c r="C17" s="86">
        <v>0</v>
      </c>
      <c r="D17" s="86">
        <v>0</v>
      </c>
      <c r="E17" s="86">
        <v>0</v>
      </c>
      <c r="F17" s="86">
        <v>0</v>
      </c>
      <c r="G17" s="86">
        <v>0</v>
      </c>
      <c r="H17" s="86">
        <v>0</v>
      </c>
      <c r="I17" s="86">
        <v>0</v>
      </c>
      <c r="J17" s="86">
        <v>0</v>
      </c>
      <c r="K17" s="86">
        <f t="shared" si="0"/>
        <v>0</v>
      </c>
      <c r="P17" s="81">
        <v>2</v>
      </c>
      <c r="Q17" s="3" t="s">
        <v>45</v>
      </c>
      <c r="R17" s="86">
        <v>0</v>
      </c>
      <c r="S17" s="86">
        <v>0</v>
      </c>
      <c r="T17" s="86">
        <v>0</v>
      </c>
      <c r="U17" s="86">
        <v>0</v>
      </c>
      <c r="V17" s="23">
        <v>0</v>
      </c>
      <c r="W17" s="23">
        <v>0</v>
      </c>
      <c r="X17" s="23">
        <v>0</v>
      </c>
      <c r="Y17" s="86">
        <v>2</v>
      </c>
      <c r="Z17" s="86">
        <v>0</v>
      </c>
      <c r="AA17" s="86">
        <v>2</v>
      </c>
      <c r="AF17" s="161" t="s">
        <v>11</v>
      </c>
      <c r="AG17" s="67">
        <v>0</v>
      </c>
      <c r="AH17" s="67">
        <v>0</v>
      </c>
      <c r="AI17" s="67">
        <v>0</v>
      </c>
      <c r="AJ17" s="67">
        <v>0</v>
      </c>
      <c r="AK17" s="67">
        <v>16</v>
      </c>
      <c r="AL17" s="67">
        <v>169</v>
      </c>
      <c r="AM17" s="67">
        <v>19</v>
      </c>
      <c r="AN17" s="67">
        <v>0</v>
      </c>
      <c r="AO17" s="67">
        <v>0</v>
      </c>
      <c r="AP17" s="67">
        <v>204</v>
      </c>
      <c r="AR17" s="2"/>
      <c r="AS17" s="2"/>
      <c r="BE17" s="177"/>
      <c r="BF17" s="177"/>
      <c r="BG17" s="14"/>
      <c r="BH17" s="2"/>
      <c r="BR17" s="116"/>
      <c r="BS17" s="2"/>
      <c r="BT17" s="128"/>
      <c r="BU17" s="128"/>
      <c r="BV17" s="2"/>
      <c r="BW17" s="2"/>
      <c r="BX17" s="2"/>
      <c r="BY17" s="2"/>
      <c r="BZ17" s="2"/>
      <c r="CA17" s="2"/>
      <c r="CB17" s="2"/>
      <c r="CC17" s="2"/>
      <c r="CD17" s="128"/>
      <c r="CE17" s="128"/>
      <c r="CF17" s="2"/>
      <c r="CG17" s="2"/>
      <c r="CH17" s="2"/>
      <c r="CI17" s="2"/>
      <c r="CJ17" s="2"/>
      <c r="CK17" s="2"/>
      <c r="CL17" s="2"/>
      <c r="CM17" s="2"/>
      <c r="CN17" s="128"/>
      <c r="CO17" s="128"/>
      <c r="CP17" s="2"/>
      <c r="CQ17" s="2"/>
      <c r="DS17" s="19"/>
    </row>
    <row r="18" spans="1:123" x14ac:dyDescent="0.25">
      <c r="A18" s="92" t="s">
        <v>45</v>
      </c>
      <c r="B18" s="86">
        <v>0</v>
      </c>
      <c r="C18" s="86">
        <v>0</v>
      </c>
      <c r="D18" s="86">
        <v>0</v>
      </c>
      <c r="E18" s="86">
        <v>0</v>
      </c>
      <c r="F18" s="86">
        <v>0</v>
      </c>
      <c r="G18" s="86">
        <v>0</v>
      </c>
      <c r="H18" s="86">
        <v>0</v>
      </c>
      <c r="I18" s="86">
        <v>2</v>
      </c>
      <c r="J18" s="86">
        <v>0</v>
      </c>
      <c r="K18" s="86">
        <f t="shared" si="0"/>
        <v>2</v>
      </c>
      <c r="P18" s="81">
        <v>3</v>
      </c>
      <c r="Q18" s="3" t="s">
        <v>41</v>
      </c>
      <c r="R18" s="86">
        <v>0</v>
      </c>
      <c r="S18" s="86">
        <v>0</v>
      </c>
      <c r="T18" s="86">
        <v>0</v>
      </c>
      <c r="U18" s="86">
        <v>4</v>
      </c>
      <c r="V18" s="86">
        <v>3</v>
      </c>
      <c r="W18" s="86">
        <v>0</v>
      </c>
      <c r="X18" s="86">
        <v>0</v>
      </c>
      <c r="Y18" s="86">
        <v>1</v>
      </c>
      <c r="Z18" s="86">
        <v>0</v>
      </c>
      <c r="AA18" s="86">
        <v>8</v>
      </c>
      <c r="AF18" s="3" t="s">
        <v>3</v>
      </c>
      <c r="AG18" s="86">
        <v>1</v>
      </c>
      <c r="AH18" s="86">
        <v>8</v>
      </c>
      <c r="AI18" s="86">
        <v>3</v>
      </c>
      <c r="AJ18" s="86">
        <v>9</v>
      </c>
      <c r="AK18" s="86">
        <v>10</v>
      </c>
      <c r="AL18" s="86">
        <v>2</v>
      </c>
      <c r="AM18" s="86">
        <v>3</v>
      </c>
      <c r="AN18" s="86">
        <v>4</v>
      </c>
      <c r="AO18" s="86">
        <v>2</v>
      </c>
      <c r="AP18" s="86">
        <v>42</v>
      </c>
      <c r="AR18" s="2"/>
      <c r="AS18" s="2"/>
      <c r="BF18" s="177"/>
      <c r="BG18" s="14"/>
      <c r="BH18" s="2"/>
      <c r="BR18" s="116"/>
      <c r="BS18" s="2"/>
      <c r="BT18" s="128"/>
      <c r="BU18" s="128"/>
      <c r="BV18" s="2"/>
      <c r="BW18" s="2"/>
      <c r="BX18" s="2"/>
      <c r="BY18" s="2"/>
      <c r="BZ18" s="2"/>
      <c r="CA18" s="2"/>
      <c r="CB18" s="2"/>
      <c r="CC18" s="2"/>
      <c r="CD18" s="128"/>
      <c r="CE18" s="128"/>
      <c r="CF18" s="2"/>
      <c r="CG18" s="2"/>
      <c r="CH18" s="2"/>
      <c r="CI18" s="2"/>
      <c r="CJ18" s="2"/>
      <c r="CK18" s="2"/>
      <c r="CL18" s="2"/>
      <c r="CM18" s="2"/>
      <c r="CN18" s="128"/>
      <c r="CO18" s="128"/>
      <c r="CP18" s="2"/>
      <c r="CQ18" s="2"/>
      <c r="DS18" s="19"/>
    </row>
    <row r="19" spans="1:123" x14ac:dyDescent="0.25">
      <c r="A19" s="92" t="s">
        <v>41</v>
      </c>
      <c r="B19" s="86">
        <v>0</v>
      </c>
      <c r="C19" s="86">
        <v>0</v>
      </c>
      <c r="D19" s="86">
        <v>0</v>
      </c>
      <c r="E19" s="86">
        <v>4</v>
      </c>
      <c r="F19" s="86">
        <v>3</v>
      </c>
      <c r="G19" s="86">
        <v>0</v>
      </c>
      <c r="H19" s="86">
        <v>0</v>
      </c>
      <c r="I19" s="86">
        <v>1</v>
      </c>
      <c r="J19" s="86">
        <v>0</v>
      </c>
      <c r="K19" s="86">
        <f t="shared" si="0"/>
        <v>8</v>
      </c>
      <c r="P19" s="81">
        <v>4</v>
      </c>
      <c r="Q19" s="3" t="s">
        <v>2</v>
      </c>
      <c r="R19" s="86">
        <v>0</v>
      </c>
      <c r="S19" s="86">
        <v>9</v>
      </c>
      <c r="T19" s="86">
        <v>4</v>
      </c>
      <c r="U19" s="86">
        <v>19</v>
      </c>
      <c r="V19" s="86">
        <v>6</v>
      </c>
      <c r="W19" s="86">
        <v>1</v>
      </c>
      <c r="X19" s="86">
        <v>1</v>
      </c>
      <c r="Y19" s="86">
        <v>0</v>
      </c>
      <c r="Z19" s="86">
        <v>0</v>
      </c>
      <c r="AA19" s="86">
        <v>40</v>
      </c>
      <c r="AF19" s="3" t="s">
        <v>2</v>
      </c>
      <c r="AG19" s="86">
        <v>0</v>
      </c>
      <c r="AH19" s="86">
        <v>9</v>
      </c>
      <c r="AI19" s="86">
        <v>4</v>
      </c>
      <c r="AJ19" s="86">
        <v>19</v>
      </c>
      <c r="AK19" s="86">
        <v>6</v>
      </c>
      <c r="AL19" s="86">
        <v>1</v>
      </c>
      <c r="AM19" s="86">
        <v>1</v>
      </c>
      <c r="AN19" s="86">
        <v>0</v>
      </c>
      <c r="AO19" s="86">
        <v>0</v>
      </c>
      <c r="AP19" s="86">
        <v>40</v>
      </c>
      <c r="AR19" s="2"/>
      <c r="AS19" s="2"/>
      <c r="BE19" s="128"/>
      <c r="BF19" s="128"/>
      <c r="BG19" s="2"/>
      <c r="BH19" s="2"/>
      <c r="BR19" s="116"/>
      <c r="BS19" s="2"/>
      <c r="BT19" s="128"/>
      <c r="BU19" s="128"/>
      <c r="BV19" s="2"/>
      <c r="BW19" s="2"/>
      <c r="BX19" s="2"/>
      <c r="BY19" s="2"/>
      <c r="BZ19" s="2"/>
      <c r="CA19" s="2"/>
      <c r="CB19" s="2"/>
      <c r="CC19" s="2"/>
      <c r="CD19" s="128"/>
      <c r="CE19" s="128"/>
      <c r="CF19" s="2"/>
      <c r="CG19" s="2"/>
      <c r="CH19" s="2"/>
      <c r="CI19" s="2"/>
      <c r="CJ19" s="2"/>
      <c r="CK19" s="2"/>
      <c r="CL19" s="2"/>
      <c r="CM19" s="2"/>
      <c r="CN19" s="128"/>
      <c r="CO19" s="128"/>
      <c r="CP19" s="2"/>
      <c r="CQ19" s="2"/>
      <c r="DS19" s="19"/>
    </row>
    <row r="20" spans="1:123" x14ac:dyDescent="0.25">
      <c r="A20" s="3" t="s">
        <v>2</v>
      </c>
      <c r="B20" s="86">
        <v>0</v>
      </c>
      <c r="C20" s="86">
        <v>9</v>
      </c>
      <c r="D20" s="86">
        <v>4</v>
      </c>
      <c r="E20" s="86">
        <v>19</v>
      </c>
      <c r="F20" s="23">
        <v>6</v>
      </c>
      <c r="G20" s="23">
        <v>1</v>
      </c>
      <c r="H20" s="23">
        <v>1</v>
      </c>
      <c r="I20" s="86">
        <v>0</v>
      </c>
      <c r="J20" s="86">
        <v>0</v>
      </c>
      <c r="K20" s="86">
        <f t="shared" si="0"/>
        <v>40</v>
      </c>
      <c r="P20" s="81">
        <v>5</v>
      </c>
      <c r="Q20" s="3" t="s">
        <v>3</v>
      </c>
      <c r="R20" s="86">
        <v>1</v>
      </c>
      <c r="S20" s="86">
        <v>8</v>
      </c>
      <c r="T20" s="86">
        <v>3</v>
      </c>
      <c r="U20" s="86">
        <v>9</v>
      </c>
      <c r="V20" s="86">
        <v>10</v>
      </c>
      <c r="W20" s="86">
        <v>2</v>
      </c>
      <c r="X20" s="86">
        <v>3</v>
      </c>
      <c r="Y20" s="86">
        <v>4</v>
      </c>
      <c r="Z20" s="86">
        <v>2</v>
      </c>
      <c r="AA20" s="86">
        <v>42</v>
      </c>
      <c r="AF20" s="161" t="s">
        <v>12</v>
      </c>
      <c r="AG20" s="67">
        <v>0</v>
      </c>
      <c r="AH20" s="67">
        <v>0</v>
      </c>
      <c r="AI20" s="67">
        <v>0</v>
      </c>
      <c r="AJ20" s="67">
        <v>0</v>
      </c>
      <c r="AK20" s="67">
        <v>9</v>
      </c>
      <c r="AL20" s="67">
        <v>5</v>
      </c>
      <c r="AM20" s="67">
        <v>10</v>
      </c>
      <c r="AN20" s="67">
        <v>0</v>
      </c>
      <c r="AO20" s="67">
        <v>0</v>
      </c>
      <c r="AP20" s="67">
        <v>24</v>
      </c>
      <c r="AR20" s="2"/>
      <c r="AS20" s="2"/>
      <c r="BE20" s="128"/>
      <c r="BF20" s="128"/>
      <c r="BG20" s="2"/>
      <c r="BH20" s="2"/>
      <c r="BR20" s="2"/>
      <c r="BS20" s="2"/>
      <c r="BT20" s="128"/>
      <c r="BU20" s="128"/>
      <c r="BV20" s="2"/>
      <c r="BW20" s="2"/>
      <c r="BX20" s="2"/>
      <c r="BY20" s="2"/>
      <c r="BZ20" s="2"/>
      <c r="CA20" s="2"/>
      <c r="CB20" s="2"/>
      <c r="CC20" s="2"/>
      <c r="CD20" s="128"/>
      <c r="CE20" s="128"/>
      <c r="CF20" s="2"/>
      <c r="CG20" s="2"/>
      <c r="CH20" s="2"/>
      <c r="CI20" s="2"/>
      <c r="CJ20" s="2"/>
      <c r="CK20" s="2"/>
      <c r="CL20" s="2"/>
      <c r="CM20" s="2"/>
      <c r="CN20" s="128"/>
      <c r="CO20" s="128"/>
      <c r="CP20" s="2"/>
      <c r="CQ20" s="2"/>
      <c r="DS20" s="19"/>
    </row>
    <row r="21" spans="1:123" x14ac:dyDescent="0.25">
      <c r="A21" s="92" t="s">
        <v>43</v>
      </c>
      <c r="B21" s="86">
        <v>0</v>
      </c>
      <c r="C21" s="86">
        <v>0</v>
      </c>
      <c r="D21" s="86">
        <v>0</v>
      </c>
      <c r="E21" s="86">
        <v>0</v>
      </c>
      <c r="F21" s="86">
        <v>0</v>
      </c>
      <c r="G21" s="86">
        <v>0</v>
      </c>
      <c r="H21" s="86">
        <v>0</v>
      </c>
      <c r="I21" s="86">
        <v>0</v>
      </c>
      <c r="J21" s="86">
        <v>0</v>
      </c>
      <c r="K21" s="86">
        <f t="shared" si="0"/>
        <v>0</v>
      </c>
      <c r="P21" s="81">
        <v>6</v>
      </c>
      <c r="Q21" s="3" t="s">
        <v>4</v>
      </c>
      <c r="R21" s="86">
        <v>0</v>
      </c>
      <c r="S21" s="86">
        <v>0</v>
      </c>
      <c r="T21" s="86">
        <v>0</v>
      </c>
      <c r="U21" s="86">
        <v>0</v>
      </c>
      <c r="V21" s="86">
        <v>0</v>
      </c>
      <c r="W21" s="86">
        <v>0</v>
      </c>
      <c r="X21" s="86">
        <v>0</v>
      </c>
      <c r="Y21" s="86">
        <v>2</v>
      </c>
      <c r="Z21" s="86">
        <v>0</v>
      </c>
      <c r="AA21" s="86">
        <v>2</v>
      </c>
      <c r="AF21" s="96" t="s">
        <v>14</v>
      </c>
      <c r="AG21" s="95">
        <v>0</v>
      </c>
      <c r="AH21" s="95">
        <v>2</v>
      </c>
      <c r="AI21" s="95">
        <v>0</v>
      </c>
      <c r="AJ21" s="95">
        <v>0</v>
      </c>
      <c r="AK21" s="95">
        <v>2</v>
      </c>
      <c r="AL21" s="95">
        <v>11</v>
      </c>
      <c r="AM21" s="95">
        <v>9</v>
      </c>
      <c r="AN21" s="95"/>
      <c r="AO21" s="95"/>
      <c r="AP21" s="95">
        <v>24</v>
      </c>
      <c r="AR21" s="2"/>
      <c r="AS21" s="2"/>
      <c r="AT21" s="2"/>
      <c r="AU21" s="2"/>
      <c r="AV21" s="128"/>
      <c r="AW21" s="128"/>
      <c r="AX21" s="2"/>
      <c r="AY21" s="2"/>
      <c r="AZ21" s="2"/>
      <c r="BA21" s="2"/>
      <c r="BB21" s="2"/>
      <c r="BC21" s="2"/>
      <c r="BD21" s="2"/>
      <c r="BE21" s="128"/>
      <c r="BF21" s="128"/>
      <c r="BG21" s="2"/>
      <c r="BH21" s="2"/>
      <c r="BR21" s="2"/>
      <c r="BS21" s="2"/>
      <c r="BT21" s="128"/>
      <c r="BU21" s="128"/>
      <c r="BV21" s="2"/>
      <c r="BW21" s="2"/>
      <c r="BX21" s="2"/>
      <c r="BY21" s="2"/>
      <c r="BZ21" s="2"/>
      <c r="CA21" s="2"/>
      <c r="CB21" s="2"/>
      <c r="CC21" s="2"/>
      <c r="CD21" s="128"/>
      <c r="CE21" s="128"/>
      <c r="CF21" s="2"/>
      <c r="CG21" s="2"/>
      <c r="CH21" s="2"/>
      <c r="CI21" s="2"/>
      <c r="CJ21" s="2"/>
      <c r="CK21" s="2"/>
      <c r="CL21" s="2"/>
      <c r="CM21" s="2"/>
      <c r="CN21" s="128"/>
      <c r="CO21" s="128"/>
      <c r="CP21" s="2"/>
      <c r="CQ21" s="2"/>
      <c r="DS21" s="19"/>
    </row>
    <row r="22" spans="1:123" x14ac:dyDescent="0.25">
      <c r="A22" s="3" t="s">
        <v>3</v>
      </c>
      <c r="B22" s="86">
        <v>1</v>
      </c>
      <c r="C22" s="86">
        <v>8</v>
      </c>
      <c r="D22" s="86">
        <v>3</v>
      </c>
      <c r="E22" s="86">
        <v>9</v>
      </c>
      <c r="F22" s="86">
        <v>10</v>
      </c>
      <c r="G22" s="86">
        <v>2</v>
      </c>
      <c r="H22" s="86">
        <v>3</v>
      </c>
      <c r="I22" s="86">
        <v>4</v>
      </c>
      <c r="J22" s="86">
        <v>2</v>
      </c>
      <c r="K22" s="86">
        <f t="shared" si="0"/>
        <v>42</v>
      </c>
      <c r="P22" s="81">
        <v>7</v>
      </c>
      <c r="Q22" s="3" t="s">
        <v>6</v>
      </c>
      <c r="R22" s="86">
        <v>0</v>
      </c>
      <c r="S22" s="86">
        <v>0</v>
      </c>
      <c r="T22" s="86">
        <v>0</v>
      </c>
      <c r="U22" s="86">
        <v>0</v>
      </c>
      <c r="V22" s="86">
        <v>1</v>
      </c>
      <c r="W22" s="86">
        <v>0</v>
      </c>
      <c r="X22" s="86">
        <v>0</v>
      </c>
      <c r="Y22" s="86">
        <v>2</v>
      </c>
      <c r="Z22" s="86">
        <v>3</v>
      </c>
      <c r="AA22" s="86">
        <v>6</v>
      </c>
      <c r="AF22" s="3" t="s">
        <v>1</v>
      </c>
      <c r="AG22" s="86">
        <v>0</v>
      </c>
      <c r="AH22" s="86">
        <v>0</v>
      </c>
      <c r="AI22" s="86">
        <v>0</v>
      </c>
      <c r="AJ22" s="86">
        <v>0</v>
      </c>
      <c r="AK22" s="86">
        <v>2</v>
      </c>
      <c r="AL22" s="86">
        <v>4</v>
      </c>
      <c r="AM22" s="86">
        <v>11</v>
      </c>
      <c r="AN22" s="86">
        <v>0</v>
      </c>
      <c r="AO22" s="86">
        <v>0</v>
      </c>
      <c r="AP22" s="86">
        <v>17</v>
      </c>
      <c r="AR22" s="2"/>
      <c r="AS22" s="2"/>
      <c r="AT22" s="2"/>
      <c r="AU22" s="2"/>
      <c r="AV22" s="128"/>
      <c r="AW22" s="128"/>
      <c r="AX22" s="2"/>
      <c r="AY22" s="2"/>
      <c r="AZ22" s="2"/>
      <c r="BA22" s="2"/>
      <c r="BB22" s="2"/>
      <c r="BC22" s="2"/>
      <c r="BD22" s="2"/>
      <c r="BE22" s="128"/>
      <c r="BF22" s="128"/>
      <c r="BG22" s="2"/>
      <c r="BH22" s="2"/>
      <c r="BR22" s="2"/>
      <c r="BS22" s="2"/>
      <c r="BT22" s="128"/>
      <c r="BU22" s="128"/>
      <c r="BV22" s="2"/>
      <c r="BW22" s="2"/>
      <c r="BX22" s="2"/>
      <c r="BY22" s="2"/>
      <c r="BZ22" s="2"/>
      <c r="CA22" s="2"/>
      <c r="CB22" s="2"/>
      <c r="CC22" s="2"/>
      <c r="CD22" s="128"/>
      <c r="CE22" s="128"/>
      <c r="CF22" s="2"/>
      <c r="CG22" s="2"/>
      <c r="CH22" s="2"/>
      <c r="CI22" s="2"/>
      <c r="CJ22" s="2"/>
      <c r="CK22" s="2"/>
      <c r="CL22" s="2"/>
      <c r="CM22" s="2"/>
      <c r="CN22" s="128"/>
      <c r="CO22" s="128"/>
      <c r="CP22" s="2"/>
      <c r="CQ22" s="2"/>
      <c r="DS22" s="19"/>
    </row>
    <row r="23" spans="1:123" x14ac:dyDescent="0.25">
      <c r="A23" s="3" t="s">
        <v>4</v>
      </c>
      <c r="B23" s="86">
        <v>0</v>
      </c>
      <c r="C23" s="86">
        <v>0</v>
      </c>
      <c r="D23" s="86">
        <v>0</v>
      </c>
      <c r="E23" s="86">
        <v>0</v>
      </c>
      <c r="F23" s="86">
        <v>0</v>
      </c>
      <c r="G23" s="86">
        <v>0</v>
      </c>
      <c r="H23" s="86">
        <v>0</v>
      </c>
      <c r="I23" s="86">
        <v>2</v>
      </c>
      <c r="J23" s="86">
        <v>0</v>
      </c>
      <c r="K23" s="86">
        <f t="shared" si="0"/>
        <v>2</v>
      </c>
      <c r="P23" s="81">
        <v>8</v>
      </c>
      <c r="Q23" s="92" t="s">
        <v>7</v>
      </c>
      <c r="R23" s="86">
        <v>0</v>
      </c>
      <c r="S23" s="86">
        <v>0</v>
      </c>
      <c r="T23" s="86">
        <v>0</v>
      </c>
      <c r="U23" s="86">
        <v>0</v>
      </c>
      <c r="V23" s="86">
        <v>0</v>
      </c>
      <c r="W23" s="86">
        <v>0</v>
      </c>
      <c r="X23" s="86">
        <v>0</v>
      </c>
      <c r="Y23" s="86">
        <v>2</v>
      </c>
      <c r="Z23" s="86">
        <v>0</v>
      </c>
      <c r="AA23" s="86">
        <v>2</v>
      </c>
      <c r="AF23" s="96" t="s">
        <v>47</v>
      </c>
      <c r="AG23" s="95">
        <v>0</v>
      </c>
      <c r="AH23" s="95">
        <v>0</v>
      </c>
      <c r="AI23" s="95">
        <v>0</v>
      </c>
      <c r="AJ23" s="95">
        <v>0</v>
      </c>
      <c r="AK23" s="95">
        <v>0</v>
      </c>
      <c r="AL23" s="95">
        <v>2</v>
      </c>
      <c r="AM23" s="95">
        <v>1</v>
      </c>
      <c r="AN23" s="95">
        <v>10</v>
      </c>
      <c r="AO23" s="95">
        <v>2</v>
      </c>
      <c r="AP23" s="95">
        <v>15</v>
      </c>
      <c r="AR23" s="2"/>
      <c r="AS23" s="2"/>
      <c r="AT23" s="2"/>
      <c r="AU23" s="2"/>
      <c r="AV23" s="128"/>
      <c r="AW23" s="128"/>
      <c r="AX23" s="2"/>
      <c r="AY23" s="2"/>
      <c r="AZ23" s="2"/>
      <c r="BA23" s="2"/>
      <c r="BB23" s="2"/>
      <c r="BC23" s="2"/>
      <c r="BD23" s="2"/>
      <c r="BE23" s="128"/>
      <c r="BF23" s="128"/>
      <c r="BG23" s="2"/>
      <c r="BH23" s="2"/>
      <c r="BR23" s="2"/>
      <c r="BS23" s="2"/>
      <c r="BT23" s="128"/>
      <c r="BU23" s="128"/>
      <c r="BV23" s="2"/>
      <c r="BW23" s="2"/>
      <c r="BX23" s="2"/>
      <c r="BY23" s="2"/>
      <c r="BZ23" s="2"/>
      <c r="CA23" s="2"/>
      <c r="CB23" s="2"/>
      <c r="CC23" s="2"/>
      <c r="CD23" s="128"/>
      <c r="CE23" s="128"/>
      <c r="CF23" s="2"/>
      <c r="CG23" s="2"/>
      <c r="CH23" s="2"/>
      <c r="CI23" s="2"/>
      <c r="CJ23" s="2"/>
      <c r="CK23" s="2"/>
      <c r="CL23" s="2"/>
      <c r="CM23" s="2"/>
      <c r="CN23" s="128"/>
      <c r="CO23" s="128"/>
      <c r="CP23" s="2"/>
      <c r="CQ23" s="2"/>
      <c r="DS23" s="19"/>
    </row>
    <row r="24" spans="1:123" x14ac:dyDescent="0.25">
      <c r="A24" s="92" t="s">
        <v>48</v>
      </c>
      <c r="B24" s="86">
        <v>0</v>
      </c>
      <c r="C24" s="86">
        <v>0</v>
      </c>
      <c r="D24" s="86">
        <v>0</v>
      </c>
      <c r="E24" s="86">
        <v>0</v>
      </c>
      <c r="F24" s="86">
        <v>0</v>
      </c>
      <c r="G24" s="86">
        <v>0</v>
      </c>
      <c r="H24" s="86">
        <v>0</v>
      </c>
      <c r="I24" s="86">
        <v>0</v>
      </c>
      <c r="J24" s="86">
        <v>0</v>
      </c>
      <c r="K24" s="86">
        <f t="shared" si="0"/>
        <v>0</v>
      </c>
      <c r="P24" s="81">
        <v>9</v>
      </c>
      <c r="Q24" s="92" t="s">
        <v>8</v>
      </c>
      <c r="R24" s="86">
        <v>0</v>
      </c>
      <c r="S24" s="86">
        <v>0</v>
      </c>
      <c r="T24" s="86">
        <v>0</v>
      </c>
      <c r="U24" s="86">
        <v>0</v>
      </c>
      <c r="V24" s="86">
        <v>0</v>
      </c>
      <c r="W24" s="86">
        <v>0</v>
      </c>
      <c r="X24" s="86">
        <v>0</v>
      </c>
      <c r="Y24" s="86">
        <v>2</v>
      </c>
      <c r="Z24" s="86">
        <v>3</v>
      </c>
      <c r="AA24" s="86">
        <v>5</v>
      </c>
      <c r="AF24" s="96" t="s">
        <v>18</v>
      </c>
      <c r="AG24" s="95">
        <v>0</v>
      </c>
      <c r="AH24" s="95">
        <v>0</v>
      </c>
      <c r="AI24" s="95">
        <v>1</v>
      </c>
      <c r="AJ24" s="95">
        <v>0</v>
      </c>
      <c r="AK24" s="95">
        <v>3</v>
      </c>
      <c r="AL24" s="95">
        <v>0</v>
      </c>
      <c r="AM24" s="95">
        <v>10</v>
      </c>
      <c r="AN24" s="95">
        <v>0</v>
      </c>
      <c r="AO24" s="95">
        <v>0</v>
      </c>
      <c r="AP24" s="95">
        <v>14</v>
      </c>
      <c r="AR24" s="2"/>
      <c r="AS24" s="2"/>
      <c r="AT24" s="2"/>
      <c r="AU24" s="2"/>
      <c r="AV24" s="128"/>
      <c r="AW24" s="128"/>
      <c r="AX24" s="2"/>
      <c r="AY24" s="2"/>
      <c r="AZ24" s="2"/>
      <c r="BA24" s="2"/>
      <c r="BB24" s="2"/>
      <c r="BC24" s="2"/>
      <c r="BD24" s="2"/>
      <c r="BE24" s="128"/>
      <c r="BF24" s="128"/>
      <c r="BG24" s="2"/>
      <c r="BH24" s="2"/>
      <c r="BR24" s="2"/>
      <c r="BS24" s="2"/>
      <c r="BT24" s="128"/>
      <c r="BU24" s="128"/>
      <c r="BV24" s="2"/>
      <c r="BW24" s="2"/>
      <c r="BX24" s="2"/>
      <c r="BY24" s="2"/>
      <c r="BZ24" s="2"/>
      <c r="CA24" s="2"/>
      <c r="CB24" s="2"/>
      <c r="CC24" s="2"/>
      <c r="CD24" s="128"/>
      <c r="CE24" s="128"/>
      <c r="CF24" s="2"/>
      <c r="CG24" s="2"/>
      <c r="CH24" s="2"/>
      <c r="CI24" s="2"/>
      <c r="CJ24" s="2"/>
      <c r="CK24" s="2"/>
      <c r="CL24" s="2"/>
      <c r="CM24" s="2"/>
      <c r="CN24" s="128"/>
      <c r="CO24" s="128"/>
      <c r="CP24" s="2"/>
      <c r="CQ24" s="2"/>
      <c r="DS24" s="19"/>
    </row>
    <row r="25" spans="1:123" x14ac:dyDescent="0.25">
      <c r="A25" s="3" t="s">
        <v>6</v>
      </c>
      <c r="B25" s="86">
        <v>0</v>
      </c>
      <c r="C25" s="86">
        <v>0</v>
      </c>
      <c r="D25" s="86">
        <v>0</v>
      </c>
      <c r="E25" s="86">
        <v>0</v>
      </c>
      <c r="F25" s="86">
        <v>1</v>
      </c>
      <c r="G25" s="86">
        <v>0</v>
      </c>
      <c r="H25" s="86">
        <v>0</v>
      </c>
      <c r="I25" s="86">
        <v>2</v>
      </c>
      <c r="J25" s="86">
        <v>3</v>
      </c>
      <c r="K25" s="86">
        <f t="shared" si="0"/>
        <v>6</v>
      </c>
      <c r="P25" s="81">
        <v>10</v>
      </c>
      <c r="Q25" s="3" t="s">
        <v>9</v>
      </c>
      <c r="R25" s="86">
        <v>0</v>
      </c>
      <c r="S25" s="86">
        <v>0</v>
      </c>
      <c r="T25" s="86">
        <v>0</v>
      </c>
      <c r="U25" s="86">
        <v>0</v>
      </c>
      <c r="V25" s="86">
        <v>0</v>
      </c>
      <c r="W25" s="86">
        <v>1</v>
      </c>
      <c r="X25" s="86">
        <v>0</v>
      </c>
      <c r="Y25" s="86">
        <v>0</v>
      </c>
      <c r="Z25" s="86">
        <v>0</v>
      </c>
      <c r="AA25" s="86">
        <v>1</v>
      </c>
      <c r="AF25" s="3" t="s">
        <v>41</v>
      </c>
      <c r="AG25" s="86">
        <v>0</v>
      </c>
      <c r="AH25" s="86">
        <v>0</v>
      </c>
      <c r="AI25" s="86">
        <v>0</v>
      </c>
      <c r="AJ25" s="86">
        <v>4</v>
      </c>
      <c r="AK25" s="86">
        <v>3</v>
      </c>
      <c r="AL25" s="86">
        <v>0</v>
      </c>
      <c r="AM25" s="86">
        <v>0</v>
      </c>
      <c r="AN25" s="86">
        <v>1</v>
      </c>
      <c r="AO25" s="86">
        <v>0</v>
      </c>
      <c r="AP25" s="86">
        <v>8</v>
      </c>
      <c r="AR25" s="2"/>
      <c r="AS25" s="2"/>
      <c r="AT25" s="2"/>
      <c r="AU25" s="2"/>
      <c r="AV25" s="128"/>
      <c r="AW25" s="128"/>
      <c r="AX25" s="2"/>
      <c r="AY25" s="2"/>
      <c r="AZ25" s="2"/>
      <c r="BA25" s="2"/>
      <c r="BB25" s="2"/>
      <c r="BC25" s="2"/>
      <c r="BD25" s="2"/>
      <c r="BE25" s="128"/>
      <c r="BF25" s="128"/>
      <c r="BG25" s="2"/>
      <c r="BH25" s="2"/>
      <c r="BR25" s="2"/>
      <c r="BS25" s="2"/>
      <c r="BT25" s="128"/>
      <c r="BU25" s="128"/>
      <c r="BV25" s="2"/>
      <c r="BW25" s="2"/>
      <c r="BX25" s="2"/>
      <c r="BY25" s="2"/>
      <c r="BZ25" s="2"/>
      <c r="CA25" s="2"/>
      <c r="CB25" s="2"/>
      <c r="CC25" s="2"/>
      <c r="CD25" s="128"/>
      <c r="CE25" s="128"/>
      <c r="CF25" s="2"/>
      <c r="CG25" s="2"/>
      <c r="CH25" s="2"/>
      <c r="CI25" s="2"/>
      <c r="CJ25" s="2"/>
      <c r="CK25" s="2"/>
      <c r="CL25" s="2"/>
      <c r="CM25" s="2"/>
      <c r="CN25" s="128"/>
      <c r="CO25" s="128"/>
      <c r="CP25" s="2"/>
      <c r="CQ25" s="2"/>
      <c r="DS25" s="19"/>
    </row>
    <row r="26" spans="1:123" x14ac:dyDescent="0.25">
      <c r="A26" s="3" t="s">
        <v>7</v>
      </c>
      <c r="B26" s="86">
        <v>0</v>
      </c>
      <c r="C26" s="86">
        <v>0</v>
      </c>
      <c r="D26" s="86">
        <v>0</v>
      </c>
      <c r="E26" s="86">
        <v>0</v>
      </c>
      <c r="F26" s="86">
        <v>0</v>
      </c>
      <c r="G26" s="86">
        <v>0</v>
      </c>
      <c r="H26" s="86">
        <v>0</v>
      </c>
      <c r="I26" s="86">
        <v>2</v>
      </c>
      <c r="J26" s="86">
        <v>0</v>
      </c>
      <c r="K26" s="86">
        <f t="shared" si="0"/>
        <v>2</v>
      </c>
      <c r="P26" s="81">
        <v>11</v>
      </c>
      <c r="Q26" s="110" t="s">
        <v>11</v>
      </c>
      <c r="R26" s="67">
        <v>0</v>
      </c>
      <c r="S26" s="67">
        <v>0</v>
      </c>
      <c r="T26" s="67">
        <v>0</v>
      </c>
      <c r="U26" s="67">
        <v>0</v>
      </c>
      <c r="V26" s="67">
        <v>16</v>
      </c>
      <c r="W26" s="67">
        <v>169</v>
      </c>
      <c r="X26" s="67">
        <v>19</v>
      </c>
      <c r="Y26" s="67">
        <v>0</v>
      </c>
      <c r="Z26" s="67">
        <v>0</v>
      </c>
      <c r="AA26" s="67">
        <v>204</v>
      </c>
      <c r="AF26" s="110" t="s">
        <v>6</v>
      </c>
      <c r="AG26" s="86">
        <v>0</v>
      </c>
      <c r="AH26" s="86">
        <v>0</v>
      </c>
      <c r="AI26" s="86">
        <v>0</v>
      </c>
      <c r="AJ26" s="86">
        <v>0</v>
      </c>
      <c r="AK26" s="86">
        <v>1</v>
      </c>
      <c r="AL26" s="86">
        <v>0</v>
      </c>
      <c r="AM26" s="86">
        <v>0</v>
      </c>
      <c r="AN26" s="86">
        <v>2</v>
      </c>
      <c r="AO26" s="86">
        <v>3</v>
      </c>
      <c r="AP26" s="86">
        <v>6</v>
      </c>
      <c r="AR26" s="2"/>
      <c r="AS26" s="2"/>
      <c r="AT26" s="2"/>
      <c r="AU26" s="2"/>
      <c r="AV26" s="128"/>
      <c r="AW26" s="128"/>
      <c r="AX26" s="2"/>
      <c r="AY26" s="2"/>
      <c r="AZ26" s="2"/>
      <c r="BA26" s="2"/>
      <c r="BB26" s="2"/>
      <c r="BC26" s="2"/>
      <c r="BD26" s="2"/>
      <c r="BE26" s="128"/>
      <c r="BF26" s="128"/>
      <c r="BG26" s="2"/>
      <c r="BH26" s="2"/>
      <c r="BR26" s="2"/>
      <c r="BS26" s="2"/>
      <c r="BT26" s="128"/>
      <c r="BU26" s="128"/>
      <c r="BV26" s="2"/>
      <c r="BW26" s="2"/>
      <c r="BX26" s="2"/>
      <c r="BY26" s="2"/>
      <c r="BZ26" s="2"/>
      <c r="CA26" s="2"/>
      <c r="CB26" s="2"/>
      <c r="CC26" s="2"/>
      <c r="CD26" s="128"/>
      <c r="CE26" s="128"/>
      <c r="CF26" s="2"/>
      <c r="CG26" s="2"/>
      <c r="CH26" s="2"/>
      <c r="CI26" s="2"/>
      <c r="CJ26" s="2"/>
      <c r="CK26" s="2"/>
      <c r="CL26" s="2"/>
      <c r="CM26" s="2"/>
      <c r="CN26" s="128"/>
      <c r="CO26" s="128"/>
      <c r="CP26" s="2"/>
      <c r="CQ26" s="2"/>
      <c r="DS26" s="19"/>
    </row>
    <row r="27" spans="1:123" s="2" customFormat="1" x14ac:dyDescent="0.25">
      <c r="A27" s="124" t="s">
        <v>83</v>
      </c>
      <c r="B27" s="86">
        <v>0</v>
      </c>
      <c r="C27" s="86">
        <v>0</v>
      </c>
      <c r="D27" s="86">
        <v>0</v>
      </c>
      <c r="E27" s="86">
        <v>0</v>
      </c>
      <c r="F27" s="86">
        <v>0</v>
      </c>
      <c r="G27" s="86">
        <v>0</v>
      </c>
      <c r="H27" s="86">
        <v>0</v>
      </c>
      <c r="I27" s="86">
        <v>0</v>
      </c>
      <c r="J27" s="86">
        <v>0</v>
      </c>
      <c r="K27" s="86"/>
      <c r="P27" s="81">
        <v>12</v>
      </c>
      <c r="Q27" s="110" t="s">
        <v>12</v>
      </c>
      <c r="R27" s="67">
        <v>0</v>
      </c>
      <c r="S27" s="67">
        <v>0</v>
      </c>
      <c r="T27" s="67">
        <v>0</v>
      </c>
      <c r="U27" s="67">
        <v>0</v>
      </c>
      <c r="V27" s="67">
        <v>9</v>
      </c>
      <c r="W27" s="67">
        <v>5</v>
      </c>
      <c r="X27" s="67">
        <v>10</v>
      </c>
      <c r="Y27" s="67">
        <v>0</v>
      </c>
      <c r="Z27" s="67">
        <v>0</v>
      </c>
      <c r="AA27" s="67">
        <v>24</v>
      </c>
      <c r="AB27"/>
      <c r="AC27"/>
      <c r="AD27"/>
      <c r="AE27"/>
      <c r="AF27" s="211" t="s">
        <v>8</v>
      </c>
      <c r="AG27" s="86">
        <v>0</v>
      </c>
      <c r="AH27" s="86">
        <v>0</v>
      </c>
      <c r="AI27" s="86">
        <v>0</v>
      </c>
      <c r="AJ27" s="86">
        <v>0</v>
      </c>
      <c r="AK27" s="86">
        <v>0</v>
      </c>
      <c r="AL27" s="86">
        <v>0</v>
      </c>
      <c r="AM27" s="86">
        <v>0</v>
      </c>
      <c r="AN27" s="86">
        <v>2</v>
      </c>
      <c r="AO27" s="86">
        <v>3</v>
      </c>
      <c r="AP27" s="86">
        <v>5</v>
      </c>
      <c r="AQ27"/>
      <c r="AV27" s="128"/>
      <c r="AW27" s="128"/>
      <c r="BE27" s="128"/>
      <c r="BF27" s="128"/>
      <c r="BT27" s="128"/>
      <c r="BU27" s="128"/>
      <c r="CD27" s="128"/>
      <c r="CE27" s="128"/>
      <c r="CN27" s="128"/>
      <c r="CO27" s="128"/>
      <c r="DS27" s="19"/>
    </row>
    <row r="28" spans="1:123" x14ac:dyDescent="0.25">
      <c r="A28" s="92" t="s">
        <v>50</v>
      </c>
      <c r="B28" s="86">
        <v>0</v>
      </c>
      <c r="C28" s="86">
        <v>0</v>
      </c>
      <c r="D28" s="86">
        <v>0</v>
      </c>
      <c r="E28" s="86">
        <v>0</v>
      </c>
      <c r="F28" s="86">
        <v>0</v>
      </c>
      <c r="G28" s="86">
        <v>0</v>
      </c>
      <c r="H28" s="86">
        <v>0</v>
      </c>
      <c r="I28" s="86">
        <v>0</v>
      </c>
      <c r="J28" s="86">
        <v>0</v>
      </c>
      <c r="K28" s="86">
        <f t="shared" si="0"/>
        <v>0</v>
      </c>
      <c r="P28" s="81">
        <v>13</v>
      </c>
      <c r="Q28" s="92" t="s">
        <v>32</v>
      </c>
      <c r="R28" s="86">
        <v>0</v>
      </c>
      <c r="S28" s="86">
        <v>0</v>
      </c>
      <c r="T28" s="86">
        <v>0</v>
      </c>
      <c r="U28" s="86">
        <v>0</v>
      </c>
      <c r="V28" s="86">
        <v>0</v>
      </c>
      <c r="W28" s="86">
        <v>2</v>
      </c>
      <c r="X28" s="86">
        <v>1</v>
      </c>
      <c r="Y28" s="86">
        <v>0</v>
      </c>
      <c r="Z28" s="86">
        <v>0</v>
      </c>
      <c r="AA28" s="86">
        <v>3</v>
      </c>
      <c r="AF28" s="96" t="s">
        <v>15</v>
      </c>
      <c r="AG28" s="95">
        <v>0</v>
      </c>
      <c r="AH28" s="95">
        <v>0</v>
      </c>
      <c r="AI28" s="95">
        <v>0</v>
      </c>
      <c r="AJ28" s="95">
        <v>1</v>
      </c>
      <c r="AK28" s="95">
        <v>1</v>
      </c>
      <c r="AL28" s="95">
        <v>2</v>
      </c>
      <c r="AM28" s="95">
        <v>0</v>
      </c>
      <c r="AN28" s="95">
        <v>1</v>
      </c>
      <c r="AO28" s="95"/>
      <c r="AP28" s="95">
        <v>5</v>
      </c>
      <c r="AR28" s="2"/>
      <c r="AS28" s="2"/>
      <c r="AT28" s="2"/>
      <c r="AU28" s="2"/>
      <c r="AV28" s="128"/>
      <c r="AW28" s="128"/>
      <c r="AX28" s="2"/>
      <c r="AY28" s="2"/>
      <c r="AZ28" s="2"/>
      <c r="BA28" s="2"/>
      <c r="BB28" s="2"/>
      <c r="BC28" s="2"/>
      <c r="BD28" s="2"/>
      <c r="BE28" s="128"/>
      <c r="BF28" s="128"/>
      <c r="BG28" s="2"/>
      <c r="BH28" s="2"/>
      <c r="BR28" s="2"/>
      <c r="BS28" s="2"/>
      <c r="BT28" s="128"/>
      <c r="BU28" s="128"/>
      <c r="BV28" s="2"/>
      <c r="BW28" s="2"/>
      <c r="BX28" s="2"/>
      <c r="BY28" s="2"/>
      <c r="BZ28" s="2"/>
      <c r="CA28" s="2"/>
      <c r="CB28" s="2"/>
      <c r="CC28" s="2"/>
      <c r="CD28" s="128"/>
      <c r="CE28" s="128"/>
      <c r="CF28" s="2"/>
      <c r="CG28" s="2"/>
      <c r="CH28" s="2"/>
      <c r="CI28" s="2"/>
      <c r="CJ28" s="2"/>
      <c r="CK28" s="2"/>
      <c r="CL28" s="2"/>
      <c r="CM28" s="2"/>
      <c r="CN28" s="128"/>
      <c r="CO28" s="128"/>
      <c r="CP28" s="2"/>
      <c r="CQ28" s="2"/>
      <c r="DS28" s="19"/>
    </row>
    <row r="29" spans="1:123" x14ac:dyDescent="0.25">
      <c r="A29" s="92" t="s">
        <v>51</v>
      </c>
      <c r="B29" s="86">
        <v>0</v>
      </c>
      <c r="C29" s="86">
        <v>0</v>
      </c>
      <c r="D29" s="86">
        <v>0</v>
      </c>
      <c r="E29" s="86">
        <v>0</v>
      </c>
      <c r="F29" s="86">
        <v>0</v>
      </c>
      <c r="G29" s="86">
        <v>0</v>
      </c>
      <c r="H29" s="86">
        <v>0</v>
      </c>
      <c r="I29" s="86">
        <v>0</v>
      </c>
      <c r="J29" s="86">
        <v>0</v>
      </c>
      <c r="K29" s="86">
        <f t="shared" si="0"/>
        <v>0</v>
      </c>
      <c r="P29" s="81"/>
      <c r="Q29" s="102" t="s">
        <v>18</v>
      </c>
      <c r="R29" s="95">
        <v>0</v>
      </c>
      <c r="S29" s="95">
        <v>0</v>
      </c>
      <c r="T29" s="95">
        <v>1</v>
      </c>
      <c r="U29" s="95">
        <v>0</v>
      </c>
      <c r="V29" s="95">
        <v>3</v>
      </c>
      <c r="W29" s="95">
        <v>0</v>
      </c>
      <c r="X29" s="95">
        <v>10</v>
      </c>
      <c r="Y29" s="95">
        <v>0</v>
      </c>
      <c r="Z29" s="95">
        <v>0</v>
      </c>
      <c r="AA29" s="95">
        <v>14</v>
      </c>
      <c r="AF29" s="211" t="s">
        <v>32</v>
      </c>
      <c r="AG29" s="86">
        <v>0</v>
      </c>
      <c r="AH29" s="86">
        <v>0</v>
      </c>
      <c r="AI29" s="86">
        <v>0</v>
      </c>
      <c r="AJ29" s="86">
        <v>0</v>
      </c>
      <c r="AK29" s="86">
        <v>0</v>
      </c>
      <c r="AL29" s="86">
        <v>2</v>
      </c>
      <c r="AM29" s="86">
        <v>1</v>
      </c>
      <c r="AN29" s="86">
        <v>0</v>
      </c>
      <c r="AO29" s="86">
        <v>0</v>
      </c>
      <c r="AP29" s="86">
        <v>3</v>
      </c>
      <c r="AR29" s="2"/>
      <c r="AS29" s="2"/>
      <c r="AT29" s="2"/>
      <c r="AU29" s="2"/>
      <c r="AV29" s="128"/>
      <c r="AW29" s="128"/>
      <c r="AX29" s="2"/>
      <c r="AY29" s="2"/>
      <c r="AZ29" s="2"/>
      <c r="BA29" s="2"/>
      <c r="BB29" s="2"/>
      <c r="BC29" s="2"/>
      <c r="BD29" s="2"/>
      <c r="BE29" s="128"/>
      <c r="BF29" s="128"/>
      <c r="BG29" s="2"/>
      <c r="BH29" s="2"/>
      <c r="BR29" s="2"/>
      <c r="BS29" s="2"/>
      <c r="BT29" s="128"/>
      <c r="BU29" s="128"/>
      <c r="BV29" s="2"/>
      <c r="BW29" s="2"/>
      <c r="BX29" s="2"/>
      <c r="BY29" s="2"/>
      <c r="BZ29" s="2"/>
      <c r="CA29" s="2"/>
      <c r="CB29" s="2"/>
      <c r="CC29" s="2"/>
      <c r="CD29" s="128"/>
      <c r="CE29" s="128"/>
      <c r="CF29" s="2"/>
      <c r="CG29" s="2"/>
      <c r="CH29" s="2"/>
      <c r="CI29" s="2"/>
      <c r="CJ29" s="2"/>
      <c r="CK29" s="2"/>
      <c r="CL29" s="2"/>
      <c r="CM29" s="2"/>
      <c r="CN29" s="128"/>
      <c r="CO29" s="128"/>
      <c r="CP29" s="2"/>
      <c r="CQ29" s="2"/>
      <c r="DS29" s="19"/>
    </row>
    <row r="30" spans="1:123" x14ac:dyDescent="0.25">
      <c r="A30" s="92" t="s">
        <v>42</v>
      </c>
      <c r="B30" s="86">
        <v>0</v>
      </c>
      <c r="C30" s="86">
        <v>0</v>
      </c>
      <c r="D30" s="86">
        <v>0</v>
      </c>
      <c r="E30" s="86">
        <v>0</v>
      </c>
      <c r="F30" s="86">
        <v>0</v>
      </c>
      <c r="G30" s="86">
        <v>0</v>
      </c>
      <c r="H30" s="86">
        <v>0</v>
      </c>
      <c r="I30" s="86">
        <v>0</v>
      </c>
      <c r="J30" s="86">
        <v>0</v>
      </c>
      <c r="K30" s="86">
        <f t="shared" si="0"/>
        <v>0</v>
      </c>
      <c r="P30" s="81">
        <v>14</v>
      </c>
      <c r="Q30" s="102" t="s">
        <v>14</v>
      </c>
      <c r="R30" s="95">
        <v>0</v>
      </c>
      <c r="S30" s="95">
        <v>2</v>
      </c>
      <c r="T30" s="95">
        <v>0</v>
      </c>
      <c r="U30" s="95">
        <v>0</v>
      </c>
      <c r="V30" s="95">
        <v>2</v>
      </c>
      <c r="W30" s="95">
        <v>11</v>
      </c>
      <c r="X30" s="95">
        <v>9</v>
      </c>
      <c r="Y30" s="95"/>
      <c r="Z30" s="95"/>
      <c r="AA30" s="95">
        <v>24</v>
      </c>
      <c r="AF30" s="102" t="s">
        <v>54</v>
      </c>
      <c r="AG30" s="95">
        <v>0</v>
      </c>
      <c r="AH30" s="95">
        <v>0</v>
      </c>
      <c r="AI30" s="95">
        <v>0</v>
      </c>
      <c r="AJ30" s="95">
        <v>0</v>
      </c>
      <c r="AK30" s="95">
        <v>0</v>
      </c>
      <c r="AL30" s="95">
        <v>1</v>
      </c>
      <c r="AM30" s="95">
        <v>0</v>
      </c>
      <c r="AN30" s="95">
        <v>2</v>
      </c>
      <c r="AO30" s="95">
        <v>0</v>
      </c>
      <c r="AP30" s="95">
        <v>3</v>
      </c>
      <c r="AR30" s="2"/>
      <c r="AS30" s="2"/>
      <c r="AT30" s="2"/>
      <c r="AU30" s="2"/>
      <c r="AV30" s="128"/>
      <c r="AW30" s="128"/>
      <c r="AX30" s="2"/>
      <c r="AY30" s="2"/>
      <c r="AZ30" s="2"/>
      <c r="BA30" s="2"/>
      <c r="BB30" s="2"/>
      <c r="BC30" s="2"/>
      <c r="BD30" s="2"/>
      <c r="BE30" s="128"/>
      <c r="BF30" s="128"/>
      <c r="BG30" s="2"/>
      <c r="BH30" s="2"/>
      <c r="BR30" s="2"/>
      <c r="BS30" s="2"/>
      <c r="BT30" s="128"/>
      <c r="BU30" s="128"/>
      <c r="BV30" s="2"/>
      <c r="BW30" s="2"/>
      <c r="BX30" s="2"/>
      <c r="BY30" s="2"/>
      <c r="BZ30" s="2"/>
      <c r="CA30" s="2"/>
      <c r="CB30" s="2"/>
      <c r="CC30" s="2"/>
      <c r="CD30" s="128"/>
      <c r="CE30" s="128"/>
      <c r="CF30" s="2"/>
      <c r="CG30" s="2"/>
      <c r="CH30" s="2"/>
      <c r="CI30" s="2"/>
      <c r="CJ30" s="2"/>
      <c r="CK30" s="2"/>
      <c r="CL30" s="2"/>
      <c r="CM30" s="2"/>
      <c r="CN30" s="128"/>
      <c r="CO30" s="128"/>
      <c r="CP30" s="2"/>
      <c r="CQ30" s="2"/>
      <c r="DS30" s="19"/>
    </row>
    <row r="31" spans="1:123" x14ac:dyDescent="0.25">
      <c r="A31" s="3" t="s">
        <v>8</v>
      </c>
      <c r="B31" s="86">
        <v>0</v>
      </c>
      <c r="C31" s="86">
        <v>0</v>
      </c>
      <c r="D31" s="86">
        <v>0</v>
      </c>
      <c r="E31" s="86">
        <v>0</v>
      </c>
      <c r="F31" s="86">
        <v>0</v>
      </c>
      <c r="G31" s="86">
        <v>0</v>
      </c>
      <c r="H31" s="86">
        <v>0</v>
      </c>
      <c r="I31" s="86">
        <v>2</v>
      </c>
      <c r="J31" s="86">
        <v>3</v>
      </c>
      <c r="K31" s="86">
        <f t="shared" si="0"/>
        <v>5</v>
      </c>
      <c r="P31" s="81">
        <v>15</v>
      </c>
      <c r="Q31" s="102" t="s">
        <v>40</v>
      </c>
      <c r="R31" s="95">
        <v>0</v>
      </c>
      <c r="S31" s="95">
        <v>1</v>
      </c>
      <c r="T31" s="95">
        <v>0</v>
      </c>
      <c r="U31" s="95">
        <v>0</v>
      </c>
      <c r="V31" s="95">
        <v>0</v>
      </c>
      <c r="W31" s="95">
        <v>0</v>
      </c>
      <c r="X31" s="95">
        <v>0</v>
      </c>
      <c r="Y31" s="95">
        <v>0</v>
      </c>
      <c r="Z31" s="95">
        <v>0</v>
      </c>
      <c r="AA31" s="95">
        <v>1</v>
      </c>
      <c r="AF31" s="110" t="s">
        <v>45</v>
      </c>
      <c r="AG31" s="86">
        <v>0</v>
      </c>
      <c r="AH31" s="86">
        <v>0</v>
      </c>
      <c r="AI31" s="86">
        <v>0</v>
      </c>
      <c r="AJ31" s="86">
        <v>0</v>
      </c>
      <c r="AK31" s="23">
        <v>0</v>
      </c>
      <c r="AL31" s="23">
        <v>0</v>
      </c>
      <c r="AM31" s="23">
        <v>0</v>
      </c>
      <c r="AN31" s="86">
        <v>2</v>
      </c>
      <c r="AO31" s="86">
        <v>0</v>
      </c>
      <c r="AP31" s="86">
        <v>2</v>
      </c>
      <c r="AR31" s="2"/>
      <c r="AS31" s="2"/>
      <c r="AT31" s="2"/>
      <c r="AU31" s="2"/>
      <c r="AV31" s="128"/>
      <c r="AW31" s="128"/>
      <c r="AX31" s="2"/>
      <c r="AY31" s="2"/>
      <c r="AZ31" s="2"/>
      <c r="BA31" s="2"/>
      <c r="BB31" s="2"/>
      <c r="BC31" s="2"/>
      <c r="BD31" s="2"/>
      <c r="BE31" s="128"/>
      <c r="BF31" s="128"/>
      <c r="BG31" s="2"/>
      <c r="BH31" s="2"/>
      <c r="BR31" s="2"/>
      <c r="BS31" s="2"/>
      <c r="BT31" s="128"/>
      <c r="BU31" s="128"/>
      <c r="BV31" s="2"/>
      <c r="BW31" s="2"/>
      <c r="BX31" s="2"/>
      <c r="BY31" s="2"/>
      <c r="BZ31" s="2"/>
      <c r="CA31" s="2"/>
      <c r="CB31" s="2"/>
      <c r="CC31" s="2"/>
      <c r="CD31" s="128"/>
      <c r="CE31" s="128"/>
      <c r="CF31" s="2"/>
      <c r="CG31" s="2"/>
      <c r="CH31" s="2"/>
      <c r="CI31" s="2"/>
      <c r="CJ31" s="2"/>
      <c r="CK31" s="2"/>
      <c r="CL31" s="2"/>
      <c r="CM31" s="2"/>
      <c r="CN31" s="128"/>
      <c r="CO31" s="128"/>
      <c r="CP31" s="2"/>
      <c r="CQ31" s="2"/>
      <c r="DS31" s="19"/>
    </row>
    <row r="32" spans="1:123" x14ac:dyDescent="0.25">
      <c r="A32" s="3" t="s">
        <v>9</v>
      </c>
      <c r="B32" s="86">
        <v>0</v>
      </c>
      <c r="C32" s="86">
        <v>0</v>
      </c>
      <c r="D32" s="86">
        <v>0</v>
      </c>
      <c r="E32" s="86">
        <v>0</v>
      </c>
      <c r="F32" s="86">
        <v>0</v>
      </c>
      <c r="G32" s="86">
        <v>1</v>
      </c>
      <c r="H32" s="86">
        <v>0</v>
      </c>
      <c r="I32" s="86">
        <v>0</v>
      </c>
      <c r="J32" s="86">
        <v>0</v>
      </c>
      <c r="K32" s="86">
        <f t="shared" si="0"/>
        <v>1</v>
      </c>
      <c r="P32" s="81">
        <v>16</v>
      </c>
      <c r="Q32" s="102" t="s">
        <v>15</v>
      </c>
      <c r="R32" s="95">
        <v>0</v>
      </c>
      <c r="S32" s="95">
        <v>0</v>
      </c>
      <c r="T32" s="95">
        <v>0</v>
      </c>
      <c r="U32" s="95">
        <v>1</v>
      </c>
      <c r="V32" s="95">
        <v>1</v>
      </c>
      <c r="W32" s="95">
        <v>2</v>
      </c>
      <c r="X32" s="95">
        <v>0</v>
      </c>
      <c r="Y32" s="95">
        <v>1</v>
      </c>
      <c r="Z32" s="95"/>
      <c r="AA32" s="95">
        <v>5</v>
      </c>
      <c r="AF32" s="110" t="s">
        <v>4</v>
      </c>
      <c r="AG32" s="86">
        <v>0</v>
      </c>
      <c r="AH32" s="86">
        <v>0</v>
      </c>
      <c r="AI32" s="86">
        <v>0</v>
      </c>
      <c r="AJ32" s="86">
        <v>0</v>
      </c>
      <c r="AK32" s="86">
        <v>0</v>
      </c>
      <c r="AL32" s="86">
        <v>0</v>
      </c>
      <c r="AM32" s="86">
        <v>0</v>
      </c>
      <c r="AN32" s="86">
        <v>2</v>
      </c>
      <c r="AO32" s="86">
        <v>0</v>
      </c>
      <c r="AP32" s="86">
        <v>2</v>
      </c>
      <c r="AR32" s="2"/>
      <c r="AS32" s="2"/>
      <c r="AT32" s="2"/>
      <c r="AU32" s="2"/>
      <c r="AV32" s="128"/>
      <c r="AW32" s="128"/>
      <c r="AX32" s="2"/>
      <c r="AY32" s="2"/>
      <c r="AZ32" s="2"/>
      <c r="BA32" s="2"/>
      <c r="BB32" s="2"/>
      <c r="BC32" s="2"/>
      <c r="BD32" s="2"/>
      <c r="BE32" s="128"/>
      <c r="BF32" s="128"/>
      <c r="BG32" s="2"/>
      <c r="BH32" s="2"/>
      <c r="BR32" s="2"/>
      <c r="BS32" s="2"/>
      <c r="BT32" s="128"/>
      <c r="BU32" s="128"/>
      <c r="BV32" s="2"/>
      <c r="BW32" s="2"/>
      <c r="BX32" s="2"/>
      <c r="BY32" s="2"/>
      <c r="BZ32" s="2"/>
      <c r="CA32" s="2"/>
      <c r="CB32" s="2"/>
      <c r="CC32" s="2"/>
      <c r="CD32" s="128"/>
      <c r="CE32" s="128"/>
      <c r="CF32" s="2"/>
      <c r="CG32" s="2"/>
      <c r="CH32" s="2"/>
      <c r="CI32" s="2"/>
      <c r="CJ32" s="2"/>
      <c r="CK32" s="2"/>
      <c r="CL32" s="2"/>
      <c r="CM32" s="2"/>
      <c r="CN32" s="128"/>
      <c r="CO32" s="128"/>
      <c r="CP32" s="2"/>
      <c r="CQ32" s="2"/>
      <c r="DS32" s="19"/>
    </row>
    <row r="33" spans="1:123" x14ac:dyDescent="0.25">
      <c r="A33" s="92" t="s">
        <v>44</v>
      </c>
      <c r="B33" s="86">
        <v>0</v>
      </c>
      <c r="C33" s="86">
        <v>0</v>
      </c>
      <c r="D33" s="86">
        <v>0</v>
      </c>
      <c r="E33" s="86">
        <v>0</v>
      </c>
      <c r="F33" s="86">
        <v>0</v>
      </c>
      <c r="G33" s="86">
        <v>0</v>
      </c>
      <c r="H33" s="86">
        <v>0</v>
      </c>
      <c r="I33" s="86">
        <v>0</v>
      </c>
      <c r="J33" s="86">
        <v>0</v>
      </c>
      <c r="K33" s="86">
        <f t="shared" si="0"/>
        <v>0</v>
      </c>
      <c r="P33" s="81">
        <v>17</v>
      </c>
      <c r="Q33" s="102" t="s">
        <v>54</v>
      </c>
      <c r="R33" s="95">
        <v>0</v>
      </c>
      <c r="S33" s="95">
        <v>0</v>
      </c>
      <c r="T33" s="95">
        <v>0</v>
      </c>
      <c r="U33" s="95">
        <v>0</v>
      </c>
      <c r="V33" s="95">
        <v>0</v>
      </c>
      <c r="W33" s="95">
        <v>1</v>
      </c>
      <c r="X33" s="95">
        <v>0</v>
      </c>
      <c r="Y33" s="95">
        <v>2</v>
      </c>
      <c r="Z33" s="95">
        <v>0</v>
      </c>
      <c r="AA33" s="95">
        <v>3</v>
      </c>
      <c r="AF33" s="211" t="s">
        <v>7</v>
      </c>
      <c r="AG33" s="86">
        <v>0</v>
      </c>
      <c r="AH33" s="86">
        <v>0</v>
      </c>
      <c r="AI33" s="86">
        <v>0</v>
      </c>
      <c r="AJ33" s="86">
        <v>0</v>
      </c>
      <c r="AK33" s="86">
        <v>0</v>
      </c>
      <c r="AL33" s="86">
        <v>0</v>
      </c>
      <c r="AM33" s="86">
        <v>0</v>
      </c>
      <c r="AN33" s="86">
        <v>2</v>
      </c>
      <c r="AO33" s="86">
        <v>0</v>
      </c>
      <c r="AP33" s="86">
        <v>2</v>
      </c>
      <c r="AR33" s="2"/>
      <c r="AS33" s="2"/>
      <c r="AT33" s="2"/>
      <c r="AU33" s="2"/>
      <c r="AV33" s="128"/>
      <c r="AW33" s="128"/>
      <c r="AX33" s="2"/>
      <c r="AY33" s="2"/>
      <c r="AZ33" s="2"/>
      <c r="BA33" s="2"/>
      <c r="BB33" s="2"/>
      <c r="BC33" s="2"/>
      <c r="BD33" s="2"/>
      <c r="BE33" s="128"/>
      <c r="BF33" s="128"/>
      <c r="BG33" s="2"/>
      <c r="BH33" s="2"/>
      <c r="BR33" s="2"/>
      <c r="BS33" s="2"/>
      <c r="BT33" s="128"/>
      <c r="BU33" s="128"/>
      <c r="BV33" s="2"/>
      <c r="BW33" s="2"/>
      <c r="BX33" s="2"/>
      <c r="BY33" s="2"/>
      <c r="BZ33" s="2"/>
      <c r="CA33" s="2"/>
      <c r="CB33" s="2"/>
      <c r="CC33" s="2"/>
      <c r="CD33" s="128"/>
      <c r="CE33" s="128"/>
      <c r="CF33" s="2"/>
      <c r="CG33" s="2"/>
      <c r="CH33" s="2"/>
      <c r="CI33" s="2"/>
      <c r="CJ33" s="2"/>
      <c r="CK33" s="2"/>
      <c r="CL33" s="2"/>
      <c r="CM33" s="2"/>
      <c r="CN33" s="128"/>
      <c r="CO33" s="128"/>
      <c r="CP33" s="2"/>
      <c r="CQ33" s="2"/>
      <c r="DS33" s="19"/>
    </row>
    <row r="34" spans="1:123" x14ac:dyDescent="0.25">
      <c r="A34" s="3" t="s">
        <v>10</v>
      </c>
      <c r="B34" s="86">
        <v>0</v>
      </c>
      <c r="C34" s="86">
        <v>0</v>
      </c>
      <c r="D34" s="86">
        <v>0</v>
      </c>
      <c r="E34" s="86">
        <v>0</v>
      </c>
      <c r="F34" s="86">
        <v>0</v>
      </c>
      <c r="G34" s="86">
        <v>0</v>
      </c>
      <c r="H34" s="86">
        <v>0</v>
      </c>
      <c r="I34" s="86">
        <v>0</v>
      </c>
      <c r="J34" s="86">
        <v>0</v>
      </c>
      <c r="K34" s="86">
        <f t="shared" si="0"/>
        <v>0</v>
      </c>
      <c r="P34" s="81">
        <v>18</v>
      </c>
      <c r="Q34" s="102" t="s">
        <v>47</v>
      </c>
      <c r="R34" s="95">
        <v>0</v>
      </c>
      <c r="S34" s="95">
        <v>0</v>
      </c>
      <c r="T34" s="95">
        <v>0</v>
      </c>
      <c r="U34" s="95">
        <v>0</v>
      </c>
      <c r="V34" s="95">
        <v>0</v>
      </c>
      <c r="W34" s="95">
        <v>2</v>
      </c>
      <c r="X34" s="95">
        <v>1</v>
      </c>
      <c r="Y34" s="95">
        <v>10</v>
      </c>
      <c r="Z34" s="95">
        <v>2</v>
      </c>
      <c r="AA34" s="95">
        <v>15</v>
      </c>
      <c r="AF34" s="110" t="s">
        <v>9</v>
      </c>
      <c r="AG34" s="86">
        <v>0</v>
      </c>
      <c r="AH34" s="86">
        <v>0</v>
      </c>
      <c r="AI34" s="86">
        <v>0</v>
      </c>
      <c r="AJ34" s="86">
        <v>0</v>
      </c>
      <c r="AK34" s="86">
        <v>0</v>
      </c>
      <c r="AL34" s="86">
        <v>1</v>
      </c>
      <c r="AM34" s="86">
        <v>0</v>
      </c>
      <c r="AN34" s="86">
        <v>0</v>
      </c>
      <c r="AO34" s="86">
        <v>0</v>
      </c>
      <c r="AP34" s="86">
        <v>1</v>
      </c>
      <c r="AR34" s="2"/>
      <c r="AS34" s="2"/>
      <c r="AT34" s="2"/>
      <c r="AU34" s="2"/>
      <c r="AV34" s="128"/>
      <c r="AW34" s="128"/>
      <c r="AX34" s="2"/>
      <c r="AY34" s="2"/>
      <c r="AZ34" s="2"/>
      <c r="BA34" s="2"/>
      <c r="BB34" s="2"/>
      <c r="BC34" s="2"/>
      <c r="BD34" s="2"/>
      <c r="BE34" s="128"/>
      <c r="BF34" s="128"/>
      <c r="BG34" s="2"/>
      <c r="BH34" s="2"/>
      <c r="BR34" s="2"/>
      <c r="BS34" s="2"/>
      <c r="BT34" s="128"/>
      <c r="BU34" s="128"/>
      <c r="BV34" s="2"/>
      <c r="BW34" s="2"/>
      <c r="BX34" s="2"/>
      <c r="BY34" s="2"/>
      <c r="BZ34" s="2"/>
      <c r="CA34" s="2"/>
      <c r="CB34" s="2"/>
      <c r="CC34" s="2"/>
      <c r="CD34" s="128"/>
      <c r="CE34" s="128"/>
      <c r="CF34" s="2"/>
      <c r="CG34" s="2"/>
      <c r="CH34" s="2"/>
      <c r="CI34" s="2"/>
      <c r="CJ34" s="2"/>
      <c r="CK34" s="2"/>
      <c r="CL34" s="2"/>
      <c r="CM34" s="2"/>
      <c r="CN34" s="128"/>
      <c r="CO34" s="128"/>
      <c r="CP34" s="2"/>
      <c r="CQ34" s="2"/>
      <c r="DS34" s="19"/>
    </row>
    <row r="35" spans="1:123" x14ac:dyDescent="0.25">
      <c r="A35" s="3" t="s">
        <v>11</v>
      </c>
      <c r="B35" s="86">
        <v>0</v>
      </c>
      <c r="C35" s="86">
        <v>0</v>
      </c>
      <c r="D35" s="86">
        <v>0</v>
      </c>
      <c r="E35" s="86">
        <v>0</v>
      </c>
      <c r="F35" s="86">
        <v>16</v>
      </c>
      <c r="G35" s="86">
        <v>169</v>
      </c>
      <c r="H35" s="86">
        <v>19</v>
      </c>
      <c r="I35" s="86">
        <v>0</v>
      </c>
      <c r="J35" s="86">
        <v>0</v>
      </c>
      <c r="K35" s="86">
        <f t="shared" si="0"/>
        <v>204</v>
      </c>
      <c r="P35" s="28">
        <v>19</v>
      </c>
      <c r="Q35" s="41" t="s">
        <v>17</v>
      </c>
      <c r="R35" s="117">
        <v>0</v>
      </c>
      <c r="S35" s="117">
        <v>0</v>
      </c>
      <c r="T35" s="117">
        <v>0</v>
      </c>
      <c r="U35" s="117">
        <v>0</v>
      </c>
      <c r="V35" s="117">
        <v>400</v>
      </c>
      <c r="W35" s="117">
        <v>0</v>
      </c>
      <c r="X35" s="117">
        <v>0</v>
      </c>
      <c r="Y35" s="117">
        <v>0</v>
      </c>
      <c r="Z35" s="117">
        <v>0</v>
      </c>
      <c r="AA35" s="117">
        <v>400</v>
      </c>
      <c r="AF35" s="41" t="s">
        <v>40</v>
      </c>
      <c r="AG35" s="117">
        <v>0</v>
      </c>
      <c r="AH35" s="117">
        <v>1</v>
      </c>
      <c r="AI35" s="117">
        <v>0</v>
      </c>
      <c r="AJ35" s="117">
        <v>0</v>
      </c>
      <c r="AK35" s="117">
        <v>0</v>
      </c>
      <c r="AL35" s="117">
        <v>0</v>
      </c>
      <c r="AM35" s="117">
        <v>0</v>
      </c>
      <c r="AN35" s="117">
        <v>0</v>
      </c>
      <c r="AO35" s="117">
        <v>0</v>
      </c>
      <c r="AP35" s="117">
        <v>1</v>
      </c>
      <c r="AR35" s="2"/>
      <c r="AS35" s="2"/>
      <c r="AT35" s="2"/>
      <c r="AU35" s="2"/>
      <c r="AV35" s="128"/>
      <c r="AW35" s="128"/>
      <c r="AX35" s="2"/>
      <c r="AY35" s="2"/>
      <c r="AZ35" s="2"/>
      <c r="BA35" s="2"/>
      <c r="BB35" s="2"/>
      <c r="BC35" s="2"/>
      <c r="BD35" s="2"/>
      <c r="BE35" s="128"/>
      <c r="BF35" s="128"/>
      <c r="BG35" s="2"/>
      <c r="BH35" s="2"/>
      <c r="BR35" s="2"/>
      <c r="BS35" s="2"/>
      <c r="BT35" s="128"/>
      <c r="BU35" s="128"/>
      <c r="BV35" s="2"/>
      <c r="BW35" s="2"/>
      <c r="BX35" s="2"/>
      <c r="BY35" s="2"/>
      <c r="BZ35" s="2"/>
      <c r="CA35" s="2"/>
      <c r="CB35" s="2"/>
      <c r="CC35" s="2"/>
      <c r="CD35" s="128"/>
      <c r="CE35" s="128"/>
      <c r="CF35" s="2"/>
      <c r="CG35" s="2"/>
      <c r="CH35" s="2"/>
      <c r="CI35" s="2"/>
      <c r="CJ35" s="2"/>
      <c r="CK35" s="2"/>
      <c r="CL35" s="2"/>
      <c r="CM35" s="2"/>
      <c r="CN35" s="128"/>
      <c r="CO35" s="128"/>
      <c r="CP35" s="2"/>
      <c r="CQ35" s="2"/>
      <c r="DS35" s="19"/>
    </row>
    <row r="36" spans="1:123" x14ac:dyDescent="0.25">
      <c r="A36" s="3" t="s">
        <v>12</v>
      </c>
      <c r="B36" s="86">
        <v>0</v>
      </c>
      <c r="C36" s="86">
        <v>0</v>
      </c>
      <c r="D36" s="86">
        <v>0</v>
      </c>
      <c r="E36" s="86">
        <v>0</v>
      </c>
      <c r="F36" s="86">
        <v>9</v>
      </c>
      <c r="G36" s="86">
        <v>5</v>
      </c>
      <c r="H36" s="86">
        <v>10</v>
      </c>
      <c r="I36" s="86">
        <v>0</v>
      </c>
      <c r="J36" s="86">
        <v>0</v>
      </c>
      <c r="K36" s="86">
        <f t="shared" si="0"/>
        <v>24</v>
      </c>
      <c r="P36" s="173"/>
      <c r="Q36" s="102" t="s">
        <v>24</v>
      </c>
      <c r="R36" s="95">
        <f>SUM(R16:R35)</f>
        <v>1</v>
      </c>
      <c r="S36" s="95">
        <f t="shared" ref="S36:AA36" si="1">SUM(S16:S35)</f>
        <v>20</v>
      </c>
      <c r="T36" s="95">
        <f t="shared" si="1"/>
        <v>8</v>
      </c>
      <c r="U36" s="95">
        <f t="shared" si="1"/>
        <v>33</v>
      </c>
      <c r="V36" s="95">
        <f t="shared" si="1"/>
        <v>453</v>
      </c>
      <c r="W36" s="95">
        <f t="shared" si="1"/>
        <v>200</v>
      </c>
      <c r="X36" s="95">
        <f t="shared" si="1"/>
        <v>65</v>
      </c>
      <c r="Y36" s="95">
        <f t="shared" si="1"/>
        <v>28</v>
      </c>
      <c r="Z36" s="95">
        <f t="shared" si="1"/>
        <v>10</v>
      </c>
      <c r="AA36" s="95">
        <f t="shared" si="1"/>
        <v>818</v>
      </c>
      <c r="AB36" s="19"/>
      <c r="AF36" s="109" t="s">
        <v>24</v>
      </c>
      <c r="AG36" s="95">
        <f>SUM(AG16:AG35)</f>
        <v>1</v>
      </c>
      <c r="AH36" s="95">
        <f t="shared" ref="AH36" si="2">SUM(AH16:AH35)</f>
        <v>20</v>
      </c>
      <c r="AI36" s="95">
        <f t="shared" ref="AI36" si="3">SUM(AI16:AI35)</f>
        <v>8</v>
      </c>
      <c r="AJ36" s="95">
        <f t="shared" ref="AJ36" si="4">SUM(AJ16:AJ35)</f>
        <v>33</v>
      </c>
      <c r="AK36" s="95">
        <f t="shared" ref="AK36" si="5">SUM(AK16:AK35)</f>
        <v>453</v>
      </c>
      <c r="AL36" s="95">
        <f t="shared" ref="AL36" si="6">SUM(AL16:AL35)</f>
        <v>200</v>
      </c>
      <c r="AM36" s="95">
        <f t="shared" ref="AM36" si="7">SUM(AM16:AM35)</f>
        <v>65</v>
      </c>
      <c r="AN36" s="95">
        <f t="shared" ref="AN36" si="8">SUM(AN16:AN35)</f>
        <v>28</v>
      </c>
      <c r="AO36" s="95">
        <f t="shared" ref="AO36" si="9">SUM(AO16:AO35)</f>
        <v>10</v>
      </c>
      <c r="AP36" s="95">
        <f t="shared" ref="AP36" si="10">SUM(AP16:AP35)</f>
        <v>818</v>
      </c>
      <c r="AR36" s="2"/>
      <c r="AS36" s="2"/>
      <c r="AT36" s="2"/>
      <c r="AU36" s="2"/>
      <c r="AV36" s="128"/>
      <c r="AW36" s="128"/>
      <c r="AX36" s="2"/>
      <c r="AY36" s="2"/>
      <c r="AZ36" s="2"/>
      <c r="BA36" s="2"/>
      <c r="BB36" s="2"/>
      <c r="BC36" s="2"/>
      <c r="BD36" s="2"/>
      <c r="BE36" s="128"/>
      <c r="BF36" s="128"/>
      <c r="BG36" s="2"/>
      <c r="BH36" s="2"/>
      <c r="BR36" s="2"/>
      <c r="BS36" s="2"/>
      <c r="BT36" s="128"/>
      <c r="BU36" s="128"/>
      <c r="BV36" s="2"/>
      <c r="BW36" s="2"/>
      <c r="BX36" s="2"/>
      <c r="BY36" s="2"/>
      <c r="BZ36" s="2"/>
      <c r="CA36" s="2"/>
      <c r="CB36" s="2"/>
      <c r="CC36" s="2"/>
      <c r="CD36" s="128"/>
      <c r="CE36" s="128"/>
      <c r="CF36" s="2"/>
      <c r="CG36" s="2"/>
      <c r="CH36" s="2"/>
      <c r="CI36" s="2"/>
      <c r="CJ36" s="2"/>
      <c r="CK36" s="2"/>
      <c r="CL36" s="2"/>
      <c r="CM36" s="2"/>
      <c r="CN36" s="128"/>
      <c r="CO36" s="128"/>
      <c r="CP36" s="2"/>
      <c r="CQ36" s="2"/>
      <c r="DS36" s="19"/>
    </row>
    <row r="37" spans="1:123" x14ac:dyDescent="0.25">
      <c r="A37" s="92" t="s">
        <v>32</v>
      </c>
      <c r="B37" s="86">
        <v>0</v>
      </c>
      <c r="C37" s="86">
        <v>0</v>
      </c>
      <c r="D37" s="86">
        <v>0</v>
      </c>
      <c r="E37" s="86">
        <v>0</v>
      </c>
      <c r="F37" s="86">
        <v>0</v>
      </c>
      <c r="G37" s="86">
        <v>2</v>
      </c>
      <c r="H37" s="86">
        <v>1</v>
      </c>
      <c r="I37" s="86">
        <v>0</v>
      </c>
      <c r="J37" s="86">
        <v>0</v>
      </c>
      <c r="K37" s="86">
        <f t="shared" si="0"/>
        <v>3</v>
      </c>
      <c r="P37" s="81"/>
      <c r="AB37" s="19"/>
      <c r="AR37" s="2"/>
      <c r="AS37" s="2"/>
      <c r="AT37" s="2"/>
      <c r="AU37" s="2"/>
      <c r="AV37" s="128"/>
      <c r="AW37" s="128"/>
      <c r="AX37" s="2"/>
      <c r="AY37" s="2"/>
      <c r="AZ37" s="2"/>
      <c r="BA37" s="2"/>
      <c r="BB37" s="2"/>
      <c r="BC37" s="2"/>
      <c r="BD37" s="2"/>
      <c r="BE37" s="128"/>
      <c r="BF37" s="128"/>
      <c r="BG37" s="2"/>
      <c r="BH37" s="2"/>
      <c r="BR37" s="2"/>
      <c r="BS37" s="2"/>
      <c r="BT37" s="128"/>
      <c r="BU37" s="128"/>
      <c r="BV37" s="2"/>
      <c r="BW37" s="2"/>
      <c r="BX37" s="2"/>
      <c r="BY37" s="2"/>
      <c r="BZ37" s="2"/>
      <c r="CA37" s="2"/>
      <c r="CB37" s="2"/>
      <c r="CC37" s="2"/>
      <c r="CD37" s="128"/>
      <c r="CE37" s="128"/>
      <c r="CF37" s="2"/>
      <c r="CG37" s="2"/>
      <c r="CH37" s="2"/>
      <c r="CI37" s="2"/>
      <c r="CJ37" s="2"/>
      <c r="CK37" s="2"/>
      <c r="CL37" s="2"/>
      <c r="CM37" s="2"/>
      <c r="CN37" s="128"/>
      <c r="CO37" s="128"/>
      <c r="CP37" s="2"/>
      <c r="CQ37" s="2"/>
      <c r="DS37" s="19"/>
    </row>
    <row r="38" spans="1:123" x14ac:dyDescent="0.25">
      <c r="A38" s="3" t="s">
        <v>18</v>
      </c>
      <c r="B38" s="86">
        <v>0</v>
      </c>
      <c r="C38" s="86">
        <v>0</v>
      </c>
      <c r="D38" s="86">
        <v>1</v>
      </c>
      <c r="E38" s="86">
        <v>0</v>
      </c>
      <c r="F38" s="86">
        <v>3</v>
      </c>
      <c r="G38" s="86">
        <v>0</v>
      </c>
      <c r="H38" s="86">
        <v>10</v>
      </c>
      <c r="I38" s="86">
        <v>0</v>
      </c>
      <c r="J38" s="86">
        <v>0</v>
      </c>
      <c r="K38" s="86">
        <f t="shared" si="0"/>
        <v>14</v>
      </c>
      <c r="P38" s="81"/>
      <c r="AB38" s="19"/>
      <c r="AF38" s="25"/>
      <c r="AG38" s="154"/>
      <c r="AH38" s="154"/>
      <c r="AI38" s="154"/>
      <c r="AJ38" s="154"/>
      <c r="AK38" s="154"/>
      <c r="AL38" s="154"/>
      <c r="AM38" s="154"/>
      <c r="AN38" s="154"/>
      <c r="AO38" s="154"/>
      <c r="AP38" s="154"/>
      <c r="AR38" s="2"/>
      <c r="AS38" s="2"/>
      <c r="AT38" s="2"/>
      <c r="AU38" s="2"/>
      <c r="AV38" s="128"/>
      <c r="AW38" s="128"/>
      <c r="AX38" s="2"/>
      <c r="AY38" s="2"/>
      <c r="AZ38" s="2"/>
      <c r="BA38" s="2"/>
      <c r="BB38" s="2"/>
      <c r="BC38" s="2"/>
      <c r="BD38" s="2"/>
      <c r="BE38" s="128"/>
      <c r="BF38" s="128"/>
      <c r="BG38" s="2"/>
      <c r="BH38" s="2"/>
      <c r="BR38" s="2"/>
      <c r="BS38" s="2"/>
      <c r="BT38" s="128"/>
      <c r="BU38" s="128"/>
      <c r="BV38" s="2"/>
      <c r="BW38" s="2"/>
      <c r="BX38" s="2"/>
      <c r="BY38" s="2"/>
      <c r="BZ38" s="2"/>
      <c r="CA38" s="2"/>
      <c r="CB38" s="2"/>
      <c r="CC38" s="2"/>
      <c r="CD38" s="128"/>
      <c r="CE38" s="128"/>
      <c r="CF38" s="2"/>
      <c r="CG38" s="2"/>
      <c r="CH38" s="2"/>
      <c r="CI38" s="2"/>
      <c r="CJ38" s="2"/>
      <c r="CK38" s="2"/>
      <c r="CL38" s="2"/>
      <c r="CM38" s="2"/>
      <c r="CN38" s="128"/>
      <c r="CO38" s="128"/>
      <c r="CP38" s="2"/>
      <c r="CQ38" s="2"/>
      <c r="DS38" s="19"/>
    </row>
    <row r="39" spans="1:123" x14ac:dyDescent="0.25">
      <c r="A39" s="92" t="s">
        <v>46</v>
      </c>
      <c r="B39" s="86">
        <v>0</v>
      </c>
      <c r="C39" s="86">
        <v>0</v>
      </c>
      <c r="D39" s="86">
        <v>0</v>
      </c>
      <c r="E39" s="86">
        <v>0</v>
      </c>
      <c r="F39" s="86">
        <v>0</v>
      </c>
      <c r="G39" s="86">
        <v>0</v>
      </c>
      <c r="H39" s="86">
        <v>0</v>
      </c>
      <c r="I39" s="86">
        <v>0</v>
      </c>
      <c r="J39" s="86">
        <v>0</v>
      </c>
      <c r="K39" s="86">
        <f t="shared" si="0"/>
        <v>0</v>
      </c>
      <c r="P39" s="81"/>
      <c r="AF39" s="25"/>
      <c r="AG39" s="154"/>
      <c r="AH39" s="154"/>
      <c r="AI39" s="154"/>
      <c r="AJ39" s="154"/>
      <c r="AK39" s="154"/>
      <c r="AL39" s="154"/>
      <c r="AM39" s="154"/>
      <c r="AN39" s="154"/>
      <c r="AO39" s="154"/>
      <c r="AP39" s="154"/>
      <c r="AR39" s="2"/>
      <c r="AS39" s="2"/>
      <c r="AT39" s="2"/>
      <c r="AU39" s="2"/>
      <c r="AV39" s="128"/>
      <c r="AW39" s="128"/>
      <c r="AX39" s="2"/>
      <c r="AY39" s="2"/>
      <c r="AZ39" s="2"/>
      <c r="BA39" s="2"/>
      <c r="BB39" s="2"/>
      <c r="BC39" s="2"/>
      <c r="BD39" s="2"/>
      <c r="BE39" s="128"/>
      <c r="BF39" s="128"/>
      <c r="BG39" s="2"/>
      <c r="BH39" s="2"/>
      <c r="BR39" s="2"/>
      <c r="BS39" s="2"/>
      <c r="BT39" s="128"/>
      <c r="BU39" s="128"/>
      <c r="BV39" s="2"/>
      <c r="BW39" s="2"/>
      <c r="BX39" s="2"/>
      <c r="BY39" s="2"/>
      <c r="BZ39" s="2"/>
      <c r="CA39" s="2"/>
      <c r="CB39" s="2"/>
      <c r="CC39" s="2"/>
      <c r="CD39" s="128"/>
      <c r="CE39" s="128"/>
      <c r="CF39" s="2"/>
      <c r="CG39" s="2"/>
      <c r="CH39" s="2"/>
      <c r="CI39" s="2"/>
      <c r="CJ39" s="2"/>
      <c r="CK39" s="2"/>
      <c r="CL39" s="2"/>
      <c r="CM39" s="2"/>
      <c r="CN39" s="128"/>
      <c r="CO39" s="128"/>
      <c r="CP39" s="2"/>
      <c r="CQ39" s="2"/>
      <c r="DS39" s="19"/>
    </row>
    <row r="40" spans="1:123" x14ac:dyDescent="0.25">
      <c r="A40" s="3" t="s">
        <v>13</v>
      </c>
      <c r="B40" s="86">
        <v>0</v>
      </c>
      <c r="C40" s="86">
        <v>0</v>
      </c>
      <c r="D40" s="86">
        <v>0</v>
      </c>
      <c r="E40" s="86">
        <v>0</v>
      </c>
      <c r="F40" s="86">
        <v>0</v>
      </c>
      <c r="G40" s="86">
        <v>0</v>
      </c>
      <c r="H40" s="86">
        <v>0</v>
      </c>
      <c r="I40" s="86">
        <v>0</v>
      </c>
      <c r="J40" s="86">
        <v>0</v>
      </c>
      <c r="K40" s="86">
        <f t="shared" si="0"/>
        <v>0</v>
      </c>
      <c r="AT40" s="2"/>
      <c r="AU40" s="2"/>
      <c r="AV40" s="128"/>
      <c r="AW40" s="128"/>
      <c r="AX40" s="2"/>
      <c r="AY40" s="2"/>
      <c r="AZ40" s="2"/>
      <c r="BA40" s="2"/>
      <c r="BB40" s="2"/>
      <c r="BC40" s="2"/>
      <c r="BD40" s="2"/>
      <c r="BE40" s="128"/>
      <c r="BF40" s="128"/>
      <c r="BG40" s="2"/>
      <c r="BH40" s="2"/>
      <c r="BR40" s="2"/>
      <c r="BS40" s="2"/>
      <c r="BT40" s="128"/>
      <c r="BU40" s="128"/>
      <c r="BV40" s="2"/>
      <c r="BW40" s="2"/>
      <c r="BX40" s="2"/>
      <c r="BY40" s="2"/>
      <c r="BZ40" s="2"/>
      <c r="CA40" s="2"/>
      <c r="CB40" s="2"/>
      <c r="CC40" s="2"/>
      <c r="CD40" s="128"/>
      <c r="CE40" s="128"/>
      <c r="CF40" s="2"/>
      <c r="CG40" s="2"/>
      <c r="CH40" s="2"/>
      <c r="CI40" s="2"/>
      <c r="CJ40" s="2"/>
      <c r="CK40" s="2"/>
      <c r="CL40" s="2"/>
      <c r="CM40" s="2"/>
      <c r="CN40" s="128"/>
      <c r="CO40" s="128"/>
      <c r="CP40" s="2"/>
      <c r="CQ40" s="2"/>
      <c r="DS40" s="19"/>
    </row>
    <row r="41" spans="1:123" x14ac:dyDescent="0.25">
      <c r="A41" s="3" t="s">
        <v>14</v>
      </c>
      <c r="B41" s="86">
        <v>0</v>
      </c>
      <c r="C41" s="86">
        <v>2</v>
      </c>
      <c r="D41" s="86">
        <v>0</v>
      </c>
      <c r="E41" s="86">
        <v>0</v>
      </c>
      <c r="F41" s="86">
        <v>2</v>
      </c>
      <c r="G41" s="23">
        <v>11</v>
      </c>
      <c r="H41" s="23">
        <v>9</v>
      </c>
      <c r="I41" s="23"/>
      <c r="J41" s="23"/>
      <c r="K41" s="86">
        <f t="shared" si="0"/>
        <v>24</v>
      </c>
      <c r="P41" s="81"/>
      <c r="AF41" s="172"/>
      <c r="AG41" s="67"/>
      <c r="AH41" s="67"/>
      <c r="AI41" s="67"/>
      <c r="AJ41" s="67"/>
      <c r="AK41" s="67"/>
      <c r="AL41" s="67"/>
      <c r="AM41" s="67"/>
      <c r="AN41" s="67"/>
      <c r="AO41" s="67"/>
      <c r="AP41" s="67"/>
      <c r="AR41" s="2"/>
      <c r="AS41" s="2"/>
      <c r="AT41" s="2"/>
      <c r="AU41" s="2"/>
      <c r="AV41" s="128"/>
      <c r="AW41" s="128"/>
      <c r="AX41" s="2"/>
      <c r="AY41" s="2"/>
      <c r="AZ41" s="2"/>
      <c r="BA41" s="2"/>
      <c r="BB41" s="2"/>
      <c r="BC41" s="2"/>
      <c r="BD41" s="2"/>
      <c r="BE41" s="128"/>
      <c r="BF41" s="128"/>
      <c r="BG41" s="2"/>
      <c r="BH41" s="2"/>
      <c r="BR41" s="2"/>
      <c r="BS41" s="2"/>
      <c r="BT41" s="128"/>
      <c r="BU41" s="128"/>
      <c r="BV41" s="2"/>
      <c r="BW41" s="2"/>
      <c r="BX41" s="2"/>
      <c r="BY41" s="2"/>
      <c r="BZ41" s="2"/>
      <c r="CA41" s="2"/>
      <c r="CB41" s="2"/>
      <c r="CC41" s="2"/>
      <c r="CD41" s="128"/>
      <c r="CE41" s="128"/>
      <c r="CF41" s="2"/>
      <c r="CG41" s="2"/>
      <c r="CH41" s="2"/>
      <c r="CI41" s="2"/>
      <c r="CJ41" s="2"/>
      <c r="CK41" s="2"/>
      <c r="CL41" s="2"/>
      <c r="CM41" s="2"/>
      <c r="CN41" s="128"/>
      <c r="CO41" s="128"/>
      <c r="CP41" s="2"/>
      <c r="CQ41" s="2"/>
      <c r="DS41" s="19"/>
    </row>
    <row r="42" spans="1:123" x14ac:dyDescent="0.25">
      <c r="A42" s="92" t="s">
        <v>40</v>
      </c>
      <c r="B42" s="86">
        <v>0</v>
      </c>
      <c r="C42" s="86">
        <v>1</v>
      </c>
      <c r="D42" s="86">
        <v>0</v>
      </c>
      <c r="E42" s="86">
        <v>0</v>
      </c>
      <c r="F42" s="86">
        <v>0</v>
      </c>
      <c r="G42" s="86">
        <v>0</v>
      </c>
      <c r="H42" s="86">
        <v>0</v>
      </c>
      <c r="I42" s="86">
        <v>0</v>
      </c>
      <c r="J42" s="86">
        <v>0</v>
      </c>
      <c r="K42" s="86">
        <f t="shared" si="0"/>
        <v>1</v>
      </c>
      <c r="P42" s="81"/>
      <c r="AF42" s="25"/>
      <c r="AG42" s="25"/>
      <c r="AH42" s="25"/>
      <c r="AI42" s="25"/>
      <c r="AJ42" s="25"/>
      <c r="AK42" s="25"/>
      <c r="AL42" s="25"/>
      <c r="AM42" s="25"/>
      <c r="AN42" s="25"/>
      <c r="AO42" s="25"/>
      <c r="AP42" s="25"/>
      <c r="AR42" s="2"/>
      <c r="AS42" s="2"/>
      <c r="AT42" s="2"/>
      <c r="AU42" s="2"/>
      <c r="AV42" s="128"/>
      <c r="AW42" s="128"/>
      <c r="AX42" s="2"/>
      <c r="AY42" s="2"/>
      <c r="AZ42" s="2"/>
      <c r="BA42" s="2"/>
      <c r="BB42" s="2"/>
      <c r="BC42" s="2"/>
      <c r="BD42" s="2"/>
      <c r="BE42" s="128"/>
      <c r="BF42" s="128"/>
      <c r="BG42" s="2"/>
      <c r="BH42" s="2"/>
      <c r="BR42" s="2"/>
      <c r="BS42" s="2"/>
      <c r="BT42" s="128"/>
      <c r="BU42" s="128"/>
      <c r="BV42" s="2"/>
      <c r="BW42" s="2"/>
      <c r="BX42" s="2"/>
      <c r="BY42" s="2"/>
      <c r="BZ42" s="2"/>
      <c r="CA42" s="2"/>
      <c r="CB42" s="2"/>
      <c r="CC42" s="2"/>
      <c r="CD42" s="128"/>
      <c r="CE42" s="128"/>
      <c r="CF42" s="2"/>
      <c r="CG42" s="2"/>
      <c r="CH42" s="2"/>
      <c r="CI42" s="2"/>
      <c r="CJ42" s="2"/>
      <c r="CK42" s="2"/>
      <c r="CL42" s="2"/>
      <c r="CM42" s="2"/>
      <c r="CN42" s="128"/>
      <c r="CO42" s="128"/>
      <c r="CP42" s="2"/>
      <c r="CQ42" s="2"/>
      <c r="DS42" s="19"/>
    </row>
    <row r="43" spans="1:123" x14ac:dyDescent="0.25">
      <c r="A43" s="92" t="s">
        <v>52</v>
      </c>
      <c r="B43" s="86">
        <v>0</v>
      </c>
      <c r="C43" s="86">
        <v>0</v>
      </c>
      <c r="D43" s="86">
        <v>0</v>
      </c>
      <c r="E43" s="86">
        <v>0</v>
      </c>
      <c r="F43" s="86">
        <v>0</v>
      </c>
      <c r="G43" s="86">
        <v>0</v>
      </c>
      <c r="H43" s="86">
        <v>0</v>
      </c>
      <c r="I43" s="86">
        <v>0</v>
      </c>
      <c r="J43" s="86">
        <v>0</v>
      </c>
      <c r="K43" s="86">
        <f t="shared" si="0"/>
        <v>0</v>
      </c>
      <c r="AR43" s="2"/>
      <c r="AS43" s="2"/>
      <c r="AT43" s="2"/>
      <c r="AU43" s="2"/>
      <c r="AV43" s="128"/>
      <c r="AW43" s="128"/>
      <c r="AX43" s="2"/>
      <c r="AY43" s="2"/>
      <c r="AZ43" s="2"/>
      <c r="BA43" s="2"/>
      <c r="BB43" s="2"/>
      <c r="BC43" s="2"/>
      <c r="BD43" s="2"/>
      <c r="BE43" s="128"/>
      <c r="BF43" s="2"/>
      <c r="BG43" s="2"/>
      <c r="BH43" s="2"/>
      <c r="BR43" s="2"/>
      <c r="BS43" s="2"/>
      <c r="BT43" s="128"/>
      <c r="BU43" s="128"/>
      <c r="BV43" s="2"/>
      <c r="BW43" s="2"/>
      <c r="BX43" s="2"/>
      <c r="BY43" s="2"/>
      <c r="BZ43" s="2"/>
      <c r="CA43" s="2"/>
      <c r="CB43" s="2"/>
      <c r="CC43" s="2"/>
      <c r="CD43" s="128"/>
      <c r="CE43" s="128"/>
      <c r="CF43" s="2"/>
      <c r="CG43" s="2"/>
      <c r="CH43" s="2"/>
      <c r="CI43" s="2"/>
      <c r="CJ43" s="2"/>
      <c r="CK43" s="2"/>
      <c r="CL43" s="2"/>
      <c r="CM43" s="2"/>
      <c r="CN43" s="128"/>
      <c r="CO43" s="128"/>
      <c r="CP43" s="2"/>
      <c r="CQ43" s="2"/>
      <c r="DS43" s="19"/>
    </row>
    <row r="44" spans="1:123" x14ac:dyDescent="0.25">
      <c r="A44" s="92" t="s">
        <v>53</v>
      </c>
      <c r="B44" s="86">
        <v>0</v>
      </c>
      <c r="C44" s="86">
        <v>0</v>
      </c>
      <c r="D44" s="86">
        <v>0</v>
      </c>
      <c r="E44" s="86">
        <v>0</v>
      </c>
      <c r="F44" s="86">
        <v>0</v>
      </c>
      <c r="G44" s="86">
        <v>0</v>
      </c>
      <c r="H44" s="86">
        <v>0</v>
      </c>
      <c r="I44" s="86">
        <v>0</v>
      </c>
      <c r="J44" s="86">
        <v>0</v>
      </c>
      <c r="K44" s="86">
        <f t="shared" si="0"/>
        <v>0</v>
      </c>
      <c r="AR44" s="2"/>
      <c r="AS44" s="2"/>
      <c r="AT44" s="2"/>
      <c r="AU44" s="2"/>
      <c r="AV44" s="128"/>
      <c r="AW44" s="128"/>
      <c r="AX44" s="2"/>
      <c r="AY44" s="2"/>
      <c r="AZ44" s="2"/>
      <c r="BA44" s="2"/>
      <c r="BB44" s="2"/>
      <c r="BC44" s="2"/>
      <c r="BD44" s="2"/>
      <c r="BE44" s="128"/>
      <c r="BF44" s="128"/>
      <c r="BG44" s="2"/>
      <c r="BH44" s="2"/>
      <c r="BR44" s="2"/>
      <c r="BS44" s="2"/>
      <c r="BT44" s="128"/>
      <c r="BU44" s="128"/>
      <c r="BV44" s="2"/>
      <c r="BW44" s="2"/>
      <c r="BX44" s="2"/>
      <c r="BY44" s="2"/>
      <c r="BZ44" s="2"/>
      <c r="CA44" s="2"/>
      <c r="CB44" s="2"/>
      <c r="CC44" s="2"/>
      <c r="CD44" s="128"/>
      <c r="CE44" s="128"/>
      <c r="CF44" s="2"/>
      <c r="CG44" s="2"/>
      <c r="CH44" s="2"/>
      <c r="CI44" s="2"/>
      <c r="CJ44" s="2"/>
      <c r="CK44" s="2"/>
      <c r="CL44" s="2"/>
      <c r="CM44" s="2"/>
      <c r="CN44" s="128"/>
      <c r="CO44" s="128"/>
      <c r="CP44" s="2"/>
      <c r="CQ44" s="2"/>
      <c r="DS44" s="19"/>
    </row>
    <row r="45" spans="1:123" x14ac:dyDescent="0.25">
      <c r="A45" s="3" t="s">
        <v>15</v>
      </c>
      <c r="B45" s="86">
        <v>0</v>
      </c>
      <c r="C45" s="86">
        <v>0</v>
      </c>
      <c r="D45" s="86">
        <v>0</v>
      </c>
      <c r="E45" s="86">
        <v>1</v>
      </c>
      <c r="F45" s="86">
        <v>1</v>
      </c>
      <c r="G45" s="86">
        <v>2</v>
      </c>
      <c r="H45" s="86">
        <v>0</v>
      </c>
      <c r="I45" s="86">
        <v>1</v>
      </c>
      <c r="J45" s="86"/>
      <c r="K45" s="86">
        <f t="shared" si="0"/>
        <v>5</v>
      </c>
      <c r="AR45" s="2"/>
      <c r="AS45" s="2"/>
      <c r="AT45" s="2"/>
      <c r="AU45" s="2"/>
      <c r="AV45" s="128"/>
      <c r="AW45" s="128"/>
      <c r="AX45" s="2"/>
      <c r="AY45" s="2"/>
      <c r="AZ45" s="2"/>
      <c r="BA45" s="2"/>
      <c r="BB45" s="2"/>
      <c r="BC45" s="2"/>
      <c r="BD45" s="2"/>
      <c r="BE45" s="128"/>
      <c r="BF45" s="128"/>
      <c r="BG45" s="2"/>
      <c r="BH45" s="2"/>
      <c r="BR45" s="2"/>
      <c r="BS45" s="2"/>
      <c r="BT45" s="128"/>
      <c r="BU45" s="128"/>
      <c r="BV45" s="2"/>
      <c r="BW45" s="2"/>
      <c r="BX45" s="2"/>
      <c r="BY45" s="2"/>
      <c r="BZ45" s="2"/>
      <c r="CA45" s="2"/>
      <c r="CB45" s="2"/>
      <c r="CC45" s="2"/>
      <c r="CD45" s="128"/>
      <c r="CE45" s="128"/>
      <c r="CF45" s="2"/>
      <c r="CG45" s="2"/>
      <c r="CH45" s="2"/>
      <c r="CI45" s="2"/>
      <c r="CJ45" s="2"/>
      <c r="CK45" s="2"/>
      <c r="CL45" s="2"/>
      <c r="CM45" s="2"/>
      <c r="CN45" s="128"/>
      <c r="CO45" s="128"/>
      <c r="CP45" s="2"/>
      <c r="CQ45" s="2"/>
      <c r="DS45" s="19"/>
    </row>
    <row r="46" spans="1:123" x14ac:dyDescent="0.25">
      <c r="A46" s="92" t="s">
        <v>54</v>
      </c>
      <c r="B46" s="86">
        <v>0</v>
      </c>
      <c r="C46" s="86">
        <v>0</v>
      </c>
      <c r="D46" s="86">
        <v>0</v>
      </c>
      <c r="E46" s="86">
        <v>0</v>
      </c>
      <c r="F46" s="86">
        <v>0</v>
      </c>
      <c r="G46" s="86">
        <v>1</v>
      </c>
      <c r="H46" s="86">
        <v>0</v>
      </c>
      <c r="I46" s="86">
        <v>2</v>
      </c>
      <c r="J46" s="86">
        <v>0</v>
      </c>
      <c r="K46" s="86">
        <f t="shared" si="0"/>
        <v>3</v>
      </c>
      <c r="AR46" s="2"/>
      <c r="AS46" s="2"/>
      <c r="AT46" s="2"/>
      <c r="AU46" s="2"/>
      <c r="AV46" s="128"/>
      <c r="AW46" s="128"/>
      <c r="AX46" s="2"/>
      <c r="AY46" s="2"/>
      <c r="AZ46" s="2"/>
      <c r="BA46" s="2"/>
      <c r="BB46" s="2"/>
      <c r="BC46" s="2"/>
      <c r="BD46" s="2"/>
      <c r="BE46" s="128"/>
      <c r="BF46" s="128"/>
      <c r="BG46" s="2"/>
      <c r="BH46" s="2"/>
      <c r="BR46" s="2"/>
      <c r="BS46" s="2"/>
      <c r="BT46" s="128"/>
      <c r="BU46" s="128"/>
      <c r="BV46" s="2"/>
      <c r="BW46" s="2"/>
      <c r="BX46" s="2"/>
      <c r="BY46" s="2"/>
      <c r="BZ46" s="2"/>
      <c r="CA46" s="2"/>
      <c r="CB46" s="2"/>
      <c r="CC46" s="2"/>
      <c r="CD46" s="128"/>
      <c r="CE46" s="128"/>
      <c r="CF46" s="2"/>
      <c r="CG46" s="2"/>
      <c r="CH46" s="2"/>
      <c r="CI46" s="2"/>
      <c r="CJ46" s="2"/>
      <c r="CK46" s="2"/>
      <c r="CL46" s="2"/>
      <c r="CM46" s="2"/>
      <c r="CN46" s="128"/>
      <c r="CO46" s="128"/>
      <c r="CP46" s="2"/>
      <c r="CQ46" s="2"/>
      <c r="DS46" s="19"/>
    </row>
    <row r="47" spans="1:123" x14ac:dyDescent="0.25">
      <c r="A47" s="92" t="s">
        <v>47</v>
      </c>
      <c r="B47" s="86">
        <v>0</v>
      </c>
      <c r="C47" s="86">
        <v>0</v>
      </c>
      <c r="D47" s="86">
        <v>0</v>
      </c>
      <c r="E47" s="86">
        <v>0</v>
      </c>
      <c r="F47" s="86">
        <v>0</v>
      </c>
      <c r="G47" s="86">
        <v>2</v>
      </c>
      <c r="H47" s="86">
        <v>1</v>
      </c>
      <c r="I47" s="86">
        <v>10</v>
      </c>
      <c r="J47" s="86">
        <v>2</v>
      </c>
      <c r="K47" s="86">
        <f t="shared" si="0"/>
        <v>15</v>
      </c>
      <c r="AR47" s="2"/>
      <c r="AS47" s="2"/>
      <c r="AT47" s="2"/>
      <c r="AU47" s="2"/>
      <c r="AV47" s="128"/>
      <c r="AW47" s="128"/>
      <c r="AX47" s="2"/>
      <c r="AY47" s="2"/>
      <c r="AZ47" s="2"/>
      <c r="BA47" s="2"/>
      <c r="BB47" s="2"/>
      <c r="BC47" s="2"/>
      <c r="BD47" s="2"/>
      <c r="BE47" s="128"/>
      <c r="BF47" s="128"/>
      <c r="BG47" s="2"/>
      <c r="BH47" s="2"/>
      <c r="BR47" s="2"/>
      <c r="BS47" s="2"/>
      <c r="BT47" s="128"/>
      <c r="BU47" s="128"/>
      <c r="BV47" s="2"/>
      <c r="BW47" s="2"/>
      <c r="BX47" s="2"/>
      <c r="BY47" s="2"/>
      <c r="BZ47" s="2"/>
      <c r="CA47" s="2"/>
      <c r="CB47" s="2"/>
      <c r="CC47" s="2"/>
      <c r="CD47" s="128"/>
      <c r="CE47" s="128"/>
      <c r="CF47" s="2"/>
      <c r="CG47" s="2"/>
      <c r="CH47" s="2"/>
      <c r="CI47" s="2"/>
      <c r="CJ47" s="2"/>
      <c r="CK47" s="2"/>
      <c r="CL47" s="2"/>
      <c r="CM47" s="2"/>
      <c r="CN47" s="128"/>
      <c r="CO47" s="128"/>
      <c r="CP47" s="2"/>
      <c r="CQ47" s="2"/>
      <c r="DS47" s="19"/>
    </row>
    <row r="48" spans="1:123" x14ac:dyDescent="0.25">
      <c r="A48" s="3" t="s">
        <v>16</v>
      </c>
      <c r="B48" s="86">
        <v>0</v>
      </c>
      <c r="C48" s="86">
        <v>0</v>
      </c>
      <c r="D48" s="86">
        <v>0</v>
      </c>
      <c r="E48" s="86">
        <v>0</v>
      </c>
      <c r="F48" s="86">
        <v>0</v>
      </c>
      <c r="G48" s="86">
        <v>0</v>
      </c>
      <c r="H48" s="86">
        <v>0</v>
      </c>
      <c r="I48" s="86">
        <v>0</v>
      </c>
      <c r="J48" s="86">
        <v>0</v>
      </c>
      <c r="K48" s="86">
        <f t="shared" si="0"/>
        <v>0</v>
      </c>
      <c r="AR48" s="2"/>
      <c r="AS48" s="2"/>
      <c r="AT48" s="2"/>
      <c r="AU48" s="2"/>
      <c r="AV48" s="128"/>
      <c r="AW48" s="128"/>
      <c r="AX48" s="2"/>
      <c r="AY48" s="2"/>
      <c r="AZ48" s="2"/>
      <c r="BA48" s="2"/>
      <c r="BB48" s="2"/>
      <c r="BC48" s="2"/>
      <c r="BD48" s="2"/>
      <c r="BE48" s="128"/>
      <c r="BF48" s="128"/>
      <c r="BG48" s="2"/>
      <c r="BH48" s="2"/>
      <c r="BR48" s="2"/>
      <c r="BS48" s="2"/>
      <c r="BT48" s="128"/>
      <c r="BU48" s="128"/>
      <c r="BV48" s="2"/>
      <c r="BW48" s="2"/>
      <c r="BX48" s="2"/>
      <c r="BY48" s="2"/>
      <c r="BZ48" s="2"/>
      <c r="CA48" s="2"/>
      <c r="CB48" s="2"/>
      <c r="CC48" s="2"/>
      <c r="CD48" s="128"/>
      <c r="CE48" s="128"/>
      <c r="CF48" s="2"/>
      <c r="CG48" s="2"/>
      <c r="CH48" s="2"/>
      <c r="CI48" s="2"/>
      <c r="CJ48" s="2"/>
      <c r="CK48" s="2"/>
      <c r="CL48" s="2"/>
      <c r="CM48" s="2"/>
      <c r="CN48" s="128"/>
      <c r="CO48" s="128"/>
      <c r="CP48" s="2"/>
      <c r="CQ48" s="2"/>
      <c r="DS48" s="19"/>
    </row>
    <row r="49" spans="1:123" x14ac:dyDescent="0.25">
      <c r="A49" s="92" t="s">
        <v>55</v>
      </c>
      <c r="B49" s="86">
        <v>0</v>
      </c>
      <c r="C49" s="86">
        <v>0</v>
      </c>
      <c r="D49" s="86">
        <v>0</v>
      </c>
      <c r="E49" s="86">
        <v>0</v>
      </c>
      <c r="F49" s="86">
        <v>0</v>
      </c>
      <c r="G49" s="86">
        <v>0</v>
      </c>
      <c r="H49" s="86">
        <v>0</v>
      </c>
      <c r="I49" s="86">
        <v>0</v>
      </c>
      <c r="J49" s="86">
        <v>0</v>
      </c>
      <c r="K49" s="86">
        <f t="shared" si="0"/>
        <v>0</v>
      </c>
      <c r="AR49" s="2"/>
      <c r="AS49" s="2"/>
      <c r="AT49" s="2"/>
      <c r="AU49" s="2"/>
      <c r="AV49" s="128"/>
      <c r="AW49" s="128"/>
      <c r="AX49" s="2"/>
      <c r="AY49" s="2"/>
      <c r="AZ49" s="2"/>
      <c r="BA49" s="2"/>
      <c r="BB49" s="2"/>
      <c r="BC49" s="2"/>
      <c r="BD49" s="2"/>
      <c r="BE49" s="128"/>
      <c r="BF49" s="128"/>
      <c r="BG49" s="2"/>
      <c r="BH49" s="2"/>
      <c r="BR49" s="2"/>
      <c r="BS49" s="2"/>
      <c r="BT49" s="128"/>
      <c r="BU49" s="128"/>
      <c r="BV49" s="2"/>
      <c r="BW49" s="2"/>
      <c r="BX49" s="2"/>
      <c r="BY49" s="2"/>
      <c r="BZ49" s="2"/>
      <c r="CA49" s="2"/>
      <c r="CB49" s="2"/>
      <c r="CC49" s="2"/>
      <c r="CD49" s="128"/>
      <c r="CE49" s="128"/>
      <c r="CF49" s="2"/>
      <c r="CG49" s="2"/>
      <c r="CH49" s="2"/>
      <c r="CI49" s="2"/>
      <c r="CJ49" s="2"/>
      <c r="CK49" s="2"/>
      <c r="CL49" s="2"/>
      <c r="CM49" s="2"/>
      <c r="CN49" s="128"/>
      <c r="CO49" s="128"/>
      <c r="CP49" s="2"/>
      <c r="CQ49" s="2"/>
      <c r="DS49" s="19"/>
    </row>
    <row r="50" spans="1:123" x14ac:dyDescent="0.25">
      <c r="A50" s="87" t="s">
        <v>17</v>
      </c>
      <c r="B50" s="86">
        <v>0</v>
      </c>
      <c r="C50" s="86">
        <v>0</v>
      </c>
      <c r="D50" s="86">
        <v>0</v>
      </c>
      <c r="E50" s="86">
        <v>0</v>
      </c>
      <c r="F50" s="86">
        <v>400</v>
      </c>
      <c r="G50" s="86">
        <v>0</v>
      </c>
      <c r="H50" s="86">
        <v>0</v>
      </c>
      <c r="I50" s="86">
        <v>0</v>
      </c>
      <c r="J50" s="86">
        <v>0</v>
      </c>
      <c r="K50" s="86">
        <f t="shared" si="0"/>
        <v>400</v>
      </c>
      <c r="AR50" s="2"/>
      <c r="AS50" s="2"/>
      <c r="AT50" s="2"/>
      <c r="AU50" s="2"/>
      <c r="AV50" s="128"/>
      <c r="AW50" s="128"/>
      <c r="AX50" s="2"/>
      <c r="AY50" s="2"/>
      <c r="AZ50" s="2"/>
      <c r="BA50" s="2"/>
      <c r="BB50" s="2"/>
      <c r="BC50" s="2"/>
      <c r="BD50" s="2"/>
      <c r="BE50" s="128"/>
      <c r="BF50" s="128"/>
      <c r="BG50" s="2"/>
      <c r="BH50" s="2"/>
      <c r="BR50" s="2"/>
      <c r="BS50" s="2"/>
      <c r="BT50" s="128"/>
      <c r="BU50" s="128"/>
      <c r="BV50" s="2"/>
      <c r="BW50" s="2"/>
      <c r="BX50" s="2"/>
      <c r="BY50" s="2"/>
      <c r="BZ50" s="2"/>
      <c r="CA50" s="2"/>
      <c r="CB50" s="2"/>
      <c r="CC50" s="2"/>
      <c r="CD50" s="128"/>
      <c r="CE50" s="128"/>
      <c r="CF50" s="2"/>
      <c r="CG50" s="2"/>
      <c r="CH50" s="2"/>
      <c r="CI50" s="2"/>
      <c r="CJ50" s="2"/>
      <c r="CK50" s="2"/>
      <c r="CL50" s="2"/>
      <c r="CM50" s="2"/>
      <c r="CN50" s="128"/>
      <c r="CO50" s="128"/>
      <c r="CP50" s="2"/>
      <c r="CQ50" s="2"/>
      <c r="DS50" s="19"/>
    </row>
    <row r="51" spans="1:123" x14ac:dyDescent="0.25">
      <c r="A51" s="11" t="s">
        <v>24</v>
      </c>
      <c r="B51" s="200">
        <f>SUM(B16:B50)</f>
        <v>1</v>
      </c>
      <c r="C51" s="197">
        <f t="shared" ref="C51:K51" si="11">SUM(C16:C50)</f>
        <v>20</v>
      </c>
      <c r="D51" s="197">
        <f t="shared" si="11"/>
        <v>8</v>
      </c>
      <c r="E51" s="197">
        <f t="shared" si="11"/>
        <v>33</v>
      </c>
      <c r="F51" s="197">
        <f t="shared" si="11"/>
        <v>453</v>
      </c>
      <c r="G51" s="197">
        <f t="shared" si="11"/>
        <v>200</v>
      </c>
      <c r="H51" s="197">
        <f t="shared" si="11"/>
        <v>65</v>
      </c>
      <c r="I51" s="197">
        <f t="shared" si="11"/>
        <v>28</v>
      </c>
      <c r="J51" s="197">
        <f t="shared" si="11"/>
        <v>10</v>
      </c>
      <c r="K51" s="197">
        <f t="shared" si="11"/>
        <v>818</v>
      </c>
      <c r="AR51" s="2"/>
      <c r="AS51" s="2"/>
      <c r="AT51" s="2"/>
      <c r="AU51" s="2"/>
      <c r="AV51" s="128"/>
      <c r="AW51" s="128"/>
      <c r="AX51" s="2"/>
      <c r="AY51" s="2"/>
      <c r="AZ51" s="2"/>
      <c r="BA51" s="2"/>
      <c r="BB51" s="2"/>
      <c r="BC51" s="2"/>
      <c r="BD51" s="2"/>
      <c r="BE51" s="128"/>
      <c r="BF51" s="128"/>
      <c r="BG51" s="2"/>
      <c r="BH51" s="2"/>
      <c r="BR51" s="2"/>
      <c r="BS51" s="2"/>
      <c r="BT51" s="128"/>
      <c r="BU51" s="128"/>
      <c r="BV51" s="2"/>
      <c r="BW51" s="2"/>
      <c r="BX51" s="2"/>
      <c r="BY51" s="2"/>
      <c r="BZ51" s="2"/>
      <c r="CA51" s="2"/>
      <c r="CB51" s="2"/>
      <c r="CC51" s="2"/>
      <c r="CD51" s="128"/>
      <c r="CE51" s="128"/>
      <c r="CF51" s="2"/>
      <c r="CG51" s="2"/>
      <c r="CH51" s="2"/>
      <c r="CI51" s="2"/>
      <c r="CJ51" s="2"/>
      <c r="CK51" s="2"/>
      <c r="CL51" s="2"/>
      <c r="CM51" s="2"/>
      <c r="CN51" s="128"/>
      <c r="CO51" s="128"/>
      <c r="CP51" s="2"/>
      <c r="CQ51" s="2"/>
      <c r="DS51" s="19"/>
    </row>
    <row r="52" spans="1:123" x14ac:dyDescent="0.25">
      <c r="N52" t="s">
        <v>212</v>
      </c>
      <c r="AR52" s="2"/>
      <c r="AS52" s="2"/>
      <c r="AT52" s="2"/>
      <c r="AU52" s="2"/>
      <c r="AV52" s="128"/>
      <c r="AW52" s="128"/>
      <c r="AX52" s="2"/>
      <c r="AY52" s="2"/>
      <c r="AZ52" s="2"/>
      <c r="BA52" s="2"/>
      <c r="BB52" s="2"/>
      <c r="BC52" s="2"/>
      <c r="BD52" s="2"/>
      <c r="BE52" s="128"/>
      <c r="BF52" s="128"/>
      <c r="BG52" s="2"/>
      <c r="BH52" s="2"/>
      <c r="BR52" s="2"/>
      <c r="BS52" s="2"/>
      <c r="BT52" s="128"/>
      <c r="BU52" s="128"/>
      <c r="BV52" s="2"/>
      <c r="BW52" s="2"/>
      <c r="BX52" s="2"/>
      <c r="BY52" s="2"/>
      <c r="BZ52" s="2"/>
      <c r="CA52" s="2"/>
      <c r="CB52" s="2"/>
      <c r="CC52" s="2"/>
      <c r="CD52" s="128"/>
      <c r="CE52" s="128"/>
      <c r="CF52" s="2"/>
      <c r="CG52" s="2"/>
      <c r="CH52" s="2"/>
      <c r="CI52" s="2"/>
      <c r="CJ52" s="2"/>
      <c r="CK52" s="2"/>
      <c r="CL52" s="2"/>
      <c r="CM52" s="2"/>
      <c r="CN52" s="128"/>
      <c r="CO52" s="128"/>
      <c r="CP52" s="2"/>
      <c r="CQ52" s="2"/>
      <c r="DS52" s="19"/>
    </row>
    <row r="53" spans="1:123" x14ac:dyDescent="0.25">
      <c r="AR53" s="95"/>
      <c r="AS53" s="95"/>
      <c r="AT53" s="95"/>
      <c r="AU53" s="95"/>
      <c r="AV53" s="127"/>
      <c r="AW53" s="127"/>
      <c r="AX53" s="95"/>
      <c r="AY53" s="95"/>
      <c r="AZ53" s="95"/>
      <c r="BA53" s="95"/>
      <c r="BB53" s="95"/>
      <c r="BC53" s="95"/>
      <c r="BD53" s="95"/>
      <c r="BE53" s="127"/>
      <c r="BF53" s="128"/>
      <c r="BG53" s="2"/>
      <c r="BH53" s="2"/>
      <c r="BR53" s="2"/>
      <c r="BS53" s="2"/>
      <c r="BT53" s="128"/>
      <c r="BU53" s="128"/>
      <c r="BV53" s="2"/>
      <c r="BW53" s="2"/>
      <c r="BX53" s="2"/>
      <c r="BY53" s="2"/>
      <c r="BZ53" s="2"/>
      <c r="CA53" s="2"/>
      <c r="CB53" s="2"/>
      <c r="CC53" s="2"/>
      <c r="CD53" s="128"/>
      <c r="CE53" s="128"/>
      <c r="CF53" s="2"/>
      <c r="CG53" s="2"/>
      <c r="CH53" s="2"/>
      <c r="CI53" s="2"/>
      <c r="CJ53" s="2"/>
      <c r="CK53" s="2"/>
      <c r="CL53" s="2"/>
      <c r="CM53" s="2"/>
      <c r="CN53" s="128"/>
      <c r="CO53" s="128"/>
      <c r="CP53" s="2"/>
      <c r="CQ53" s="2"/>
      <c r="DS53" s="19"/>
    </row>
    <row r="54" spans="1:123" x14ac:dyDescent="0.25">
      <c r="AR54" s="2"/>
      <c r="AS54" s="2"/>
      <c r="AT54" s="2"/>
      <c r="AU54" s="2"/>
      <c r="AV54" s="2"/>
      <c r="AW54" s="2"/>
      <c r="AX54" s="2"/>
      <c r="AY54" s="2"/>
      <c r="AZ54" s="2"/>
      <c r="BA54" s="2"/>
      <c r="BB54" s="2"/>
      <c r="BC54" s="2"/>
      <c r="BD54" s="2"/>
      <c r="BE54" s="2"/>
      <c r="BF54" s="127"/>
      <c r="BG54" s="95"/>
      <c r="BH54" s="95"/>
      <c r="BR54" s="95"/>
      <c r="BS54" s="95"/>
      <c r="BT54" s="127"/>
      <c r="BU54" s="127"/>
      <c r="BV54" s="95"/>
      <c r="BW54" s="95"/>
      <c r="BX54" s="95"/>
      <c r="BY54" s="95"/>
      <c r="BZ54" s="95"/>
      <c r="CA54" s="95"/>
      <c r="CB54" s="95"/>
      <c r="CC54" s="95"/>
      <c r="CD54" s="127"/>
      <c r="CE54" s="127"/>
      <c r="CF54" s="95"/>
      <c r="CG54" s="95"/>
      <c r="CH54" s="95"/>
      <c r="CI54" s="95"/>
      <c r="CJ54" s="95"/>
      <c r="CK54" s="95"/>
      <c r="CL54" s="95"/>
      <c r="CM54" s="95"/>
      <c r="CN54" s="127"/>
      <c r="CO54" s="127"/>
      <c r="CP54" s="95"/>
      <c r="CQ54" s="95"/>
      <c r="DS54" s="19"/>
    </row>
    <row r="55" spans="1:123" x14ac:dyDescent="0.25">
      <c r="A55" s="1" t="s">
        <v>213</v>
      </c>
      <c r="BF55" s="2"/>
      <c r="BG55" s="2"/>
      <c r="BH55" s="2"/>
      <c r="BR55" s="2"/>
      <c r="BS55" s="2"/>
      <c r="BT55" s="128"/>
      <c r="BU55" s="128"/>
      <c r="BV55" s="2"/>
      <c r="BW55" s="2"/>
      <c r="BX55" s="2"/>
      <c r="BY55" s="2"/>
      <c r="BZ55" s="2"/>
      <c r="CA55" s="2"/>
      <c r="CB55" s="2"/>
      <c r="CC55" s="2"/>
      <c r="CD55" s="2"/>
      <c r="CE55" s="2"/>
      <c r="CF55" s="2"/>
      <c r="CG55" s="2"/>
      <c r="CH55" s="2"/>
      <c r="CI55" s="2"/>
      <c r="CJ55" s="2"/>
      <c r="CK55" s="2"/>
      <c r="CL55" s="2"/>
      <c r="CM55" s="2"/>
      <c r="CN55" s="128"/>
      <c r="CO55" s="128"/>
      <c r="CP55" s="2"/>
      <c r="CQ55" s="2"/>
      <c r="CR55" s="2"/>
      <c r="CS55" s="2"/>
      <c r="CT55" s="2"/>
      <c r="CU55" s="2"/>
      <c r="CV55" s="2"/>
      <c r="CW55" s="2"/>
      <c r="CX55" s="128"/>
      <c r="CY55" s="128"/>
      <c r="CZ55" s="2"/>
      <c r="DA55" s="2"/>
      <c r="DB55" s="2"/>
      <c r="DC55" s="2"/>
      <c r="DD55" s="2"/>
      <c r="DE55" s="2"/>
      <c r="DF55" s="2"/>
      <c r="DG55" s="128"/>
      <c r="DH55" s="128"/>
      <c r="DI55" s="2"/>
      <c r="DJ55" s="2"/>
      <c r="DK55" s="2"/>
      <c r="DL55" s="2"/>
      <c r="DM55" s="2"/>
      <c r="DN55" s="2"/>
      <c r="DO55" s="2"/>
      <c r="DP55" s="2"/>
      <c r="DQ55" s="128"/>
      <c r="DR55" s="128"/>
      <c r="DS55" s="2"/>
    </row>
    <row r="56" spans="1:123" x14ac:dyDescent="0.25">
      <c r="A56" s="1" t="s">
        <v>161</v>
      </c>
      <c r="L56" s="2"/>
      <c r="AR56" s="2"/>
      <c r="AS56" s="2"/>
      <c r="AT56" s="2"/>
      <c r="AU56" s="2"/>
      <c r="AV56" s="2"/>
      <c r="AW56" s="2"/>
      <c r="AX56" s="2"/>
      <c r="AY56" s="2"/>
      <c r="AZ56" s="2"/>
      <c r="BA56" s="2"/>
      <c r="BB56" s="2"/>
      <c r="BC56" s="2"/>
      <c r="BD56" s="2"/>
      <c r="BE56" s="2"/>
      <c r="BF56" s="2"/>
      <c r="BG56" s="2"/>
      <c r="BH56" s="2"/>
      <c r="BR56" s="2"/>
      <c r="BS56" s="2"/>
      <c r="BT56" s="128"/>
      <c r="BU56" s="128"/>
      <c r="BV56" s="2"/>
      <c r="BW56" s="2"/>
      <c r="BX56" s="2"/>
      <c r="BY56" s="2"/>
      <c r="BZ56" s="2"/>
      <c r="CA56" s="2"/>
      <c r="CB56" s="2"/>
      <c r="CC56" s="2"/>
      <c r="CD56" s="2"/>
      <c r="CE56" s="2"/>
      <c r="CF56" s="2"/>
      <c r="CG56" s="2"/>
      <c r="CH56" s="2"/>
      <c r="CI56" s="2"/>
      <c r="CJ56" s="2"/>
      <c r="CK56" s="2"/>
      <c r="CL56" s="2"/>
      <c r="CM56" s="2"/>
      <c r="CN56" s="128"/>
      <c r="CO56" s="128"/>
      <c r="CP56" s="2"/>
      <c r="CQ56" s="2"/>
      <c r="CR56" s="2"/>
      <c r="CS56" s="2"/>
      <c r="CT56" s="2"/>
      <c r="CU56" s="2"/>
      <c r="CV56" s="2"/>
      <c r="CW56" s="2"/>
      <c r="CX56" s="2"/>
      <c r="CY56" s="2"/>
      <c r="CZ56" s="2"/>
      <c r="DA56" s="2"/>
      <c r="DB56" s="2"/>
      <c r="DC56" s="2"/>
      <c r="DD56" s="2"/>
      <c r="DE56" s="2"/>
      <c r="DF56" s="2"/>
      <c r="DG56" s="128"/>
      <c r="DH56" s="128"/>
      <c r="DI56" s="2"/>
      <c r="DJ56" s="2"/>
      <c r="DK56" s="2"/>
      <c r="DL56" s="2"/>
      <c r="DM56" s="2"/>
      <c r="DN56" s="2"/>
      <c r="DO56" s="2"/>
      <c r="DP56" s="2"/>
      <c r="DQ56" s="128"/>
      <c r="DR56" s="128"/>
      <c r="DS56" s="2"/>
    </row>
    <row r="57" spans="1:123" x14ac:dyDescent="0.25">
      <c r="A57" s="2" t="s">
        <v>31</v>
      </c>
      <c r="L57" s="2"/>
      <c r="AR57" s="2"/>
      <c r="AS57" s="2"/>
      <c r="AT57" s="2"/>
      <c r="AU57" s="2"/>
      <c r="AV57" s="2"/>
      <c r="AW57" s="2"/>
      <c r="AX57" s="2"/>
      <c r="AY57" s="2"/>
      <c r="AZ57" s="2"/>
      <c r="BA57" s="2"/>
      <c r="BB57" s="2"/>
      <c r="BC57" s="2"/>
      <c r="BD57" s="2"/>
      <c r="BE57" s="2"/>
      <c r="BF57" s="2"/>
      <c r="BG57" s="2"/>
      <c r="BH57" s="2"/>
      <c r="BR57" s="2"/>
      <c r="BS57" s="2"/>
      <c r="BT57" s="128"/>
      <c r="BU57" s="128"/>
      <c r="BV57" s="2"/>
      <c r="BW57" s="2"/>
      <c r="BX57" s="2"/>
      <c r="BY57" s="2"/>
      <c r="BZ57" s="2"/>
      <c r="CA57" s="2"/>
      <c r="CB57" s="2"/>
      <c r="CC57" s="2"/>
      <c r="CD57" s="2"/>
      <c r="CE57" s="2"/>
      <c r="CF57" s="2"/>
      <c r="CG57" s="2"/>
      <c r="CH57" s="2"/>
      <c r="CI57" s="2"/>
      <c r="CJ57" s="2"/>
      <c r="CK57" s="2"/>
      <c r="CL57" s="2"/>
      <c r="CM57" s="2"/>
      <c r="CN57" s="128"/>
      <c r="CO57" s="128"/>
      <c r="CP57" s="2"/>
      <c r="CQ57" s="2"/>
      <c r="CR57" s="2"/>
      <c r="CS57" s="2"/>
      <c r="CT57" s="2"/>
      <c r="CU57" s="2"/>
      <c r="CV57" s="2"/>
      <c r="CW57" s="2"/>
      <c r="CX57" s="2"/>
      <c r="CY57" s="2"/>
      <c r="CZ57" s="2"/>
      <c r="DA57" s="2"/>
      <c r="DB57" s="2"/>
      <c r="DC57" s="2"/>
      <c r="DD57" s="2"/>
      <c r="DE57" s="2"/>
      <c r="DF57" s="2"/>
      <c r="DG57" s="128"/>
      <c r="DH57" s="128"/>
      <c r="DI57" s="2"/>
      <c r="DJ57" s="2"/>
      <c r="DK57" s="2"/>
      <c r="DL57" s="2"/>
      <c r="DM57" s="2"/>
      <c r="DN57" s="2"/>
      <c r="DO57" s="2"/>
      <c r="DP57" s="2"/>
      <c r="DQ57" s="128"/>
      <c r="DR57" s="128"/>
      <c r="DS57" s="2"/>
    </row>
    <row r="58" spans="1:123" x14ac:dyDescent="0.25">
      <c r="L58" s="2"/>
      <c r="AR58" s="17"/>
      <c r="AS58" s="17"/>
      <c r="AT58" s="17"/>
      <c r="AW58" s="17"/>
      <c r="AX58" s="17"/>
      <c r="AY58" s="17"/>
      <c r="AZ58" s="17"/>
      <c r="BA58" s="17"/>
      <c r="BB58" s="17"/>
      <c r="BC58" s="17"/>
      <c r="BD58" s="2"/>
      <c r="BE58" s="2"/>
      <c r="BF58" s="2"/>
      <c r="BG58" s="2"/>
      <c r="BH58" s="2"/>
      <c r="BR58" s="2"/>
      <c r="BS58" s="2"/>
      <c r="BT58" s="128"/>
      <c r="BU58" s="128"/>
      <c r="BV58" s="2"/>
      <c r="BW58" s="2"/>
      <c r="BX58" s="2"/>
      <c r="BY58" s="2"/>
      <c r="BZ58" s="2"/>
      <c r="CA58" s="2"/>
      <c r="CB58" s="2"/>
      <c r="CC58" s="2"/>
      <c r="CD58" s="2"/>
      <c r="CE58" s="2"/>
      <c r="CF58" s="2"/>
      <c r="CG58" s="2"/>
      <c r="CH58" s="2"/>
      <c r="CI58" s="2"/>
      <c r="CJ58" s="2"/>
      <c r="CK58" s="2"/>
      <c r="CL58" s="2"/>
      <c r="CM58" s="2"/>
      <c r="CN58" s="128"/>
      <c r="CO58" s="128"/>
      <c r="CP58" s="2"/>
      <c r="CQ58" s="2"/>
      <c r="CR58" s="2"/>
      <c r="CS58" s="2"/>
      <c r="CT58" s="2"/>
      <c r="CU58" s="2"/>
      <c r="CV58" s="2"/>
      <c r="CW58" s="2"/>
      <c r="CX58" s="2"/>
      <c r="CY58" s="2"/>
      <c r="CZ58" s="2"/>
      <c r="DA58" s="2"/>
      <c r="DB58" s="2"/>
      <c r="DC58" s="2"/>
      <c r="DD58" s="2"/>
      <c r="DE58" s="2"/>
      <c r="DF58" s="2"/>
      <c r="DG58" s="128"/>
      <c r="DH58" s="128"/>
      <c r="DI58" s="2"/>
      <c r="DJ58" s="2"/>
      <c r="DK58" s="2"/>
      <c r="DL58" s="2"/>
      <c r="DM58" s="2"/>
      <c r="DN58" s="2"/>
      <c r="DO58" s="2"/>
      <c r="DP58" s="2"/>
      <c r="DQ58" s="128"/>
      <c r="DR58" s="128"/>
      <c r="DS58" s="2"/>
    </row>
    <row r="59" spans="1:123" x14ac:dyDescent="0.25">
      <c r="A59" s="135" t="s">
        <v>247</v>
      </c>
      <c r="L59" s="2"/>
      <c r="AR59" s="2"/>
      <c r="AS59" s="133"/>
      <c r="AT59" s="12"/>
      <c r="AW59" s="12"/>
      <c r="AX59" s="12"/>
      <c r="AY59" s="12"/>
      <c r="AZ59" s="12"/>
      <c r="BA59" s="2"/>
      <c r="BB59" s="2"/>
      <c r="BC59" s="2"/>
      <c r="BD59" s="2"/>
      <c r="BE59" s="2"/>
      <c r="BF59" s="2"/>
      <c r="BG59" s="2"/>
      <c r="BH59" s="2"/>
      <c r="BR59" s="2"/>
      <c r="BS59" s="2"/>
      <c r="BT59" s="128"/>
      <c r="BU59" s="128"/>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128"/>
      <c r="DH59" s="128"/>
      <c r="DI59" s="2"/>
      <c r="DJ59" s="2"/>
      <c r="DK59" s="2"/>
      <c r="DL59" s="2"/>
      <c r="DM59" s="2"/>
      <c r="DN59" s="2"/>
      <c r="DO59" s="2"/>
      <c r="DP59" s="2"/>
      <c r="DQ59" s="128"/>
      <c r="DR59" s="128"/>
      <c r="DS59" s="2"/>
    </row>
    <row r="60" spans="1:123" x14ac:dyDescent="0.25">
      <c r="A60" s="2" t="s">
        <v>248</v>
      </c>
      <c r="L60" s="2"/>
      <c r="AR60" s="2"/>
      <c r="AS60" s="2"/>
      <c r="AT60" s="12"/>
      <c r="AW60" s="12"/>
      <c r="AX60" s="12"/>
      <c r="AY60" s="132"/>
      <c r="AZ60" s="12"/>
      <c r="BA60" s="2"/>
      <c r="BB60" s="2"/>
      <c r="BC60" s="2"/>
      <c r="BD60" s="2"/>
      <c r="BE60" s="2"/>
      <c r="BF60" s="2"/>
      <c r="BG60" s="2"/>
      <c r="BH60" s="2"/>
      <c r="BR60" s="2"/>
      <c r="BS60" s="2"/>
      <c r="BT60" s="128"/>
      <c r="BU60" s="128"/>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128"/>
      <c r="DH60" s="128"/>
      <c r="DI60" s="2"/>
      <c r="DJ60" s="2"/>
      <c r="DK60" s="2"/>
      <c r="DL60" s="2"/>
      <c r="DM60" s="2"/>
      <c r="DN60" s="2"/>
      <c r="DO60" s="2"/>
      <c r="DP60" s="2"/>
      <c r="DQ60" s="128"/>
      <c r="DR60" s="128"/>
      <c r="DS60" s="2"/>
    </row>
    <row r="61" spans="1:123" ht="15" customHeight="1" x14ac:dyDescent="0.25">
      <c r="A61" s="2" t="s">
        <v>251</v>
      </c>
      <c r="L61" s="2"/>
      <c r="AR61" s="2"/>
      <c r="AS61" s="2"/>
      <c r="AT61" s="2"/>
      <c r="AU61" s="2"/>
      <c r="AV61" s="2"/>
      <c r="AW61" s="2"/>
      <c r="AX61" s="2"/>
      <c r="AY61" s="2"/>
      <c r="AZ61" s="2"/>
      <c r="BA61" s="2"/>
      <c r="BB61" s="2"/>
      <c r="BC61" s="2"/>
      <c r="BD61" s="2"/>
      <c r="BE61" s="2"/>
      <c r="BF61" s="2"/>
      <c r="BG61" s="2"/>
      <c r="BH61" s="2"/>
      <c r="BR61" s="2"/>
      <c r="BS61" s="2"/>
      <c r="BT61" s="128"/>
      <c r="BU61" s="128"/>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128"/>
      <c r="DH61" s="128"/>
      <c r="DI61" s="2"/>
      <c r="DJ61" s="2"/>
      <c r="DK61" s="2"/>
      <c r="DL61" s="2"/>
      <c r="DM61" s="2"/>
      <c r="DN61" s="2"/>
      <c r="DO61" s="2"/>
      <c r="DP61" s="2"/>
      <c r="DQ61" s="128"/>
      <c r="DR61" s="128"/>
      <c r="DS61" s="2"/>
    </row>
    <row r="62" spans="1:123" x14ac:dyDescent="0.25">
      <c r="A62" s="2" t="s">
        <v>252</v>
      </c>
      <c r="L62" s="2"/>
      <c r="AR62" s="17"/>
      <c r="AS62" s="17"/>
      <c r="AT62" s="17"/>
      <c r="AU62" s="17"/>
      <c r="AV62" s="17"/>
      <c r="AW62" s="17"/>
      <c r="AX62" s="17"/>
      <c r="AY62" s="17"/>
      <c r="AZ62" s="17"/>
      <c r="BA62" s="17"/>
      <c r="BB62" s="17"/>
      <c r="BC62" s="17"/>
      <c r="BD62" s="2"/>
      <c r="BE62" s="2"/>
      <c r="BF62" s="2"/>
      <c r="BG62" s="2"/>
      <c r="BH62" s="2"/>
      <c r="BR62" s="2"/>
      <c r="BS62" s="2"/>
      <c r="BT62" s="128"/>
      <c r="BU62" s="128"/>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128"/>
      <c r="DH62" s="128"/>
      <c r="DI62" s="2"/>
      <c r="DJ62" s="2"/>
      <c r="DK62" s="2"/>
      <c r="DL62" s="2"/>
      <c r="DM62" s="2"/>
      <c r="DN62" s="2"/>
      <c r="DO62" s="2"/>
      <c r="DP62" s="2"/>
      <c r="DQ62" s="128"/>
      <c r="DR62" s="128"/>
      <c r="DS62" s="2"/>
    </row>
    <row r="63" spans="1:123" ht="15" customHeight="1" thickBot="1" x14ac:dyDescent="0.3">
      <c r="L63" s="2"/>
      <c r="AR63" s="2"/>
      <c r="AS63" s="2"/>
      <c r="AT63" s="2"/>
      <c r="AU63" s="2"/>
      <c r="AV63" s="2"/>
      <c r="AW63" s="2"/>
      <c r="AX63" s="2"/>
      <c r="AY63" s="2"/>
      <c r="AZ63" s="2"/>
      <c r="BA63" s="2"/>
      <c r="BB63" s="2"/>
      <c r="BC63" s="2"/>
      <c r="BD63" s="2"/>
      <c r="BE63" s="2"/>
      <c r="BF63" s="2"/>
      <c r="BG63" s="2"/>
      <c r="BH63" s="2"/>
      <c r="BR63" s="2"/>
      <c r="BS63" s="2"/>
      <c r="BT63" s="128"/>
      <c r="BU63" s="128"/>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128"/>
      <c r="DH63" s="128"/>
      <c r="DI63" s="2"/>
      <c r="DJ63" s="2"/>
      <c r="DK63" s="2"/>
      <c r="DL63" s="2"/>
      <c r="DM63" s="2"/>
      <c r="DN63" s="2"/>
      <c r="DO63" s="2"/>
      <c r="DP63" s="2"/>
      <c r="DQ63" s="128"/>
      <c r="DR63" s="128"/>
      <c r="DS63" s="2"/>
    </row>
    <row r="64" spans="1:123" ht="27" thickBot="1" x14ac:dyDescent="0.45">
      <c r="A64" s="261" t="s">
        <v>223</v>
      </c>
      <c r="B64" s="262"/>
      <c r="C64" s="262"/>
      <c r="D64" s="262"/>
      <c r="E64" s="262"/>
      <c r="F64" s="262"/>
      <c r="G64" s="262"/>
      <c r="H64" s="262"/>
      <c r="I64" s="262"/>
      <c r="J64" s="262"/>
      <c r="K64" s="263"/>
    </row>
    <row r="65" spans="1:43" x14ac:dyDescent="0.25">
      <c r="A65" s="264"/>
      <c r="B65" s="258">
        <v>41746</v>
      </c>
      <c r="C65" s="258">
        <v>41750</v>
      </c>
      <c r="D65" s="258">
        <v>41755</v>
      </c>
      <c r="E65" s="258">
        <v>41760</v>
      </c>
      <c r="F65" s="258">
        <v>41765</v>
      </c>
      <c r="G65" s="258">
        <v>41770</v>
      </c>
      <c r="H65" s="258">
        <v>42139</v>
      </c>
      <c r="I65" s="258">
        <v>41775</v>
      </c>
      <c r="J65" s="258">
        <v>41780</v>
      </c>
      <c r="K65" s="258">
        <v>41785</v>
      </c>
      <c r="Q65" s="1" t="s">
        <v>213</v>
      </c>
      <c r="AF65" s="1" t="s">
        <v>213</v>
      </c>
      <c r="AG65" s="2"/>
      <c r="AH65" s="2"/>
      <c r="AI65" s="2"/>
      <c r="AJ65" s="2"/>
      <c r="AK65" s="2"/>
      <c r="AL65" s="2"/>
      <c r="AM65" s="2"/>
      <c r="AN65" s="2"/>
      <c r="AO65" s="2"/>
      <c r="AP65" s="2"/>
    </row>
    <row r="66" spans="1:43" ht="15.75" thickBot="1" x14ac:dyDescent="0.3">
      <c r="A66" s="265"/>
      <c r="B66" s="259"/>
      <c r="C66" s="259"/>
      <c r="D66" s="260"/>
      <c r="E66" s="259"/>
      <c r="F66" s="259"/>
      <c r="G66" s="260"/>
      <c r="H66" s="260"/>
      <c r="I66" s="260"/>
      <c r="J66" s="259"/>
      <c r="K66" s="260"/>
      <c r="Q66" s="1" t="s">
        <v>166</v>
      </c>
      <c r="AF66" s="1" t="s">
        <v>65</v>
      </c>
      <c r="AG66" s="2"/>
      <c r="AH66" s="2"/>
      <c r="AI66" s="2"/>
      <c r="AJ66" s="2"/>
      <c r="AK66" s="86"/>
      <c r="AL66" s="86"/>
      <c r="AM66" s="86"/>
      <c r="AN66" s="86"/>
      <c r="AO66" s="86"/>
      <c r="AP66" s="86"/>
    </row>
    <row r="67" spans="1:43" ht="15" customHeight="1" thickBot="1" x14ac:dyDescent="0.3">
      <c r="A67" s="212"/>
      <c r="B67" s="213" t="s">
        <v>224</v>
      </c>
      <c r="C67" s="213" t="s">
        <v>225</v>
      </c>
      <c r="D67" s="213" t="s">
        <v>226</v>
      </c>
      <c r="E67" s="214" t="s">
        <v>227</v>
      </c>
      <c r="F67" s="213" t="s">
        <v>228</v>
      </c>
      <c r="G67" s="213" t="s">
        <v>229</v>
      </c>
      <c r="H67" s="213" t="s">
        <v>230</v>
      </c>
      <c r="I67" s="213" t="s">
        <v>231</v>
      </c>
      <c r="J67" s="213" t="s">
        <v>232</v>
      </c>
      <c r="K67" s="213" t="s">
        <v>233</v>
      </c>
      <c r="Q67" s="2" t="s">
        <v>249</v>
      </c>
      <c r="R67" s="2"/>
      <c r="S67" s="2"/>
      <c r="T67" s="2"/>
      <c r="AF67" s="1" t="s">
        <v>151</v>
      </c>
      <c r="AG67" s="2"/>
      <c r="AH67" s="2"/>
      <c r="AI67" s="2"/>
      <c r="AJ67" s="2"/>
      <c r="AK67" s="2"/>
      <c r="AL67" s="2"/>
      <c r="AM67" s="2"/>
      <c r="AN67" s="2"/>
      <c r="AO67" s="2"/>
      <c r="AP67" s="2"/>
    </row>
    <row r="68" spans="1:43" ht="15" customHeight="1" thickBot="1" x14ac:dyDescent="0.3">
      <c r="A68" s="212" t="s">
        <v>234</v>
      </c>
      <c r="B68" s="213" t="s">
        <v>235</v>
      </c>
      <c r="C68" s="213" t="s">
        <v>235</v>
      </c>
      <c r="D68" s="213" t="s">
        <v>236</v>
      </c>
      <c r="E68" s="213" t="s">
        <v>236</v>
      </c>
      <c r="F68" s="213" t="s">
        <v>237</v>
      </c>
      <c r="G68" s="213" t="s">
        <v>236</v>
      </c>
      <c r="H68" s="213" t="s">
        <v>238</v>
      </c>
      <c r="I68" s="213" t="s">
        <v>239</v>
      </c>
      <c r="J68" s="213" t="s">
        <v>240</v>
      </c>
      <c r="K68" s="213" t="s">
        <v>235</v>
      </c>
      <c r="R68" s="1" t="s">
        <v>20</v>
      </c>
      <c r="S68" s="2"/>
      <c r="T68" s="2"/>
      <c r="U68" s="1" t="s">
        <v>21</v>
      </c>
      <c r="V68" s="2"/>
      <c r="W68" s="2"/>
      <c r="X68" s="2"/>
      <c r="Y68" s="2"/>
      <c r="Z68" s="2"/>
      <c r="AF68" s="102"/>
      <c r="AG68" s="1" t="s">
        <v>20</v>
      </c>
      <c r="AH68" s="2"/>
      <c r="AI68" s="2"/>
      <c r="AJ68" s="2" t="s">
        <v>21</v>
      </c>
      <c r="AK68" s="1"/>
      <c r="AL68" s="2"/>
      <c r="AM68" s="2"/>
      <c r="AN68" s="2"/>
      <c r="AO68" s="2"/>
      <c r="AP68" s="2"/>
    </row>
    <row r="69" spans="1:43" ht="15.75" customHeight="1" thickBot="1" x14ac:dyDescent="0.3">
      <c r="A69" s="215" t="s">
        <v>1</v>
      </c>
      <c r="B69" s="216"/>
      <c r="C69" s="216"/>
      <c r="D69" s="217"/>
      <c r="E69" s="217"/>
      <c r="F69" s="217"/>
      <c r="G69" s="217">
        <v>7</v>
      </c>
      <c r="H69" s="217">
        <v>3</v>
      </c>
      <c r="I69" s="217"/>
      <c r="J69" s="217"/>
      <c r="K69" s="217"/>
      <c r="P69" s="28" t="s">
        <v>154</v>
      </c>
      <c r="Q69" s="131" t="s">
        <v>39</v>
      </c>
      <c r="R69" s="169">
        <v>17</v>
      </c>
      <c r="S69" s="5">
        <v>21</v>
      </c>
      <c r="T69" s="5">
        <v>26</v>
      </c>
      <c r="U69" s="5">
        <v>1</v>
      </c>
      <c r="V69" s="5">
        <v>6</v>
      </c>
      <c r="W69" s="5">
        <v>11</v>
      </c>
      <c r="X69" s="167">
        <v>15</v>
      </c>
      <c r="Y69" s="167">
        <v>16</v>
      </c>
      <c r="Z69" s="5">
        <v>21</v>
      </c>
      <c r="AA69" s="5">
        <v>26</v>
      </c>
      <c r="AB69" s="115" t="s">
        <v>24</v>
      </c>
      <c r="AF69" s="131" t="s">
        <v>19</v>
      </c>
      <c r="AG69" s="5">
        <v>17</v>
      </c>
      <c r="AH69" s="5">
        <v>21</v>
      </c>
      <c r="AI69" s="5">
        <v>26</v>
      </c>
      <c r="AJ69" s="5">
        <v>1</v>
      </c>
      <c r="AK69" s="87">
        <v>6</v>
      </c>
      <c r="AL69" s="5">
        <v>11</v>
      </c>
      <c r="AM69" s="167">
        <v>15</v>
      </c>
      <c r="AN69" s="167">
        <v>16</v>
      </c>
      <c r="AO69" s="5">
        <v>21</v>
      </c>
      <c r="AP69" s="5">
        <v>26</v>
      </c>
      <c r="AQ69" s="115" t="s">
        <v>24</v>
      </c>
    </row>
    <row r="70" spans="1:43" ht="15.75" thickBot="1" x14ac:dyDescent="0.3">
      <c r="A70" s="215" t="s">
        <v>158</v>
      </c>
      <c r="B70" s="216"/>
      <c r="C70" s="216"/>
      <c r="D70" s="217"/>
      <c r="E70" s="217"/>
      <c r="F70" s="217"/>
      <c r="G70" s="217"/>
      <c r="H70" s="217"/>
      <c r="I70" s="217"/>
      <c r="J70" s="217"/>
      <c r="K70" s="217"/>
      <c r="M70" s="2"/>
      <c r="P70">
        <v>1</v>
      </c>
      <c r="Q70" s="3" t="s">
        <v>1</v>
      </c>
      <c r="R70" s="95"/>
      <c r="S70" s="95"/>
      <c r="T70" s="170"/>
      <c r="U70" s="170"/>
      <c r="V70" s="171"/>
      <c r="W70" s="171">
        <v>7</v>
      </c>
      <c r="X70" s="171">
        <v>3</v>
      </c>
      <c r="Y70" s="171"/>
      <c r="Z70" s="171"/>
      <c r="AA70" s="171"/>
      <c r="AB70" s="95">
        <f>SUM(R70:AA70)</f>
        <v>10</v>
      </c>
      <c r="AF70" s="153" t="s">
        <v>11</v>
      </c>
      <c r="AG70" s="154"/>
      <c r="AH70" s="154"/>
      <c r="AI70" s="154"/>
      <c r="AJ70" s="154">
        <v>32</v>
      </c>
      <c r="AK70" s="154">
        <v>300</v>
      </c>
      <c r="AL70" s="154">
        <v>1800</v>
      </c>
      <c r="AM70" s="154">
        <v>1100</v>
      </c>
      <c r="AN70" s="154">
        <v>1400</v>
      </c>
      <c r="AO70" s="154">
        <v>2</v>
      </c>
      <c r="AP70" s="154"/>
      <c r="AQ70" s="154">
        <v>4634</v>
      </c>
    </row>
    <row r="71" spans="1:43" ht="15.75" thickBot="1" x14ac:dyDescent="0.3">
      <c r="A71" s="215" t="s">
        <v>92</v>
      </c>
      <c r="B71" s="216"/>
      <c r="C71" s="216"/>
      <c r="D71" s="217"/>
      <c r="E71" s="217"/>
      <c r="F71" s="217"/>
      <c r="G71" s="217"/>
      <c r="H71" s="217"/>
      <c r="I71" s="217"/>
      <c r="J71" s="217"/>
      <c r="K71" s="217"/>
      <c r="M71" s="2"/>
      <c r="P71">
        <v>2</v>
      </c>
      <c r="Q71" s="3" t="s">
        <v>41</v>
      </c>
      <c r="R71" s="95"/>
      <c r="S71" s="95"/>
      <c r="T71" s="170"/>
      <c r="U71" s="171"/>
      <c r="V71" s="171">
        <v>7</v>
      </c>
      <c r="W71" s="171"/>
      <c r="X71" s="171"/>
      <c r="Y71" s="171"/>
      <c r="Z71" s="171"/>
      <c r="AA71" s="171"/>
      <c r="AB71" s="95">
        <f t="shared" ref="AB71:AB84" si="12">SUM(R71:AA71)</f>
        <v>7</v>
      </c>
      <c r="AF71" s="102" t="s">
        <v>14</v>
      </c>
      <c r="AG71" s="95"/>
      <c r="AH71" s="95">
        <v>1</v>
      </c>
      <c r="AI71" s="95">
        <v>2</v>
      </c>
      <c r="AJ71" s="95">
        <v>18</v>
      </c>
      <c r="AK71" s="95">
        <v>8</v>
      </c>
      <c r="AL71" s="95">
        <v>200</v>
      </c>
      <c r="AM71" s="95">
        <v>100</v>
      </c>
      <c r="AN71" s="95">
        <v>115</v>
      </c>
      <c r="AO71" s="95">
        <v>15</v>
      </c>
      <c r="AP71" s="95"/>
      <c r="AQ71" s="95">
        <v>459</v>
      </c>
    </row>
    <row r="72" spans="1:43" ht="15.75" thickBot="1" x14ac:dyDescent="0.3">
      <c r="A72" s="215" t="s">
        <v>41</v>
      </c>
      <c r="B72" s="216"/>
      <c r="C72" s="216"/>
      <c r="D72" s="217"/>
      <c r="E72" s="217"/>
      <c r="F72" s="217">
        <v>7</v>
      </c>
      <c r="G72" s="217"/>
      <c r="H72" s="217"/>
      <c r="I72" s="217"/>
      <c r="J72" s="217"/>
      <c r="K72" s="217"/>
      <c r="M72" s="2"/>
      <c r="P72">
        <v>3</v>
      </c>
      <c r="Q72" s="3" t="s">
        <v>2</v>
      </c>
      <c r="R72" s="95"/>
      <c r="S72" s="95">
        <v>4</v>
      </c>
      <c r="T72" s="170">
        <v>6</v>
      </c>
      <c r="U72" s="171">
        <v>20</v>
      </c>
      <c r="V72" s="171">
        <v>4</v>
      </c>
      <c r="W72" s="171"/>
      <c r="X72" s="171">
        <v>3</v>
      </c>
      <c r="Y72" s="171">
        <v>3</v>
      </c>
      <c r="Z72" s="171"/>
      <c r="AA72" s="171">
        <v>1</v>
      </c>
      <c r="AB72" s="95">
        <f t="shared" si="12"/>
        <v>41</v>
      </c>
      <c r="AF72" s="102" t="s">
        <v>15</v>
      </c>
      <c r="AG72" s="95"/>
      <c r="AH72" s="95"/>
      <c r="AI72" s="95"/>
      <c r="AJ72" s="95">
        <v>4</v>
      </c>
      <c r="AK72" s="95">
        <v>22</v>
      </c>
      <c r="AL72" s="95">
        <v>52</v>
      </c>
      <c r="AM72" s="95">
        <v>50</v>
      </c>
      <c r="AN72" s="95">
        <v>60</v>
      </c>
      <c r="AO72" s="95">
        <v>7</v>
      </c>
      <c r="AP72" s="95">
        <v>3</v>
      </c>
      <c r="AQ72" s="95">
        <v>198</v>
      </c>
    </row>
    <row r="73" spans="1:43" ht="15.75" thickBot="1" x14ac:dyDescent="0.3">
      <c r="A73" s="215" t="s">
        <v>2</v>
      </c>
      <c r="B73" s="216"/>
      <c r="C73" s="216">
        <v>4</v>
      </c>
      <c r="D73" s="217">
        <v>6</v>
      </c>
      <c r="E73" s="217">
        <v>20</v>
      </c>
      <c r="F73" s="217">
        <v>4</v>
      </c>
      <c r="G73" s="217"/>
      <c r="H73" s="217">
        <v>3</v>
      </c>
      <c r="I73" s="217">
        <v>3</v>
      </c>
      <c r="J73" s="217"/>
      <c r="K73" s="217">
        <v>1</v>
      </c>
      <c r="M73" s="2"/>
      <c r="P73">
        <v>4</v>
      </c>
      <c r="Q73" s="92" t="s">
        <v>3</v>
      </c>
      <c r="R73" s="95">
        <v>1</v>
      </c>
      <c r="S73" s="95"/>
      <c r="T73" s="170">
        <v>7</v>
      </c>
      <c r="U73" s="171">
        <v>1</v>
      </c>
      <c r="V73" s="171">
        <v>1</v>
      </c>
      <c r="W73" s="171">
        <v>1</v>
      </c>
      <c r="X73" s="171">
        <v>2</v>
      </c>
      <c r="Y73" s="171">
        <v>3</v>
      </c>
      <c r="Z73" s="171">
        <v>1</v>
      </c>
      <c r="AA73" s="171">
        <v>1</v>
      </c>
      <c r="AB73" s="95">
        <f t="shared" si="12"/>
        <v>18</v>
      </c>
      <c r="AF73" s="102" t="s">
        <v>2</v>
      </c>
      <c r="AG73" s="95"/>
      <c r="AH73" s="95">
        <v>4</v>
      </c>
      <c r="AI73" s="95">
        <v>6</v>
      </c>
      <c r="AJ73" s="95">
        <v>20</v>
      </c>
      <c r="AK73" s="95">
        <v>4</v>
      </c>
      <c r="AL73" s="95"/>
      <c r="AM73" s="95">
        <v>3</v>
      </c>
      <c r="AN73" s="95">
        <v>3</v>
      </c>
      <c r="AO73" s="95"/>
      <c r="AP73" s="95">
        <v>1</v>
      </c>
      <c r="AQ73" s="95">
        <v>41</v>
      </c>
    </row>
    <row r="74" spans="1:43" ht="15.75" thickBot="1" x14ac:dyDescent="0.3">
      <c r="A74" s="215" t="s">
        <v>43</v>
      </c>
      <c r="B74" s="216"/>
      <c r="C74" s="216"/>
      <c r="D74" s="217"/>
      <c r="E74" s="217"/>
      <c r="F74" s="217"/>
      <c r="G74" s="217"/>
      <c r="H74" s="217"/>
      <c r="I74" s="217"/>
      <c r="J74" s="217"/>
      <c r="K74" s="217"/>
      <c r="M74" s="2"/>
      <c r="P74">
        <v>5</v>
      </c>
      <c r="Q74" s="92" t="s">
        <v>4</v>
      </c>
      <c r="R74" s="95"/>
      <c r="S74" s="95"/>
      <c r="T74" s="170"/>
      <c r="U74" s="171"/>
      <c r="V74" s="171"/>
      <c r="W74" s="171">
        <v>2</v>
      </c>
      <c r="X74" s="171">
        <v>2</v>
      </c>
      <c r="Y74" s="171"/>
      <c r="Z74" s="171">
        <v>2</v>
      </c>
      <c r="AA74" s="171">
        <v>6</v>
      </c>
      <c r="AB74" s="95">
        <f t="shared" si="12"/>
        <v>12</v>
      </c>
      <c r="AF74" s="102" t="s">
        <v>3</v>
      </c>
      <c r="AG74" s="95">
        <v>1</v>
      </c>
      <c r="AH74" s="95"/>
      <c r="AI74" s="95">
        <v>7</v>
      </c>
      <c r="AJ74" s="95">
        <v>1</v>
      </c>
      <c r="AK74" s="95">
        <v>1</v>
      </c>
      <c r="AL74" s="95">
        <v>1</v>
      </c>
      <c r="AM74" s="95">
        <v>2</v>
      </c>
      <c r="AN74" s="95">
        <v>3</v>
      </c>
      <c r="AO74" s="95">
        <v>1</v>
      </c>
      <c r="AP74" s="95">
        <v>1</v>
      </c>
      <c r="AQ74" s="95">
        <v>18</v>
      </c>
    </row>
    <row r="75" spans="1:43" ht="15.75" thickBot="1" x14ac:dyDescent="0.3">
      <c r="A75" s="215" t="s">
        <v>3</v>
      </c>
      <c r="B75" s="218">
        <v>1</v>
      </c>
      <c r="C75" s="218"/>
      <c r="D75" s="217">
        <v>7</v>
      </c>
      <c r="E75" s="217">
        <v>1</v>
      </c>
      <c r="F75" s="217">
        <v>1</v>
      </c>
      <c r="G75" s="217">
        <v>1</v>
      </c>
      <c r="H75" s="217">
        <v>2</v>
      </c>
      <c r="I75" s="217">
        <v>3</v>
      </c>
      <c r="J75" s="217">
        <v>1</v>
      </c>
      <c r="K75" s="217">
        <v>1</v>
      </c>
      <c r="M75" s="2"/>
      <c r="P75">
        <v>6</v>
      </c>
      <c r="Q75" s="3" t="s">
        <v>7</v>
      </c>
      <c r="R75" s="95"/>
      <c r="S75" s="95"/>
      <c r="T75" s="170"/>
      <c r="U75" s="171"/>
      <c r="V75" s="171">
        <v>2</v>
      </c>
      <c r="W75" s="171"/>
      <c r="X75" s="171">
        <v>3</v>
      </c>
      <c r="Y75" s="171"/>
      <c r="Z75" s="171">
        <v>3</v>
      </c>
      <c r="AA75" s="171">
        <v>1</v>
      </c>
      <c r="AB75" s="95">
        <f t="shared" si="12"/>
        <v>9</v>
      </c>
      <c r="AF75" s="102" t="s">
        <v>4</v>
      </c>
      <c r="AG75" s="95"/>
      <c r="AH75" s="95"/>
      <c r="AI75" s="95"/>
      <c r="AJ75" s="95"/>
      <c r="AK75" s="95"/>
      <c r="AL75" s="95">
        <v>2</v>
      </c>
      <c r="AM75" s="95">
        <v>2</v>
      </c>
      <c r="AN75" s="95"/>
      <c r="AO75" s="95">
        <v>2</v>
      </c>
      <c r="AP75" s="95">
        <v>6</v>
      </c>
      <c r="AQ75" s="95">
        <v>12</v>
      </c>
    </row>
    <row r="76" spans="1:43" ht="15.75" thickBot="1" x14ac:dyDescent="0.3">
      <c r="A76" s="215" t="s">
        <v>4</v>
      </c>
      <c r="B76" s="216"/>
      <c r="C76" s="216"/>
      <c r="D76" s="217"/>
      <c r="E76" s="217"/>
      <c r="F76" s="217"/>
      <c r="G76" s="217">
        <v>2</v>
      </c>
      <c r="H76" s="217">
        <v>2</v>
      </c>
      <c r="I76" s="217"/>
      <c r="J76" s="217">
        <v>2</v>
      </c>
      <c r="K76" s="217">
        <v>6</v>
      </c>
      <c r="M76" s="2"/>
      <c r="P76">
        <v>7</v>
      </c>
      <c r="Q76" s="102" t="s">
        <v>51</v>
      </c>
      <c r="R76" s="95"/>
      <c r="S76" s="95"/>
      <c r="T76" s="95"/>
      <c r="U76" s="95"/>
      <c r="V76" s="95">
        <v>4</v>
      </c>
      <c r="W76" s="95">
        <v>5</v>
      </c>
      <c r="X76" s="95">
        <v>3</v>
      </c>
      <c r="Y76" s="95"/>
      <c r="Z76" s="95"/>
      <c r="AA76" s="95"/>
      <c r="AB76" s="95">
        <f t="shared" si="12"/>
        <v>12</v>
      </c>
      <c r="AF76" s="102" t="s">
        <v>51</v>
      </c>
      <c r="AG76" s="95"/>
      <c r="AH76" s="95"/>
      <c r="AI76" s="95"/>
      <c r="AJ76" s="95"/>
      <c r="AK76" s="95">
        <v>4</v>
      </c>
      <c r="AL76" s="95">
        <v>5</v>
      </c>
      <c r="AM76" s="95">
        <v>3</v>
      </c>
      <c r="AN76" s="95"/>
      <c r="AO76" s="95"/>
      <c r="AP76" s="95"/>
      <c r="AQ76" s="95">
        <v>12</v>
      </c>
    </row>
    <row r="77" spans="1:43" ht="15.75" thickBot="1" x14ac:dyDescent="0.3">
      <c r="A77" s="215" t="s">
        <v>48</v>
      </c>
      <c r="B77" s="216"/>
      <c r="C77" s="216"/>
      <c r="D77" s="217"/>
      <c r="E77" s="217"/>
      <c r="F77" s="217"/>
      <c r="G77" s="217"/>
      <c r="H77" s="217"/>
      <c r="I77" s="217"/>
      <c r="J77" s="217"/>
      <c r="K77" s="217"/>
      <c r="M77" s="2"/>
      <c r="P77">
        <v>8</v>
      </c>
      <c r="Q77" s="222" t="s">
        <v>11</v>
      </c>
      <c r="R77" s="95"/>
      <c r="S77" s="95"/>
      <c r="T77" s="95"/>
      <c r="U77" s="95">
        <v>32</v>
      </c>
      <c r="V77" s="95">
        <v>300</v>
      </c>
      <c r="W77" s="95">
        <v>1800</v>
      </c>
      <c r="X77" s="95">
        <v>1100</v>
      </c>
      <c r="Y77" s="95">
        <v>1400</v>
      </c>
      <c r="Z77" s="95">
        <v>2</v>
      </c>
      <c r="AA77" s="95"/>
      <c r="AB77" s="95">
        <f t="shared" si="12"/>
        <v>4634</v>
      </c>
      <c r="AF77" s="102" t="s">
        <v>1</v>
      </c>
      <c r="AG77" s="95"/>
      <c r="AH77" s="95"/>
      <c r="AI77" s="95"/>
      <c r="AJ77" s="95"/>
      <c r="AK77" s="95"/>
      <c r="AL77" s="95">
        <v>7</v>
      </c>
      <c r="AM77" s="95">
        <v>3</v>
      </c>
      <c r="AN77" s="95"/>
      <c r="AO77" s="95"/>
      <c r="AP77" s="95"/>
      <c r="AQ77" s="95">
        <v>10</v>
      </c>
    </row>
    <row r="78" spans="1:43" ht="15.75" thickBot="1" x14ac:dyDescent="0.3">
      <c r="A78" s="215" t="s">
        <v>6</v>
      </c>
      <c r="B78" s="216"/>
      <c r="C78" s="216"/>
      <c r="D78" s="219"/>
      <c r="E78" s="217"/>
      <c r="F78" s="217"/>
      <c r="G78" s="217"/>
      <c r="H78" s="217"/>
      <c r="I78" s="217"/>
      <c r="J78" s="217"/>
      <c r="K78" s="217"/>
      <c r="M78" s="2"/>
      <c r="P78">
        <v>9</v>
      </c>
      <c r="Q78" s="102" t="s">
        <v>32</v>
      </c>
      <c r="R78" s="129"/>
      <c r="S78" s="129"/>
      <c r="T78" s="129"/>
      <c r="U78" s="129"/>
      <c r="V78" s="129"/>
      <c r="W78" s="129"/>
      <c r="X78" s="86"/>
      <c r="Y78" s="86">
        <v>1</v>
      </c>
      <c r="Z78" s="86"/>
      <c r="AA78" s="129"/>
      <c r="AB78" s="95">
        <f t="shared" si="12"/>
        <v>1</v>
      </c>
      <c r="AF78" s="102" t="s">
        <v>7</v>
      </c>
      <c r="AG78" s="95"/>
      <c r="AH78" s="95"/>
      <c r="AI78" s="95"/>
      <c r="AJ78" s="95"/>
      <c r="AK78" s="95">
        <v>2</v>
      </c>
      <c r="AL78" s="95"/>
      <c r="AM78" s="95">
        <v>3</v>
      </c>
      <c r="AN78" s="95"/>
      <c r="AO78" s="95">
        <v>3</v>
      </c>
      <c r="AP78" s="95">
        <v>1</v>
      </c>
      <c r="AQ78" s="95">
        <v>9</v>
      </c>
    </row>
    <row r="79" spans="1:43" ht="15.75" thickBot="1" x14ac:dyDescent="0.3">
      <c r="A79" s="215" t="s">
        <v>7</v>
      </c>
      <c r="B79" s="216"/>
      <c r="C79" s="216"/>
      <c r="D79" s="217"/>
      <c r="E79" s="217"/>
      <c r="F79" s="217">
        <v>2</v>
      </c>
      <c r="G79" s="217"/>
      <c r="H79" s="217">
        <v>3</v>
      </c>
      <c r="I79" s="217"/>
      <c r="J79" s="217">
        <v>3</v>
      </c>
      <c r="K79" s="217">
        <v>1</v>
      </c>
      <c r="M79" s="2"/>
      <c r="P79">
        <v>10</v>
      </c>
      <c r="Q79" s="102" t="s">
        <v>46</v>
      </c>
      <c r="R79" s="129"/>
      <c r="S79" s="129"/>
      <c r="T79" s="129"/>
      <c r="U79" s="129"/>
      <c r="V79" s="129"/>
      <c r="W79" s="129"/>
      <c r="X79" s="86"/>
      <c r="Y79" s="86"/>
      <c r="Z79" s="86">
        <v>1</v>
      </c>
      <c r="AA79" s="129"/>
      <c r="AB79" s="95">
        <f t="shared" si="12"/>
        <v>1</v>
      </c>
      <c r="AF79" s="102" t="s">
        <v>41</v>
      </c>
      <c r="AG79" s="95"/>
      <c r="AH79" s="95"/>
      <c r="AI79" s="95"/>
      <c r="AJ79" s="95"/>
      <c r="AK79" s="95">
        <v>7</v>
      </c>
      <c r="AL79" s="95"/>
      <c r="AM79" s="95"/>
      <c r="AN79" s="95"/>
      <c r="AO79" s="95"/>
      <c r="AP79" s="95"/>
      <c r="AQ79" s="95">
        <v>7</v>
      </c>
    </row>
    <row r="80" spans="1:43" ht="15.75" thickBot="1" x14ac:dyDescent="0.3">
      <c r="A80" s="215" t="s">
        <v>50</v>
      </c>
      <c r="B80" s="216"/>
      <c r="C80" s="216"/>
      <c r="D80" s="217"/>
      <c r="E80" s="217"/>
      <c r="F80" s="217"/>
      <c r="G80" s="217"/>
      <c r="H80" s="217"/>
      <c r="I80" s="217"/>
      <c r="J80" s="217"/>
      <c r="K80" s="217"/>
      <c r="M80" s="2"/>
      <c r="P80">
        <v>11</v>
      </c>
      <c r="Q80" s="102" t="s">
        <v>13</v>
      </c>
      <c r="R80" s="129"/>
      <c r="S80" s="129"/>
      <c r="T80" s="129"/>
      <c r="U80" s="129"/>
      <c r="V80" s="129"/>
      <c r="W80" s="129"/>
      <c r="X80" s="86">
        <v>2</v>
      </c>
      <c r="Y80" s="86"/>
      <c r="Z80" s="86"/>
      <c r="AA80" s="129"/>
      <c r="AB80" s="95">
        <f t="shared" si="12"/>
        <v>2</v>
      </c>
      <c r="AF80" s="102" t="s">
        <v>16</v>
      </c>
      <c r="AG80" s="154"/>
      <c r="AH80" s="154"/>
      <c r="AI80" s="154"/>
      <c r="AJ80" s="154">
        <v>1</v>
      </c>
      <c r="AK80" s="154"/>
      <c r="AL80" s="154">
        <v>2</v>
      </c>
      <c r="AM80" s="154"/>
      <c r="AN80" s="154"/>
      <c r="AO80" s="154">
        <v>1</v>
      </c>
      <c r="AP80" s="154">
        <v>1</v>
      </c>
      <c r="AQ80" s="154">
        <v>5</v>
      </c>
    </row>
    <row r="81" spans="1:43" ht="15.75" thickBot="1" x14ac:dyDescent="0.3">
      <c r="A81" s="215" t="s">
        <v>51</v>
      </c>
      <c r="B81" s="216"/>
      <c r="C81" s="216"/>
      <c r="D81" s="217"/>
      <c r="E81" s="217"/>
      <c r="F81" s="217">
        <v>4</v>
      </c>
      <c r="G81" s="217">
        <v>5</v>
      </c>
      <c r="H81" s="217">
        <v>3</v>
      </c>
      <c r="I81" s="217"/>
      <c r="J81" s="217"/>
      <c r="K81" s="217"/>
      <c r="M81" s="2"/>
      <c r="P81">
        <v>12</v>
      </c>
      <c r="Q81" s="102" t="s">
        <v>14</v>
      </c>
      <c r="R81" s="129"/>
      <c r="S81" s="86">
        <v>1</v>
      </c>
      <c r="T81" s="86">
        <v>2</v>
      </c>
      <c r="U81" s="86">
        <v>18</v>
      </c>
      <c r="V81" s="86">
        <v>8</v>
      </c>
      <c r="W81" s="86">
        <v>200</v>
      </c>
      <c r="X81" s="86">
        <v>100</v>
      </c>
      <c r="Y81" s="86">
        <v>115</v>
      </c>
      <c r="Z81" s="86">
        <v>15</v>
      </c>
      <c r="AA81" s="129"/>
      <c r="AB81" s="95">
        <f t="shared" si="12"/>
        <v>459</v>
      </c>
      <c r="AF81" s="102" t="s">
        <v>13</v>
      </c>
      <c r="AG81" s="95"/>
      <c r="AH81" s="95"/>
      <c r="AI81" s="95"/>
      <c r="AJ81" s="95"/>
      <c r="AK81" s="95"/>
      <c r="AL81" s="95"/>
      <c r="AM81" s="95">
        <v>2</v>
      </c>
      <c r="AN81" s="95"/>
      <c r="AO81" s="95"/>
      <c r="AP81" s="95"/>
      <c r="AQ81" s="95">
        <v>2</v>
      </c>
    </row>
    <row r="82" spans="1:43" ht="15.75" thickBot="1" x14ac:dyDescent="0.3">
      <c r="A82" s="215" t="s">
        <v>42</v>
      </c>
      <c r="B82" s="216"/>
      <c r="C82" s="216"/>
      <c r="D82" s="217"/>
      <c r="E82" s="217"/>
      <c r="F82" s="217"/>
      <c r="G82" s="217"/>
      <c r="H82" s="217"/>
      <c r="I82" s="217"/>
      <c r="J82" s="217"/>
      <c r="K82" s="217"/>
      <c r="M82" s="2"/>
      <c r="P82">
        <v>13</v>
      </c>
      <c r="Q82" s="158" t="s">
        <v>53</v>
      </c>
      <c r="R82" s="129"/>
      <c r="S82" s="86"/>
      <c r="T82" s="86"/>
      <c r="U82" s="86"/>
      <c r="V82" s="86"/>
      <c r="W82" s="86"/>
      <c r="X82" s="86"/>
      <c r="Y82" s="86">
        <v>2</v>
      </c>
      <c r="Z82" s="86"/>
      <c r="AA82" s="86"/>
      <c r="AB82" s="95">
        <f t="shared" si="12"/>
        <v>2</v>
      </c>
      <c r="AF82" s="102" t="s">
        <v>53</v>
      </c>
      <c r="AG82" s="95"/>
      <c r="AH82" s="95"/>
      <c r="AI82" s="95"/>
      <c r="AJ82" s="95"/>
      <c r="AK82" s="95"/>
      <c r="AL82" s="95"/>
      <c r="AM82" s="95"/>
      <c r="AN82" s="95">
        <v>2</v>
      </c>
      <c r="AO82" s="95"/>
      <c r="AP82" s="95"/>
      <c r="AQ82" s="95">
        <v>2</v>
      </c>
    </row>
    <row r="83" spans="1:43" ht="15.75" thickBot="1" x14ac:dyDescent="0.3">
      <c r="A83" s="215" t="s">
        <v>8</v>
      </c>
      <c r="B83" s="216"/>
      <c r="C83" s="216"/>
      <c r="D83" s="217"/>
      <c r="E83" s="217"/>
      <c r="F83" s="217"/>
      <c r="G83" s="217"/>
      <c r="H83" s="217"/>
      <c r="I83" s="217"/>
      <c r="J83" s="217"/>
      <c r="K83" s="217"/>
      <c r="M83" s="2"/>
      <c r="P83">
        <v>14</v>
      </c>
      <c r="Q83" s="102" t="s">
        <v>15</v>
      </c>
      <c r="R83" s="95"/>
      <c r="S83" s="86"/>
      <c r="T83" s="86"/>
      <c r="U83" s="86">
        <v>4</v>
      </c>
      <c r="V83" s="86">
        <v>22</v>
      </c>
      <c r="W83" s="86">
        <v>52</v>
      </c>
      <c r="X83" s="86">
        <v>50</v>
      </c>
      <c r="Y83" s="86">
        <v>60</v>
      </c>
      <c r="Z83" s="86">
        <v>7</v>
      </c>
      <c r="AA83" s="86">
        <v>3</v>
      </c>
      <c r="AB83" s="95">
        <f t="shared" si="12"/>
        <v>198</v>
      </c>
      <c r="AF83" s="102" t="s">
        <v>32</v>
      </c>
      <c r="AG83" s="95"/>
      <c r="AH83" s="95"/>
      <c r="AI83" s="95"/>
      <c r="AJ83" s="95"/>
      <c r="AK83" s="95"/>
      <c r="AL83" s="95"/>
      <c r="AM83" s="95"/>
      <c r="AN83" s="95">
        <v>1</v>
      </c>
      <c r="AO83" s="95"/>
      <c r="AP83" s="95"/>
      <c r="AQ83" s="95">
        <v>1</v>
      </c>
    </row>
    <row r="84" spans="1:43" ht="15.75" thickBot="1" x14ac:dyDescent="0.3">
      <c r="A84" s="215" t="s">
        <v>9</v>
      </c>
      <c r="B84" s="216"/>
      <c r="C84" s="216"/>
      <c r="D84" s="217"/>
      <c r="E84" s="217"/>
      <c r="F84" s="217"/>
      <c r="G84" s="217"/>
      <c r="H84" s="217"/>
      <c r="I84" s="217"/>
      <c r="J84" s="217"/>
      <c r="K84" s="217"/>
      <c r="M84" s="2"/>
      <c r="P84">
        <v>15</v>
      </c>
      <c r="Q84" s="102" t="s">
        <v>16</v>
      </c>
      <c r="R84" s="223"/>
      <c r="S84" s="117"/>
      <c r="T84" s="117"/>
      <c r="U84" s="117">
        <v>1</v>
      </c>
      <c r="V84" s="117"/>
      <c r="W84" s="117">
        <v>2</v>
      </c>
      <c r="X84" s="117"/>
      <c r="Y84" s="117"/>
      <c r="Z84" s="117">
        <v>1</v>
      </c>
      <c r="AA84" s="117">
        <v>1</v>
      </c>
      <c r="AB84" s="117">
        <f t="shared" si="12"/>
        <v>5</v>
      </c>
      <c r="AF84" s="41" t="s">
        <v>46</v>
      </c>
      <c r="AG84" s="117"/>
      <c r="AH84" s="117"/>
      <c r="AI84" s="117"/>
      <c r="AJ84" s="117"/>
      <c r="AK84" s="117"/>
      <c r="AL84" s="117"/>
      <c r="AM84" s="117"/>
      <c r="AN84" s="117"/>
      <c r="AO84" s="117">
        <v>1</v>
      </c>
      <c r="AP84" s="117"/>
      <c r="AQ84" s="117">
        <v>1</v>
      </c>
    </row>
    <row r="85" spans="1:43" ht="15.75" thickBot="1" x14ac:dyDescent="0.3">
      <c r="A85" s="215" t="s">
        <v>44</v>
      </c>
      <c r="B85" s="216"/>
      <c r="C85" s="216"/>
      <c r="D85" s="217"/>
      <c r="E85" s="217"/>
      <c r="F85" s="217"/>
      <c r="G85" s="217"/>
      <c r="H85" s="217"/>
      <c r="I85" s="217"/>
      <c r="J85" s="217"/>
      <c r="K85" s="217"/>
      <c r="M85" s="2"/>
      <c r="P85" s="81"/>
      <c r="Q85" s="145" t="s">
        <v>24</v>
      </c>
      <c r="R85" s="95">
        <f>SUM(R70:R84)</f>
        <v>1</v>
      </c>
      <c r="S85" s="95">
        <f t="shared" ref="S85:AB85" si="13">SUM(S70:S84)</f>
        <v>5</v>
      </c>
      <c r="T85" s="95">
        <f t="shared" si="13"/>
        <v>15</v>
      </c>
      <c r="U85" s="95">
        <f t="shared" si="13"/>
        <v>76</v>
      </c>
      <c r="V85" s="95">
        <f t="shared" si="13"/>
        <v>348</v>
      </c>
      <c r="W85" s="95">
        <f t="shared" si="13"/>
        <v>2069</v>
      </c>
      <c r="X85" s="95">
        <f t="shared" si="13"/>
        <v>1268</v>
      </c>
      <c r="Y85" s="95">
        <f t="shared" si="13"/>
        <v>1584</v>
      </c>
      <c r="Z85" s="95">
        <f t="shared" si="13"/>
        <v>32</v>
      </c>
      <c r="AA85" s="95">
        <f t="shared" si="13"/>
        <v>13</v>
      </c>
      <c r="AB85" s="95">
        <f t="shared" si="13"/>
        <v>5411</v>
      </c>
      <c r="AC85" s="19"/>
      <c r="AF85" s="109" t="s">
        <v>24</v>
      </c>
      <c r="AG85" s="95">
        <v>1</v>
      </c>
      <c r="AH85" s="95">
        <v>5</v>
      </c>
      <c r="AI85" s="95">
        <v>15</v>
      </c>
      <c r="AJ85" s="95">
        <v>76</v>
      </c>
      <c r="AK85" s="95">
        <v>348</v>
      </c>
      <c r="AL85" s="95">
        <v>2069</v>
      </c>
      <c r="AM85" s="95">
        <v>1268</v>
      </c>
      <c r="AN85" s="95">
        <v>1584</v>
      </c>
      <c r="AO85" s="95">
        <v>32</v>
      </c>
      <c r="AP85" s="95">
        <v>13</v>
      </c>
      <c r="AQ85" s="95">
        <v>5411</v>
      </c>
    </row>
    <row r="86" spans="1:43" ht="15.75" thickBot="1" x14ac:dyDescent="0.3">
      <c r="A86" s="215" t="s">
        <v>10</v>
      </c>
      <c r="B86" s="216"/>
      <c r="C86" s="216"/>
      <c r="D86" s="217"/>
      <c r="E86" s="217"/>
      <c r="F86" s="217"/>
      <c r="G86" s="217"/>
      <c r="H86" s="217"/>
      <c r="I86" s="217"/>
      <c r="J86" s="217"/>
      <c r="K86" s="217"/>
      <c r="M86" s="2"/>
      <c r="P86" s="81"/>
      <c r="AB86" s="95"/>
    </row>
    <row r="87" spans="1:43" ht="15.75" thickBot="1" x14ac:dyDescent="0.3">
      <c r="A87" s="215" t="s">
        <v>11</v>
      </c>
      <c r="B87" s="216"/>
      <c r="C87" s="216"/>
      <c r="D87" s="217"/>
      <c r="E87" s="217">
        <v>32</v>
      </c>
      <c r="F87" s="217">
        <v>300</v>
      </c>
      <c r="G87" s="220">
        <v>1800</v>
      </c>
      <c r="H87" s="220">
        <v>1100</v>
      </c>
      <c r="I87" s="220">
        <v>1400</v>
      </c>
      <c r="J87" s="220">
        <v>2</v>
      </c>
      <c r="K87" s="220"/>
      <c r="M87" s="2"/>
      <c r="P87" s="81"/>
      <c r="AB87" s="95"/>
      <c r="AF87" s="25"/>
      <c r="AG87" s="154"/>
      <c r="AH87" s="154"/>
      <c r="AI87" s="154"/>
      <c r="AJ87" s="154"/>
      <c r="AK87" s="154"/>
      <c r="AL87" s="154"/>
      <c r="AM87" s="154"/>
      <c r="AN87" s="154"/>
      <c r="AO87" s="154"/>
      <c r="AP87" s="154"/>
    </row>
    <row r="88" spans="1:43" ht="15.75" thickBot="1" x14ac:dyDescent="0.3">
      <c r="A88" s="215" t="s">
        <v>12</v>
      </c>
      <c r="B88" s="216"/>
      <c r="C88" s="216"/>
      <c r="D88" s="217"/>
      <c r="E88" s="217"/>
      <c r="F88" s="217"/>
      <c r="G88" s="217"/>
      <c r="H88" s="217"/>
      <c r="I88" s="217"/>
      <c r="J88" s="217"/>
      <c r="K88" s="217"/>
      <c r="M88" s="2"/>
      <c r="AB88" s="95"/>
      <c r="AF88" s="172"/>
      <c r="AG88" s="154"/>
      <c r="AH88" s="154"/>
      <c r="AI88" s="154"/>
      <c r="AJ88" s="154"/>
      <c r="AK88" s="154"/>
      <c r="AL88" s="154"/>
      <c r="AM88" s="154"/>
      <c r="AN88" s="154"/>
      <c r="AO88" s="154"/>
      <c r="AP88" s="154"/>
    </row>
    <row r="89" spans="1:43" ht="15.75" thickBot="1" x14ac:dyDescent="0.3">
      <c r="A89" s="215" t="s">
        <v>32</v>
      </c>
      <c r="B89" s="216"/>
      <c r="C89" s="216"/>
      <c r="D89" s="217"/>
      <c r="E89" s="217"/>
      <c r="F89" s="217"/>
      <c r="G89" s="217"/>
      <c r="H89" s="217"/>
      <c r="I89" s="217">
        <v>1</v>
      </c>
      <c r="J89" s="217"/>
      <c r="K89" s="217"/>
      <c r="M89" s="2"/>
      <c r="AB89" s="95"/>
      <c r="AF89" s="25"/>
      <c r="AG89" s="25"/>
      <c r="AH89" s="25"/>
      <c r="AI89" s="25"/>
      <c r="AJ89" s="25"/>
      <c r="AK89" s="25"/>
      <c r="AL89" s="25"/>
      <c r="AM89" s="25"/>
      <c r="AN89" s="25"/>
      <c r="AO89" s="25"/>
      <c r="AP89" s="25"/>
    </row>
    <row r="90" spans="1:43" ht="15.75" thickBot="1" x14ac:dyDescent="0.3">
      <c r="A90" s="215" t="s">
        <v>159</v>
      </c>
      <c r="B90" s="216"/>
      <c r="C90" s="216"/>
      <c r="D90" s="217"/>
      <c r="E90" s="217"/>
      <c r="F90" s="217"/>
      <c r="G90" s="217"/>
      <c r="H90" s="217"/>
      <c r="I90" s="217"/>
      <c r="J90" s="217"/>
      <c r="K90" s="217"/>
      <c r="M90" s="2"/>
      <c r="AB90" s="95"/>
    </row>
    <row r="91" spans="1:43" ht="15.75" thickBot="1" x14ac:dyDescent="0.3">
      <c r="A91" s="215" t="s">
        <v>46</v>
      </c>
      <c r="B91" s="216"/>
      <c r="C91" s="216"/>
      <c r="D91" s="217"/>
      <c r="E91" s="217"/>
      <c r="F91" s="217"/>
      <c r="G91" s="217"/>
      <c r="H91" s="217"/>
      <c r="I91" s="217"/>
      <c r="J91" s="217">
        <v>1</v>
      </c>
      <c r="K91" s="217"/>
      <c r="M91" s="2"/>
      <c r="AB91" s="95"/>
    </row>
    <row r="92" spans="1:43" ht="15.75" thickBot="1" x14ac:dyDescent="0.3">
      <c r="A92" s="215" t="s">
        <v>13</v>
      </c>
      <c r="B92" s="216"/>
      <c r="C92" s="216"/>
      <c r="D92" s="217"/>
      <c r="E92" s="217"/>
      <c r="F92" s="217"/>
      <c r="G92" s="217"/>
      <c r="H92" s="217">
        <v>2</v>
      </c>
      <c r="I92" s="217"/>
      <c r="J92" s="217"/>
      <c r="K92" s="217"/>
      <c r="M92" s="2"/>
      <c r="AB92" s="95"/>
    </row>
    <row r="93" spans="1:43" ht="15.75" thickBot="1" x14ac:dyDescent="0.3">
      <c r="A93" s="215" t="s">
        <v>14</v>
      </c>
      <c r="B93" s="216"/>
      <c r="C93" s="216">
        <v>1</v>
      </c>
      <c r="D93" s="217">
        <v>2</v>
      </c>
      <c r="E93" s="217">
        <v>18</v>
      </c>
      <c r="F93" s="217">
        <v>8</v>
      </c>
      <c r="G93" s="217">
        <v>200</v>
      </c>
      <c r="H93" s="217">
        <v>100</v>
      </c>
      <c r="I93" s="217">
        <v>115</v>
      </c>
      <c r="J93" s="220">
        <v>15</v>
      </c>
      <c r="K93" s="220"/>
      <c r="M93" s="2"/>
      <c r="AB93" s="95"/>
    </row>
    <row r="94" spans="1:43" ht="15.75" thickBot="1" x14ac:dyDescent="0.3">
      <c r="A94" s="215" t="s">
        <v>40</v>
      </c>
      <c r="B94" s="216"/>
      <c r="C94" s="216"/>
      <c r="D94" s="217"/>
      <c r="E94" s="217"/>
      <c r="F94" s="217"/>
      <c r="G94" s="217"/>
      <c r="H94" s="217"/>
      <c r="I94" s="217"/>
      <c r="J94" s="217"/>
      <c r="K94" s="217"/>
      <c r="M94" s="2"/>
      <c r="AB94" s="95"/>
    </row>
    <row r="95" spans="1:43" ht="15.75" thickBot="1" x14ac:dyDescent="0.3">
      <c r="A95" s="215" t="s">
        <v>52</v>
      </c>
      <c r="B95" s="216"/>
      <c r="C95" s="216"/>
      <c r="D95" s="217"/>
      <c r="E95" s="217"/>
      <c r="F95" s="217"/>
      <c r="G95" s="217"/>
      <c r="H95" s="217"/>
      <c r="I95" s="217"/>
      <c r="J95" s="217"/>
      <c r="K95" s="217"/>
      <c r="M95" s="2"/>
      <c r="AB95" s="95"/>
    </row>
    <row r="96" spans="1:43" ht="15.75" thickBot="1" x14ac:dyDescent="0.3">
      <c r="A96" s="215" t="s">
        <v>53</v>
      </c>
      <c r="B96" s="216"/>
      <c r="C96" s="216"/>
      <c r="D96" s="217"/>
      <c r="E96" s="217"/>
      <c r="F96" s="217"/>
      <c r="G96" s="217"/>
      <c r="H96" s="217"/>
      <c r="I96" s="217">
        <v>2</v>
      </c>
      <c r="J96" s="217"/>
      <c r="K96" s="217"/>
      <c r="M96" s="2"/>
      <c r="AB96" s="95"/>
    </row>
    <row r="97" spans="1:29" ht="15.75" thickBot="1" x14ac:dyDescent="0.3">
      <c r="A97" s="215" t="s">
        <v>15</v>
      </c>
      <c r="B97" s="216"/>
      <c r="C97" s="216"/>
      <c r="D97" s="217"/>
      <c r="E97" s="217">
        <v>4</v>
      </c>
      <c r="F97" s="217">
        <v>22</v>
      </c>
      <c r="G97" s="217">
        <v>52</v>
      </c>
      <c r="H97" s="217">
        <v>50</v>
      </c>
      <c r="I97" s="217">
        <v>60</v>
      </c>
      <c r="J97" s="217">
        <v>7</v>
      </c>
      <c r="K97" s="217">
        <v>3</v>
      </c>
      <c r="M97" s="2"/>
    </row>
    <row r="98" spans="1:29" ht="15" customHeight="1" thickBot="1" x14ac:dyDescent="0.3">
      <c r="A98" s="215" t="s">
        <v>54</v>
      </c>
      <c r="B98" s="216"/>
      <c r="C98" s="216"/>
      <c r="D98" s="217"/>
      <c r="E98" s="217"/>
      <c r="F98" s="217"/>
      <c r="G98" s="217"/>
      <c r="H98" s="217"/>
      <c r="I98" s="217"/>
      <c r="J98" s="217"/>
      <c r="K98" s="217"/>
      <c r="M98" s="2"/>
      <c r="AB98" s="95"/>
    </row>
    <row r="99" spans="1:29" ht="15" customHeight="1" thickBot="1" x14ac:dyDescent="0.3">
      <c r="A99" s="215" t="s">
        <v>47</v>
      </c>
      <c r="B99" s="216"/>
      <c r="C99" s="216"/>
      <c r="D99" s="217"/>
      <c r="E99" s="217"/>
      <c r="F99" s="217"/>
      <c r="G99" s="217"/>
      <c r="H99" s="217"/>
      <c r="I99" s="217"/>
      <c r="J99" s="217"/>
      <c r="K99" s="217"/>
      <c r="M99" s="2"/>
      <c r="AB99" s="1"/>
    </row>
    <row r="100" spans="1:29" ht="15.75" customHeight="1" thickBot="1" x14ac:dyDescent="0.3">
      <c r="A100" s="215" t="s">
        <v>16</v>
      </c>
      <c r="B100" s="216"/>
      <c r="C100" s="216"/>
      <c r="D100" s="217"/>
      <c r="E100" s="217">
        <v>1</v>
      </c>
      <c r="F100" s="217"/>
      <c r="G100" s="217">
        <v>2</v>
      </c>
      <c r="H100" s="217"/>
      <c r="I100" s="217"/>
      <c r="J100" s="217">
        <v>1</v>
      </c>
      <c r="K100" s="217">
        <v>1</v>
      </c>
      <c r="M100" s="2"/>
      <c r="AB100" s="1"/>
    </row>
    <row r="101" spans="1:29" ht="15" customHeight="1" thickBot="1" x14ac:dyDescent="0.3">
      <c r="A101" s="215" t="s">
        <v>17</v>
      </c>
      <c r="B101" s="218"/>
      <c r="C101" s="218"/>
      <c r="D101" s="217"/>
      <c r="E101" s="217"/>
      <c r="F101" s="217"/>
      <c r="G101" s="217"/>
      <c r="H101" s="217"/>
      <c r="I101" s="217"/>
      <c r="J101" s="217"/>
      <c r="K101" s="217"/>
      <c r="M101" s="2"/>
      <c r="AB101" s="1"/>
    </row>
    <row r="102" spans="1:29" ht="15" customHeight="1" x14ac:dyDescent="0.25">
      <c r="A102" s="224" t="s">
        <v>24</v>
      </c>
      <c r="B102" s="12">
        <f>SUM(B69:B101)</f>
        <v>1</v>
      </c>
      <c r="C102" s="12">
        <f t="shared" ref="C102:K102" si="14">SUM(C69:C101)</f>
        <v>5</v>
      </c>
      <c r="D102" s="12">
        <f t="shared" si="14"/>
        <v>15</v>
      </c>
      <c r="E102" s="12">
        <f t="shared" si="14"/>
        <v>76</v>
      </c>
      <c r="F102" s="12">
        <f t="shared" si="14"/>
        <v>348</v>
      </c>
      <c r="G102" s="12">
        <f t="shared" si="14"/>
        <v>2069</v>
      </c>
      <c r="H102" s="12">
        <f t="shared" si="14"/>
        <v>1268</v>
      </c>
      <c r="I102" s="12">
        <f t="shared" si="14"/>
        <v>1584</v>
      </c>
      <c r="J102" s="12">
        <f t="shared" si="14"/>
        <v>32</v>
      </c>
      <c r="K102" s="12">
        <f t="shared" si="14"/>
        <v>13</v>
      </c>
      <c r="L102" s="81"/>
      <c r="M102" s="176"/>
      <c r="N102" s="176"/>
      <c r="AB102" s="1"/>
    </row>
    <row r="103" spans="1:29" ht="15" customHeight="1" x14ac:dyDescent="0.25">
      <c r="A103" s="1" t="s">
        <v>241</v>
      </c>
      <c r="B103" s="81"/>
      <c r="C103" s="81"/>
      <c r="D103" s="81"/>
      <c r="E103" s="1"/>
      <c r="F103" s="2"/>
      <c r="G103" s="2"/>
      <c r="H103" s="2"/>
      <c r="I103" s="2"/>
      <c r="J103" s="2"/>
      <c r="K103" s="2"/>
      <c r="M103" s="175"/>
      <c r="AB103" s="1"/>
      <c r="AC103" s="14"/>
    </row>
    <row r="104" spans="1:29" ht="15" customHeight="1" x14ac:dyDescent="0.25">
      <c r="A104" s="221" t="s">
        <v>242</v>
      </c>
      <c r="B104" s="81"/>
      <c r="C104" s="81"/>
      <c r="D104" s="81"/>
      <c r="E104" s="1"/>
      <c r="F104" s="2"/>
      <c r="G104" s="2"/>
      <c r="H104" s="2"/>
      <c r="I104" s="2"/>
      <c r="J104" s="2"/>
      <c r="K104" s="2"/>
      <c r="AB104" s="1"/>
      <c r="AC104" s="1"/>
    </row>
    <row r="105" spans="1:29" ht="15" customHeight="1" x14ac:dyDescent="0.25">
      <c r="A105" s="221" t="s">
        <v>243</v>
      </c>
      <c r="B105" s="81"/>
      <c r="C105" s="81"/>
      <c r="D105" s="81"/>
      <c r="E105" s="1"/>
      <c r="F105" s="2"/>
      <c r="G105" s="2"/>
      <c r="H105" s="2"/>
      <c r="I105" s="2"/>
      <c r="J105" s="2"/>
      <c r="K105" s="2"/>
      <c r="AB105" s="1"/>
      <c r="AC105" s="1"/>
    </row>
    <row r="106" spans="1:29" ht="15" customHeight="1" x14ac:dyDescent="0.25">
      <c r="A106" s="221" t="s">
        <v>244</v>
      </c>
      <c r="B106" s="81"/>
      <c r="C106" s="81"/>
      <c r="D106" s="81"/>
      <c r="E106" s="1"/>
      <c r="F106" s="2"/>
      <c r="G106" s="2"/>
      <c r="H106" s="2"/>
      <c r="I106" s="2"/>
      <c r="J106" s="2"/>
      <c r="K106" s="2"/>
      <c r="AB106" s="1"/>
      <c r="AC106" s="1"/>
    </row>
    <row r="107" spans="1:29" ht="15" customHeight="1" x14ac:dyDescent="0.25">
      <c r="A107" s="221" t="s">
        <v>245</v>
      </c>
      <c r="B107" s="81"/>
      <c r="C107" s="81"/>
      <c r="D107" s="81"/>
      <c r="E107" s="1"/>
      <c r="F107" s="2"/>
      <c r="G107" s="2"/>
      <c r="H107" s="2"/>
      <c r="I107" s="2"/>
      <c r="J107" s="2"/>
      <c r="K107" s="2"/>
      <c r="AC107" s="1"/>
    </row>
    <row r="108" spans="1:29" ht="15" customHeight="1" x14ac:dyDescent="0.25">
      <c r="A108" s="221" t="s">
        <v>246</v>
      </c>
      <c r="B108" s="81"/>
      <c r="C108" s="81"/>
      <c r="D108" s="81"/>
      <c r="E108" s="1"/>
      <c r="F108" s="2"/>
      <c r="G108" s="2"/>
      <c r="H108" s="2"/>
      <c r="I108" s="2"/>
      <c r="J108" s="2"/>
      <c r="K108" s="2"/>
      <c r="AC108" s="1"/>
    </row>
    <row r="109" spans="1:29" ht="15" customHeight="1" x14ac:dyDescent="0.25">
      <c r="AC109" s="1"/>
    </row>
    <row r="110" spans="1:29" ht="15" customHeight="1" x14ac:dyDescent="0.25">
      <c r="AC110" s="1"/>
    </row>
    <row r="111" spans="1:29" ht="15" customHeight="1" x14ac:dyDescent="0.25">
      <c r="AC111" s="1"/>
    </row>
    <row r="112" spans="1:29" ht="15" customHeight="1" x14ac:dyDescent="0.25">
      <c r="P112" s="1"/>
    </row>
    <row r="113" spans="1:11" ht="15" customHeight="1" x14ac:dyDescent="0.25"/>
    <row r="114" spans="1:11" ht="15" customHeight="1" x14ac:dyDescent="0.25"/>
    <row r="115" spans="1:11" ht="15" customHeight="1" x14ac:dyDescent="0.25"/>
    <row r="116" spans="1:11" ht="15" customHeight="1" x14ac:dyDescent="0.25"/>
    <row r="117" spans="1:11" ht="15" customHeight="1" x14ac:dyDescent="0.25"/>
    <row r="118" spans="1:11" ht="15" customHeight="1" x14ac:dyDescent="0.25"/>
    <row r="119" spans="1:11" ht="15" customHeight="1" x14ac:dyDescent="0.25"/>
    <row r="120" spans="1:11" ht="15" customHeight="1" x14ac:dyDescent="0.25"/>
    <row r="121" spans="1:11" ht="15" customHeight="1" x14ac:dyDescent="0.25"/>
    <row r="122" spans="1:11" ht="15" customHeight="1" x14ac:dyDescent="0.25"/>
    <row r="123" spans="1:11" ht="15" customHeight="1" x14ac:dyDescent="0.25"/>
    <row r="124" spans="1:11" ht="15" customHeight="1" x14ac:dyDescent="0.25"/>
    <row r="125" spans="1:11" x14ac:dyDescent="0.25">
      <c r="A125" s="2"/>
      <c r="B125" s="81"/>
      <c r="C125" s="81"/>
      <c r="D125" s="2"/>
      <c r="E125" s="2"/>
      <c r="F125" s="2"/>
      <c r="G125" s="2"/>
      <c r="H125" s="2"/>
      <c r="I125" s="2"/>
      <c r="J125" s="2"/>
      <c r="K125" s="2"/>
    </row>
    <row r="126" spans="1:11" x14ac:dyDescent="0.25">
      <c r="A126" s="134"/>
      <c r="B126" s="81"/>
      <c r="C126" s="81"/>
      <c r="D126" s="2"/>
      <c r="E126" s="2"/>
      <c r="F126" s="2"/>
      <c r="G126" s="2"/>
      <c r="H126" s="2"/>
      <c r="I126" s="2"/>
      <c r="J126" s="2"/>
      <c r="K126" s="2"/>
    </row>
    <row r="127" spans="1:11" x14ac:dyDescent="0.25">
      <c r="A127" s="2"/>
      <c r="B127" s="81"/>
      <c r="C127" s="81"/>
      <c r="D127" s="2"/>
      <c r="E127" s="2"/>
      <c r="F127" s="2"/>
      <c r="G127" s="2"/>
      <c r="H127" s="2"/>
      <c r="I127" s="2"/>
      <c r="J127" s="2"/>
      <c r="K127" s="2"/>
    </row>
    <row r="128" spans="1:11" x14ac:dyDescent="0.25">
      <c r="A128" s="1"/>
      <c r="B128" s="81"/>
      <c r="C128" s="81"/>
      <c r="D128" s="2"/>
      <c r="E128" s="2"/>
      <c r="F128" s="2"/>
      <c r="G128" s="2"/>
      <c r="H128" s="2"/>
      <c r="I128" s="2"/>
      <c r="J128" s="2"/>
      <c r="K128" s="2"/>
    </row>
    <row r="129" spans="1:11" x14ac:dyDescent="0.25">
      <c r="A129" s="136"/>
      <c r="B129" s="81"/>
      <c r="C129" s="81"/>
      <c r="D129" s="2"/>
      <c r="E129" s="2"/>
      <c r="F129" s="2"/>
      <c r="G129" s="2"/>
      <c r="H129" s="2"/>
      <c r="I129" s="2"/>
      <c r="J129" s="2"/>
      <c r="K129" s="2"/>
    </row>
    <row r="130" spans="1:11" x14ac:dyDescent="0.25">
      <c r="B130" s="81"/>
      <c r="C130" s="81"/>
      <c r="D130" s="2"/>
      <c r="E130" s="2"/>
      <c r="F130" s="2"/>
      <c r="G130" s="2"/>
      <c r="H130" s="2"/>
      <c r="I130" s="2"/>
      <c r="J130" s="2"/>
      <c r="K130" s="2"/>
    </row>
    <row r="131" spans="1:11" x14ac:dyDescent="0.25">
      <c r="B131" s="81"/>
      <c r="C131" s="81"/>
      <c r="D131" s="2"/>
      <c r="E131" s="2"/>
      <c r="F131" s="2"/>
      <c r="G131" s="2"/>
      <c r="H131" s="2"/>
      <c r="I131" s="2"/>
      <c r="J131" s="2"/>
      <c r="K131" s="2"/>
    </row>
    <row r="132" spans="1:11" x14ac:dyDescent="0.25">
      <c r="B132" s="81"/>
      <c r="C132" s="81"/>
      <c r="D132" s="2"/>
      <c r="E132" s="2"/>
      <c r="F132" s="2"/>
      <c r="G132" s="2"/>
      <c r="H132" s="2"/>
      <c r="I132" s="2"/>
      <c r="J132" s="2"/>
      <c r="K132" s="2"/>
    </row>
  </sheetData>
  <sortState ref="AF70:AQ84">
    <sortCondition descending="1" ref="AQ70:AQ84"/>
  </sortState>
  <mergeCells count="12">
    <mergeCell ref="J65:J66"/>
    <mergeCell ref="K65:K66"/>
    <mergeCell ref="A64:K64"/>
    <mergeCell ref="A65:A66"/>
    <mergeCell ref="B65:B66"/>
    <mergeCell ref="C65:C66"/>
    <mergeCell ref="D65:D66"/>
    <mergeCell ref="E65:E66"/>
    <mergeCell ref="F65:F66"/>
    <mergeCell ref="G65:G66"/>
    <mergeCell ref="H65:H66"/>
    <mergeCell ref="I65:I66"/>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479"/>
  <sheetViews>
    <sheetView zoomScaleNormal="100" workbookViewId="0"/>
  </sheetViews>
  <sheetFormatPr defaultRowHeight="15" x14ac:dyDescent="0.25"/>
  <cols>
    <col min="1" max="1" width="27.7109375" customWidth="1"/>
    <col min="2" max="2" width="9.140625" style="2" customWidth="1"/>
    <col min="3" max="68" width="9.140625" customWidth="1"/>
    <col min="69" max="76" width="7.7109375" customWidth="1"/>
    <col min="77" max="77" width="9.5703125" bestFit="1" customWidth="1"/>
    <col min="78" max="80" width="9.7109375" bestFit="1" customWidth="1"/>
    <col min="81" max="81" width="9" customWidth="1"/>
    <col min="82" max="82" width="10.28515625" bestFit="1" customWidth="1"/>
    <col min="83" max="83" width="10" bestFit="1" customWidth="1"/>
    <col min="84" max="84" width="10.140625" bestFit="1" customWidth="1"/>
    <col min="85" max="85" width="10.28515625" bestFit="1" customWidth="1"/>
    <col min="86" max="89" width="10.140625" bestFit="1" customWidth="1"/>
    <col min="90" max="90" width="11.28515625" bestFit="1" customWidth="1"/>
    <col min="91" max="93" width="11.7109375" bestFit="1" customWidth="1"/>
    <col min="94" max="95" width="12.7109375" bestFit="1" customWidth="1"/>
    <col min="96" max="97" width="11.7109375" bestFit="1" customWidth="1"/>
    <col min="98" max="98" width="9.85546875" bestFit="1" customWidth="1"/>
    <col min="99" max="101" width="11.7109375" bestFit="1" customWidth="1"/>
    <col min="102" max="102" width="10.140625" bestFit="1" customWidth="1"/>
    <col min="103" max="103" width="11.140625" bestFit="1" customWidth="1"/>
    <col min="104" max="104" width="10.140625" bestFit="1" customWidth="1"/>
    <col min="105" max="105" width="12.7109375" bestFit="1" customWidth="1"/>
    <col min="106" max="106" width="10.5703125" bestFit="1" customWidth="1"/>
    <col min="107" max="109" width="9.5703125" bestFit="1" customWidth="1"/>
    <col min="110" max="112" width="9.28515625" bestFit="1" customWidth="1"/>
  </cols>
  <sheetData>
    <row r="1" spans="1:63" x14ac:dyDescent="0.25">
      <c r="A1" s="1" t="s">
        <v>266</v>
      </c>
    </row>
    <row r="2" spans="1:63" x14ac:dyDescent="0.25">
      <c r="A2" s="2" t="s">
        <v>269</v>
      </c>
    </row>
    <row r="3" spans="1:63" x14ac:dyDescent="0.25">
      <c r="A3" s="2" t="s">
        <v>272</v>
      </c>
      <c r="B3" s="1"/>
    </row>
    <row r="4" spans="1:63" x14ac:dyDescent="0.25">
      <c r="A4" t="s">
        <v>276</v>
      </c>
      <c r="C4" s="2"/>
      <c r="D4" s="2"/>
      <c r="E4" s="2"/>
      <c r="F4" s="2"/>
      <c r="G4" s="2"/>
      <c r="H4" s="2"/>
      <c r="I4" s="2"/>
      <c r="J4" s="2"/>
      <c r="K4" s="2"/>
      <c r="L4" s="2"/>
      <c r="M4" s="2"/>
      <c r="N4" s="2"/>
      <c r="O4" s="2"/>
      <c r="P4" s="2"/>
      <c r="Q4" s="2"/>
      <c r="R4" s="2"/>
      <c r="S4" s="2"/>
      <c r="U4" s="2"/>
      <c r="V4" s="2"/>
      <c r="W4" s="2"/>
      <c r="X4" s="2"/>
      <c r="Y4" s="2"/>
    </row>
    <row r="5" spans="1:63" x14ac:dyDescent="0.25">
      <c r="A5" t="s">
        <v>271</v>
      </c>
      <c r="F5" s="2"/>
      <c r="G5" s="2"/>
      <c r="H5" s="2"/>
      <c r="I5" s="2"/>
      <c r="J5" s="2"/>
      <c r="K5" s="2"/>
      <c r="L5" s="2"/>
      <c r="M5" s="2"/>
      <c r="N5" s="2"/>
      <c r="O5" s="2"/>
      <c r="P5" s="2"/>
      <c r="Q5" s="2"/>
      <c r="R5" s="2"/>
      <c r="S5" s="2"/>
      <c r="U5" s="2"/>
      <c r="V5" s="2"/>
      <c r="W5" s="2"/>
      <c r="X5" s="2"/>
      <c r="Y5" s="2"/>
    </row>
    <row r="6" spans="1:63" x14ac:dyDescent="0.25">
      <c r="A6" t="s">
        <v>267</v>
      </c>
      <c r="H6" s="2"/>
      <c r="I6" s="2"/>
      <c r="N6" s="2"/>
      <c r="O6" s="2"/>
      <c r="P6" s="2"/>
      <c r="Q6" s="2"/>
      <c r="R6" s="2"/>
      <c r="S6" s="2"/>
      <c r="U6" s="2"/>
      <c r="V6" s="2"/>
      <c r="W6" s="2"/>
      <c r="X6" s="2"/>
      <c r="Y6" s="2"/>
      <c r="BD6" s="2"/>
      <c r="BI6" s="2"/>
    </row>
    <row r="7" spans="1:63" x14ac:dyDescent="0.25">
      <c r="C7" s="2"/>
      <c r="D7" s="2"/>
      <c r="E7" s="2"/>
      <c r="F7" s="2"/>
      <c r="G7" s="2"/>
      <c r="H7" s="2"/>
      <c r="I7" s="2"/>
      <c r="J7" s="2"/>
      <c r="K7" s="2"/>
      <c r="L7" s="2"/>
      <c r="M7" s="2"/>
      <c r="N7" s="2"/>
      <c r="O7" s="2"/>
      <c r="P7" s="2"/>
      <c r="Q7" s="2"/>
      <c r="R7" s="2"/>
      <c r="S7" s="2"/>
      <c r="U7" s="2"/>
      <c r="V7" s="2"/>
      <c r="W7" s="2"/>
      <c r="X7" s="2"/>
      <c r="Y7" s="2"/>
      <c r="Z7" s="2"/>
      <c r="AQ7" s="2"/>
    </row>
    <row r="8" spans="1:63" x14ac:dyDescent="0.25">
      <c r="A8" t="s">
        <v>270</v>
      </c>
    </row>
    <row r="9" spans="1:63" x14ac:dyDescent="0.25">
      <c r="A9" s="20" t="s">
        <v>268</v>
      </c>
      <c r="C9" s="2"/>
      <c r="D9" s="2"/>
      <c r="E9" s="2"/>
      <c r="F9" s="2"/>
      <c r="G9" s="2"/>
      <c r="H9" s="2"/>
      <c r="I9" s="2"/>
      <c r="J9" s="2"/>
      <c r="K9" s="2"/>
      <c r="L9" s="2"/>
      <c r="M9" s="2"/>
      <c r="N9" s="2"/>
      <c r="O9" s="2"/>
      <c r="P9" s="2"/>
      <c r="Q9" s="2"/>
      <c r="R9" s="2"/>
      <c r="S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x14ac:dyDescent="0.25">
      <c r="A10" s="2"/>
      <c r="B10" s="12" t="s">
        <v>20</v>
      </c>
      <c r="C10" s="12"/>
      <c r="D10" s="12"/>
      <c r="E10" s="12"/>
      <c r="F10" s="12"/>
      <c r="G10" s="179"/>
      <c r="H10" s="179"/>
      <c r="I10" s="12"/>
      <c r="J10" s="2"/>
      <c r="K10" s="2"/>
      <c r="L10" s="2"/>
      <c r="M10" s="2"/>
      <c r="N10" s="2"/>
      <c r="O10" s="2"/>
      <c r="P10" s="2"/>
      <c r="Q10" s="2" t="s">
        <v>21</v>
      </c>
      <c r="R10" s="2"/>
      <c r="S10" s="2"/>
      <c r="U10" s="2"/>
      <c r="V10" s="2"/>
      <c r="W10" s="2"/>
      <c r="X10" s="2"/>
      <c r="Y10" s="2"/>
      <c r="Z10" s="2"/>
      <c r="AA10" s="2"/>
      <c r="AB10" s="2"/>
      <c r="AC10" s="2"/>
      <c r="AD10" s="2"/>
      <c r="AE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row>
    <row r="11" spans="1:63" x14ac:dyDescent="0.25">
      <c r="A11" s="131" t="s">
        <v>19</v>
      </c>
      <c r="B11" s="238">
        <v>16</v>
      </c>
      <c r="C11" s="104">
        <v>17</v>
      </c>
      <c r="D11" s="104">
        <v>18</v>
      </c>
      <c r="E11" s="104">
        <v>19</v>
      </c>
      <c r="F11" s="104">
        <v>20</v>
      </c>
      <c r="G11" s="238">
        <v>21</v>
      </c>
      <c r="H11" s="104">
        <v>22</v>
      </c>
      <c r="I11" s="104">
        <v>23</v>
      </c>
      <c r="J11" s="104">
        <v>24</v>
      </c>
      <c r="K11" s="104">
        <v>25</v>
      </c>
      <c r="L11" s="238">
        <v>26</v>
      </c>
      <c r="M11" s="104">
        <v>27</v>
      </c>
      <c r="N11" s="104">
        <v>28</v>
      </c>
      <c r="O11" s="104">
        <v>29</v>
      </c>
      <c r="P11" s="104">
        <v>30</v>
      </c>
      <c r="Q11" s="238">
        <v>1</v>
      </c>
      <c r="R11" s="104">
        <v>2</v>
      </c>
      <c r="S11" s="104">
        <v>3</v>
      </c>
      <c r="T11" s="104">
        <v>4</v>
      </c>
      <c r="U11" s="104">
        <v>5</v>
      </c>
      <c r="V11" s="242">
        <v>6</v>
      </c>
      <c r="W11" s="104">
        <v>7</v>
      </c>
      <c r="X11" s="104">
        <v>8</v>
      </c>
      <c r="Y11" s="104">
        <v>9</v>
      </c>
      <c r="Z11" s="104">
        <v>10</v>
      </c>
      <c r="AA11" s="242">
        <v>11</v>
      </c>
      <c r="AB11" s="104">
        <v>12</v>
      </c>
      <c r="AC11" s="104">
        <v>13</v>
      </c>
      <c r="AD11" s="104">
        <v>14</v>
      </c>
      <c r="AE11" s="104">
        <v>15</v>
      </c>
      <c r="AF11" s="242">
        <v>16</v>
      </c>
      <c r="AG11" s="104">
        <v>17</v>
      </c>
      <c r="AH11" s="104">
        <v>18</v>
      </c>
      <c r="AI11" s="104">
        <v>19</v>
      </c>
      <c r="AJ11" s="104">
        <v>20</v>
      </c>
      <c r="AK11" s="242">
        <v>21</v>
      </c>
      <c r="AL11" s="104">
        <v>22</v>
      </c>
      <c r="AM11" s="104">
        <v>23</v>
      </c>
      <c r="AN11" s="104">
        <v>24</v>
      </c>
      <c r="AO11" s="104">
        <v>25</v>
      </c>
      <c r="AP11" s="242">
        <v>26</v>
      </c>
      <c r="AQ11" s="28" t="s">
        <v>24</v>
      </c>
    </row>
    <row r="12" spans="1:63" x14ac:dyDescent="0.25">
      <c r="A12" s="3" t="s">
        <v>1</v>
      </c>
      <c r="B12" s="239"/>
      <c r="C12" s="12"/>
      <c r="D12" s="12"/>
      <c r="E12" s="12"/>
      <c r="F12" s="12"/>
      <c r="G12" s="239"/>
      <c r="H12" s="12"/>
      <c r="I12" s="12"/>
      <c r="J12" s="12"/>
      <c r="K12" s="12"/>
      <c r="L12" s="239"/>
      <c r="M12" s="12"/>
      <c r="N12" s="12"/>
      <c r="O12" s="12"/>
      <c r="P12" s="12"/>
      <c r="Q12" s="239">
        <v>16</v>
      </c>
      <c r="R12" s="12"/>
      <c r="S12" s="12"/>
      <c r="T12" s="12"/>
      <c r="U12" s="12"/>
      <c r="V12" s="239">
        <v>23</v>
      </c>
      <c r="W12" s="12">
        <v>25</v>
      </c>
      <c r="X12" s="12">
        <v>59</v>
      </c>
      <c r="Y12" s="12">
        <v>24</v>
      </c>
      <c r="Z12" s="12">
        <v>3</v>
      </c>
      <c r="AA12" s="239">
        <v>53</v>
      </c>
      <c r="AB12" s="12">
        <v>3</v>
      </c>
      <c r="AC12" s="2"/>
      <c r="AD12" s="2"/>
      <c r="AE12" s="2"/>
      <c r="AF12" s="239">
        <v>116</v>
      </c>
      <c r="AG12" s="2">
        <v>12</v>
      </c>
      <c r="AH12" s="2"/>
      <c r="AI12" s="2"/>
      <c r="AJ12" s="2"/>
      <c r="AK12" s="240">
        <v>51</v>
      </c>
      <c r="AL12" s="2"/>
      <c r="AM12" s="2">
        <v>20</v>
      </c>
      <c r="AN12" s="2"/>
      <c r="AO12" s="2"/>
      <c r="AP12" s="240">
        <v>35</v>
      </c>
      <c r="AQ12" s="2">
        <f>SUM(B12:AP12)</f>
        <v>440</v>
      </c>
    </row>
    <row r="13" spans="1:63" x14ac:dyDescent="0.25">
      <c r="A13" s="92" t="s">
        <v>49</v>
      </c>
      <c r="B13" s="240"/>
      <c r="C13" s="2"/>
      <c r="D13" s="2"/>
      <c r="E13" s="2"/>
      <c r="F13" s="2"/>
      <c r="G13" s="240"/>
      <c r="H13" s="2"/>
      <c r="I13" s="2"/>
      <c r="J13" s="2"/>
      <c r="K13" s="2"/>
      <c r="L13" s="240"/>
      <c r="M13" s="2"/>
      <c r="N13" s="2"/>
      <c r="O13" s="2"/>
      <c r="P13" s="2"/>
      <c r="Q13" s="240"/>
      <c r="R13" s="2"/>
      <c r="S13" s="2"/>
      <c r="T13" s="2"/>
      <c r="U13" s="2"/>
      <c r="V13" s="240"/>
      <c r="W13" s="2"/>
      <c r="X13" s="2"/>
      <c r="Y13" s="2"/>
      <c r="Z13" s="2"/>
      <c r="AA13" s="240"/>
      <c r="AB13" s="2"/>
      <c r="AC13" s="2"/>
      <c r="AD13" s="2"/>
      <c r="AE13" s="2"/>
      <c r="AF13" s="240"/>
      <c r="AG13" s="2"/>
      <c r="AH13" s="2"/>
      <c r="AI13" s="2"/>
      <c r="AJ13" s="2"/>
      <c r="AK13" s="240"/>
      <c r="AL13" s="2"/>
      <c r="AM13" s="2"/>
      <c r="AN13" s="2"/>
      <c r="AO13" s="2"/>
      <c r="AP13" s="240"/>
      <c r="AQ13" s="2">
        <f t="shared" ref="AQ13:AQ46" si="0">SUM(B13:AP13)</f>
        <v>0</v>
      </c>
    </row>
    <row r="14" spans="1:63" x14ac:dyDescent="0.25">
      <c r="A14" s="92" t="s">
        <v>45</v>
      </c>
      <c r="B14" s="240"/>
      <c r="C14" s="2"/>
      <c r="D14" s="2"/>
      <c r="E14" s="2"/>
      <c r="F14" s="2"/>
      <c r="G14" s="240"/>
      <c r="H14" s="2"/>
      <c r="I14" s="2"/>
      <c r="J14" s="2"/>
      <c r="K14" s="2"/>
      <c r="L14" s="240"/>
      <c r="M14" s="2"/>
      <c r="N14" s="2"/>
      <c r="O14" s="2"/>
      <c r="P14" s="2"/>
      <c r="Q14" s="240"/>
      <c r="R14" s="2"/>
      <c r="S14" s="2"/>
      <c r="T14" s="2"/>
      <c r="U14" s="2"/>
      <c r="V14" s="240"/>
      <c r="W14" s="2"/>
      <c r="X14" s="2"/>
      <c r="Y14" s="2"/>
      <c r="Z14" s="2"/>
      <c r="AA14" s="240"/>
      <c r="AB14" s="2"/>
      <c r="AC14" s="2"/>
      <c r="AD14" s="2"/>
      <c r="AE14" s="2"/>
      <c r="AF14" s="240"/>
      <c r="AG14" s="2"/>
      <c r="AH14" s="2"/>
      <c r="AI14" s="2"/>
      <c r="AJ14" s="2"/>
      <c r="AK14" s="240"/>
      <c r="AL14" s="2"/>
      <c r="AM14" s="2"/>
      <c r="AN14" s="2"/>
      <c r="AO14" s="2"/>
      <c r="AP14" s="240"/>
      <c r="AQ14" s="2">
        <f t="shared" si="0"/>
        <v>0</v>
      </c>
    </row>
    <row r="15" spans="1:63" x14ac:dyDescent="0.25">
      <c r="A15" s="92" t="s">
        <v>41</v>
      </c>
      <c r="B15" s="239"/>
      <c r="C15" s="12"/>
      <c r="D15" s="12"/>
      <c r="E15" s="12"/>
      <c r="F15" s="12"/>
      <c r="G15" s="239"/>
      <c r="H15" s="12"/>
      <c r="I15" s="12"/>
      <c r="J15" s="12"/>
      <c r="K15" s="12"/>
      <c r="L15" s="239"/>
      <c r="M15" s="12"/>
      <c r="N15" s="12"/>
      <c r="O15" s="2"/>
      <c r="P15" s="2"/>
      <c r="Q15" s="240"/>
      <c r="R15" s="2"/>
      <c r="S15" s="2"/>
      <c r="T15" s="2"/>
      <c r="U15" s="2"/>
      <c r="V15" s="240"/>
      <c r="W15" s="2"/>
      <c r="X15" s="2">
        <v>1</v>
      </c>
      <c r="Y15" s="2">
        <v>5</v>
      </c>
      <c r="Z15" s="2"/>
      <c r="AA15" s="240">
        <v>2</v>
      </c>
      <c r="AB15" s="2"/>
      <c r="AC15" s="2"/>
      <c r="AD15" s="2"/>
      <c r="AE15" s="2"/>
      <c r="AF15" s="240">
        <v>2</v>
      </c>
      <c r="AG15" s="2"/>
      <c r="AH15" s="2"/>
      <c r="AI15" s="2"/>
      <c r="AJ15" s="2"/>
      <c r="AK15" s="240"/>
      <c r="AL15" s="2"/>
      <c r="AM15" s="2"/>
      <c r="AN15" s="2"/>
      <c r="AO15" s="2"/>
      <c r="AP15" s="240"/>
      <c r="AQ15" s="2">
        <f t="shared" si="0"/>
        <v>10</v>
      </c>
    </row>
    <row r="16" spans="1:63" x14ac:dyDescent="0.25">
      <c r="A16" s="3" t="s">
        <v>2</v>
      </c>
      <c r="B16" s="239"/>
      <c r="C16" s="12"/>
      <c r="D16" s="12"/>
      <c r="E16" s="12"/>
      <c r="F16" s="12"/>
      <c r="G16" s="239"/>
      <c r="H16" s="12"/>
      <c r="I16" s="12"/>
      <c r="J16" s="12"/>
      <c r="K16" s="12"/>
      <c r="L16" s="239">
        <v>32</v>
      </c>
      <c r="M16" s="12"/>
      <c r="N16" s="12"/>
      <c r="O16" s="12"/>
      <c r="P16" s="12"/>
      <c r="Q16" s="239">
        <v>141</v>
      </c>
      <c r="R16" s="12"/>
      <c r="S16" s="12"/>
      <c r="T16" s="12"/>
      <c r="U16" s="12">
        <v>4</v>
      </c>
      <c r="V16" s="240">
        <v>20</v>
      </c>
      <c r="W16" s="2">
        <v>17</v>
      </c>
      <c r="X16" s="12">
        <v>16</v>
      </c>
      <c r="Y16" s="12">
        <v>52</v>
      </c>
      <c r="Z16" s="12">
        <v>9</v>
      </c>
      <c r="AA16" s="239">
        <v>13</v>
      </c>
      <c r="AB16" s="12">
        <v>4</v>
      </c>
      <c r="AC16" s="2"/>
      <c r="AD16" s="12">
        <v>3</v>
      </c>
      <c r="AE16" s="2"/>
      <c r="AF16" s="239">
        <v>2</v>
      </c>
      <c r="AG16" s="2"/>
      <c r="AH16" s="2"/>
      <c r="AI16" s="2"/>
      <c r="AJ16" s="2"/>
      <c r="AK16" s="240">
        <v>2</v>
      </c>
      <c r="AL16" s="2"/>
      <c r="AM16" s="2">
        <v>1</v>
      </c>
      <c r="AN16" s="2"/>
      <c r="AO16" s="2"/>
      <c r="AP16" s="240">
        <v>1</v>
      </c>
      <c r="AQ16" s="2">
        <f t="shared" si="0"/>
        <v>317</v>
      </c>
    </row>
    <row r="17" spans="1:43" x14ac:dyDescent="0.25">
      <c r="A17" s="92" t="s">
        <v>43</v>
      </c>
      <c r="B17" s="240"/>
      <c r="C17" s="2"/>
      <c r="D17" s="2"/>
      <c r="E17" s="2"/>
      <c r="F17" s="2"/>
      <c r="G17" s="240">
        <v>5</v>
      </c>
      <c r="H17" s="2"/>
      <c r="I17" s="2"/>
      <c r="J17" s="2"/>
      <c r="K17" s="2"/>
      <c r="L17" s="240">
        <v>2</v>
      </c>
      <c r="M17" s="2">
        <v>3</v>
      </c>
      <c r="N17" s="2"/>
      <c r="O17" s="2"/>
      <c r="P17" s="2"/>
      <c r="Q17" s="240"/>
      <c r="R17" s="2"/>
      <c r="S17" s="2"/>
      <c r="T17" s="2"/>
      <c r="U17" s="2">
        <v>6</v>
      </c>
      <c r="V17" s="240">
        <v>6</v>
      </c>
      <c r="W17" s="2">
        <v>2</v>
      </c>
      <c r="X17" s="2"/>
      <c r="Y17" s="2"/>
      <c r="Z17" s="2">
        <v>2</v>
      </c>
      <c r="AA17" s="240">
        <v>2</v>
      </c>
      <c r="AB17" s="2"/>
      <c r="AC17" s="2"/>
      <c r="AD17" s="2"/>
      <c r="AE17" s="2"/>
      <c r="AF17" s="240"/>
      <c r="AG17" s="2"/>
      <c r="AH17" s="2"/>
      <c r="AI17" s="2"/>
      <c r="AJ17" s="2"/>
      <c r="AK17" s="257">
        <v>2</v>
      </c>
      <c r="AL17" s="2"/>
      <c r="AM17" s="2"/>
      <c r="AN17" s="2"/>
      <c r="AO17" s="2"/>
      <c r="AP17" s="240">
        <v>3</v>
      </c>
      <c r="AQ17" s="2">
        <f t="shared" si="0"/>
        <v>33</v>
      </c>
    </row>
    <row r="18" spans="1:43" x14ac:dyDescent="0.25">
      <c r="A18" s="3" t="s">
        <v>3</v>
      </c>
      <c r="B18" s="239">
        <v>1</v>
      </c>
      <c r="C18" s="12"/>
      <c r="D18" s="12"/>
      <c r="E18" s="12"/>
      <c r="F18" s="12"/>
      <c r="G18" s="239">
        <v>6</v>
      </c>
      <c r="H18" s="12"/>
      <c r="I18" s="12">
        <v>4</v>
      </c>
      <c r="J18" s="12">
        <v>3</v>
      </c>
      <c r="K18" s="12"/>
      <c r="L18" s="239">
        <v>4</v>
      </c>
      <c r="M18" s="12">
        <v>6</v>
      </c>
      <c r="N18" s="12"/>
      <c r="O18" s="12"/>
      <c r="P18" s="12"/>
      <c r="Q18" s="239">
        <v>3</v>
      </c>
      <c r="R18" s="12"/>
      <c r="S18" s="12"/>
      <c r="T18" s="12"/>
      <c r="U18" s="12"/>
      <c r="V18" s="239">
        <v>12</v>
      </c>
      <c r="W18" s="12">
        <v>2</v>
      </c>
      <c r="X18" s="12">
        <v>11</v>
      </c>
      <c r="Y18" s="12">
        <v>10</v>
      </c>
      <c r="Z18" s="12">
        <v>2</v>
      </c>
      <c r="AA18" s="239">
        <v>4</v>
      </c>
      <c r="AB18" s="12">
        <v>3</v>
      </c>
      <c r="AC18" s="2"/>
      <c r="AD18" s="2"/>
      <c r="AE18" s="2"/>
      <c r="AF18" s="240">
        <v>4</v>
      </c>
      <c r="AG18" s="2"/>
      <c r="AH18" s="2"/>
      <c r="AI18" s="2"/>
      <c r="AJ18" s="2"/>
      <c r="AK18" s="240">
        <v>3</v>
      </c>
      <c r="AL18" s="2"/>
      <c r="AM18" s="2"/>
      <c r="AN18" s="2"/>
      <c r="AO18" s="2"/>
      <c r="AP18" s="240">
        <v>4</v>
      </c>
      <c r="AQ18" s="2">
        <f t="shared" si="0"/>
        <v>82</v>
      </c>
    </row>
    <row r="19" spans="1:43" x14ac:dyDescent="0.25">
      <c r="A19" s="3" t="s">
        <v>4</v>
      </c>
      <c r="B19" s="239"/>
      <c r="C19" s="12"/>
      <c r="D19" s="12"/>
      <c r="E19" s="12"/>
      <c r="F19" s="12"/>
      <c r="G19" s="256">
        <v>1</v>
      </c>
      <c r="H19" s="12"/>
      <c r="I19" s="12"/>
      <c r="J19" s="12"/>
      <c r="K19" s="12"/>
      <c r="L19" s="239"/>
      <c r="M19" s="12"/>
      <c r="N19" s="12"/>
      <c r="O19" s="12"/>
      <c r="P19" s="12"/>
      <c r="Q19" s="239">
        <v>3</v>
      </c>
      <c r="R19" s="12"/>
      <c r="S19" s="12"/>
      <c r="T19" s="12">
        <v>1</v>
      </c>
      <c r="U19" s="12"/>
      <c r="V19" s="239">
        <v>1</v>
      </c>
      <c r="W19" s="12">
        <v>2</v>
      </c>
      <c r="X19" s="12">
        <v>2</v>
      </c>
      <c r="Y19" s="12">
        <v>5</v>
      </c>
      <c r="Z19" s="12"/>
      <c r="AA19" s="239">
        <v>4</v>
      </c>
      <c r="AB19" s="12"/>
      <c r="AC19" s="2"/>
      <c r="AD19" s="2"/>
      <c r="AE19" s="2"/>
      <c r="AF19" s="240">
        <v>2</v>
      </c>
      <c r="AG19" s="2">
        <v>1</v>
      </c>
      <c r="AH19" s="2"/>
      <c r="AI19" s="2"/>
      <c r="AJ19" s="2"/>
      <c r="AK19" s="240">
        <v>1</v>
      </c>
      <c r="AL19" s="2"/>
      <c r="AM19" s="2"/>
      <c r="AN19" s="2"/>
      <c r="AO19" s="2"/>
      <c r="AP19" s="240"/>
      <c r="AQ19" s="2">
        <f t="shared" si="0"/>
        <v>23</v>
      </c>
    </row>
    <row r="20" spans="1:43" x14ac:dyDescent="0.25">
      <c r="A20" s="92" t="s">
        <v>48</v>
      </c>
      <c r="B20" s="240"/>
      <c r="C20" s="2"/>
      <c r="D20" s="2"/>
      <c r="E20" s="2"/>
      <c r="F20" s="2"/>
      <c r="G20" s="240"/>
      <c r="H20" s="2"/>
      <c r="I20" s="2"/>
      <c r="J20" s="2"/>
      <c r="K20" s="2"/>
      <c r="L20" s="240"/>
      <c r="M20" s="2"/>
      <c r="N20" s="2"/>
      <c r="O20" s="2"/>
      <c r="P20" s="2"/>
      <c r="Q20" s="240"/>
      <c r="R20" s="2"/>
      <c r="S20" s="2"/>
      <c r="T20" s="2"/>
      <c r="U20" s="2"/>
      <c r="V20" s="240">
        <v>5</v>
      </c>
      <c r="W20" s="2"/>
      <c r="X20" s="12">
        <v>1</v>
      </c>
      <c r="Y20" s="2"/>
      <c r="Z20" s="2"/>
      <c r="AA20" s="240"/>
      <c r="AB20" s="2"/>
      <c r="AC20" s="2"/>
      <c r="AD20" s="2"/>
      <c r="AE20" s="2"/>
      <c r="AF20" s="240"/>
      <c r="AG20" s="2"/>
      <c r="AH20" s="2"/>
      <c r="AI20" s="2"/>
      <c r="AJ20" s="2"/>
      <c r="AK20" s="240"/>
      <c r="AL20" s="2"/>
      <c r="AM20" s="2"/>
      <c r="AN20" s="2"/>
      <c r="AO20" s="2"/>
      <c r="AP20" s="240"/>
      <c r="AQ20" s="2">
        <f t="shared" si="0"/>
        <v>6</v>
      </c>
    </row>
    <row r="21" spans="1:43" x14ac:dyDescent="0.25">
      <c r="A21" s="3" t="s">
        <v>6</v>
      </c>
      <c r="B21" s="240"/>
      <c r="C21" s="2"/>
      <c r="D21" s="2"/>
      <c r="E21" s="2"/>
      <c r="F21" s="2"/>
      <c r="G21" s="240"/>
      <c r="H21" s="2"/>
      <c r="I21" s="2"/>
      <c r="J21" s="2"/>
      <c r="K21" s="2"/>
      <c r="L21" s="240"/>
      <c r="M21" s="2"/>
      <c r="N21" s="2"/>
      <c r="O21" s="2"/>
      <c r="P21" s="2"/>
      <c r="Q21" s="240"/>
      <c r="R21" s="2"/>
      <c r="S21" s="2"/>
      <c r="T21" s="2"/>
      <c r="U21" s="2"/>
      <c r="V21" s="239"/>
      <c r="W21" s="12"/>
      <c r="X21" s="12"/>
      <c r="Y21" s="12"/>
      <c r="Z21" s="12"/>
      <c r="AA21" s="239"/>
      <c r="AB21" s="12"/>
      <c r="AC21" s="2"/>
      <c r="AD21" s="2"/>
      <c r="AE21" s="2"/>
      <c r="AF21" s="240"/>
      <c r="AG21" s="2"/>
      <c r="AH21" s="2"/>
      <c r="AI21" s="2"/>
      <c r="AJ21" s="2"/>
      <c r="AK21" s="240"/>
      <c r="AL21" s="2"/>
      <c r="AM21" s="2"/>
      <c r="AN21" s="2"/>
      <c r="AO21" s="2"/>
      <c r="AP21" s="240"/>
      <c r="AQ21" s="2">
        <f t="shared" si="0"/>
        <v>0</v>
      </c>
    </row>
    <row r="22" spans="1:43" x14ac:dyDescent="0.25">
      <c r="A22" s="3" t="s">
        <v>7</v>
      </c>
      <c r="B22" s="240"/>
      <c r="C22" s="2"/>
      <c r="D22" s="2"/>
      <c r="E22" s="2"/>
      <c r="F22" s="2"/>
      <c r="G22" s="240"/>
      <c r="H22" s="12"/>
      <c r="I22" s="12"/>
      <c r="J22" s="12"/>
      <c r="K22" s="12"/>
      <c r="L22" s="239"/>
      <c r="M22" s="12"/>
      <c r="N22" s="12"/>
      <c r="O22" s="12"/>
      <c r="P22" s="12"/>
      <c r="Q22" s="239">
        <v>3</v>
      </c>
      <c r="R22" s="12"/>
      <c r="S22" s="12"/>
      <c r="T22" s="12"/>
      <c r="U22" s="12"/>
      <c r="V22" s="239">
        <v>4</v>
      </c>
      <c r="W22" s="2">
        <v>5</v>
      </c>
      <c r="X22" s="12">
        <v>3</v>
      </c>
      <c r="Y22" s="12">
        <v>34</v>
      </c>
      <c r="Z22" s="12">
        <v>21</v>
      </c>
      <c r="AA22" s="239">
        <v>2</v>
      </c>
      <c r="AB22" s="12">
        <v>1</v>
      </c>
      <c r="AC22" s="2"/>
      <c r="AD22" s="2"/>
      <c r="AE22" s="2"/>
      <c r="AF22" s="240">
        <v>19</v>
      </c>
      <c r="AG22" s="2">
        <v>5</v>
      </c>
      <c r="AH22" s="2"/>
      <c r="AI22" s="2"/>
      <c r="AJ22" s="2"/>
      <c r="AK22" s="240"/>
      <c r="AL22" s="2"/>
      <c r="AM22" s="2"/>
      <c r="AN22" s="2"/>
      <c r="AO22" s="2"/>
      <c r="AP22" s="240"/>
      <c r="AQ22" s="2">
        <f t="shared" si="0"/>
        <v>97</v>
      </c>
    </row>
    <row r="23" spans="1:43" x14ac:dyDescent="0.25">
      <c r="A23" s="124" t="s">
        <v>83</v>
      </c>
      <c r="B23" s="240"/>
      <c r="C23" s="2"/>
      <c r="D23" s="2"/>
      <c r="E23" s="2"/>
      <c r="F23" s="2"/>
      <c r="G23" s="240"/>
      <c r="H23" s="2"/>
      <c r="I23" s="2"/>
      <c r="J23" s="2"/>
      <c r="K23" s="2"/>
      <c r="L23" s="240"/>
      <c r="M23" s="2"/>
      <c r="N23" s="2"/>
      <c r="O23" s="2"/>
      <c r="P23" s="2"/>
      <c r="Q23" s="240"/>
      <c r="R23" s="2"/>
      <c r="S23" s="2"/>
      <c r="T23" s="2"/>
      <c r="U23" s="2"/>
      <c r="V23" s="240"/>
      <c r="W23" s="2"/>
      <c r="X23" s="2"/>
      <c r="Y23" s="2"/>
      <c r="Z23" s="2"/>
      <c r="AA23" s="240"/>
      <c r="AB23" s="2"/>
      <c r="AC23" s="2"/>
      <c r="AD23" s="2"/>
      <c r="AE23" s="2"/>
      <c r="AF23" s="240"/>
      <c r="AG23" s="2"/>
      <c r="AH23" s="2"/>
      <c r="AI23" s="2"/>
      <c r="AJ23" s="2"/>
      <c r="AK23" s="240"/>
      <c r="AL23" s="2"/>
      <c r="AM23" s="2"/>
      <c r="AN23" s="2"/>
      <c r="AO23" s="2"/>
      <c r="AP23" s="240"/>
      <c r="AQ23" s="2">
        <f t="shared" si="0"/>
        <v>0</v>
      </c>
    </row>
    <row r="24" spans="1:43" x14ac:dyDescent="0.25">
      <c r="A24" s="92" t="s">
        <v>50</v>
      </c>
      <c r="B24" s="240"/>
      <c r="C24" s="2"/>
      <c r="D24" s="2"/>
      <c r="E24" s="2"/>
      <c r="F24" s="2"/>
      <c r="G24" s="240"/>
      <c r="H24" s="2"/>
      <c r="I24" s="2"/>
      <c r="J24" s="2"/>
      <c r="K24" s="2"/>
      <c r="L24" s="240"/>
      <c r="M24" s="2"/>
      <c r="N24" s="2"/>
      <c r="O24" s="2"/>
      <c r="P24" s="2"/>
      <c r="Q24" s="240"/>
      <c r="R24" s="2"/>
      <c r="S24" s="2"/>
      <c r="T24" s="2"/>
      <c r="U24" s="2"/>
      <c r="V24" s="240"/>
      <c r="W24" s="2"/>
      <c r="X24" s="2"/>
      <c r="Y24" s="2"/>
      <c r="Z24" s="2"/>
      <c r="AA24" s="240"/>
      <c r="AB24" s="2"/>
      <c r="AC24" s="2"/>
      <c r="AD24" s="2"/>
      <c r="AE24" s="2"/>
      <c r="AF24" s="240"/>
      <c r="AG24" s="2"/>
      <c r="AH24" s="2"/>
      <c r="AI24" s="2"/>
      <c r="AJ24" s="2"/>
      <c r="AK24" s="240"/>
      <c r="AL24" s="2"/>
      <c r="AM24" s="2"/>
      <c r="AN24" s="2"/>
      <c r="AO24" s="2"/>
      <c r="AP24" s="240"/>
      <c r="AQ24" s="2">
        <f t="shared" si="0"/>
        <v>0</v>
      </c>
    </row>
    <row r="25" spans="1:43" x14ac:dyDescent="0.25">
      <c r="A25" s="92" t="s">
        <v>51</v>
      </c>
      <c r="B25" s="240"/>
      <c r="C25" s="2"/>
      <c r="D25" s="2"/>
      <c r="E25" s="2"/>
      <c r="F25" s="2"/>
      <c r="G25" s="240"/>
      <c r="H25" s="2"/>
      <c r="I25" s="2"/>
      <c r="J25" s="2"/>
      <c r="K25" s="2"/>
      <c r="L25" s="240"/>
      <c r="M25" s="2"/>
      <c r="N25" s="2"/>
      <c r="O25" s="2"/>
      <c r="P25" s="2"/>
      <c r="Q25" s="240"/>
      <c r="R25" s="2"/>
      <c r="S25" s="2"/>
      <c r="T25" s="2"/>
      <c r="U25" s="2"/>
      <c r="V25" s="240">
        <v>5</v>
      </c>
      <c r="W25" s="2">
        <v>2</v>
      </c>
      <c r="X25" s="2"/>
      <c r="Y25" s="2">
        <v>3</v>
      </c>
      <c r="Z25" s="2"/>
      <c r="AA25" s="240"/>
      <c r="AB25" s="2"/>
      <c r="AC25" s="2"/>
      <c r="AD25" s="2"/>
      <c r="AE25" s="2"/>
      <c r="AF25" s="240"/>
      <c r="AG25" s="2"/>
      <c r="AH25" s="2"/>
      <c r="AI25" s="2"/>
      <c r="AJ25" s="2"/>
      <c r="AK25" s="240"/>
      <c r="AL25" s="2"/>
      <c r="AM25" s="2"/>
      <c r="AN25" s="2"/>
      <c r="AO25" s="2"/>
      <c r="AP25" s="240"/>
      <c r="AQ25" s="2">
        <f t="shared" si="0"/>
        <v>10</v>
      </c>
    </row>
    <row r="26" spans="1:43" x14ac:dyDescent="0.25">
      <c r="A26" s="92" t="s">
        <v>42</v>
      </c>
      <c r="B26" s="240"/>
      <c r="C26" s="2"/>
      <c r="D26" s="2"/>
      <c r="E26" s="2"/>
      <c r="F26" s="2"/>
      <c r="G26" s="240"/>
      <c r="H26" s="2"/>
      <c r="I26" s="2"/>
      <c r="J26" s="2"/>
      <c r="K26" s="2"/>
      <c r="L26" s="240"/>
      <c r="M26" s="2"/>
      <c r="N26" s="2"/>
      <c r="O26" s="12"/>
      <c r="P26" s="12"/>
      <c r="Q26" s="239"/>
      <c r="R26" s="12"/>
      <c r="S26" s="12"/>
      <c r="T26" s="12"/>
      <c r="U26" s="12"/>
      <c r="V26" s="240">
        <v>4</v>
      </c>
      <c r="W26" s="2">
        <v>4</v>
      </c>
      <c r="X26" s="2">
        <v>1</v>
      </c>
      <c r="Y26" s="2">
        <v>1</v>
      </c>
      <c r="Z26" s="2"/>
      <c r="AA26" s="240"/>
      <c r="AB26" s="2"/>
      <c r="AC26" s="2"/>
      <c r="AD26" s="2"/>
      <c r="AE26" s="2"/>
      <c r="AF26" s="240"/>
      <c r="AG26" s="2">
        <v>2</v>
      </c>
      <c r="AH26" s="2"/>
      <c r="AI26" s="2"/>
      <c r="AJ26" s="2"/>
      <c r="AK26" s="240"/>
      <c r="AL26" s="2"/>
      <c r="AM26" s="2"/>
      <c r="AN26" s="2"/>
      <c r="AO26" s="2"/>
      <c r="AP26" s="257">
        <v>1</v>
      </c>
      <c r="AQ26" s="2">
        <f t="shared" si="0"/>
        <v>13</v>
      </c>
    </row>
    <row r="27" spans="1:43" x14ac:dyDescent="0.25">
      <c r="A27" s="3" t="s">
        <v>8</v>
      </c>
      <c r="B27" s="240"/>
      <c r="C27" s="2"/>
      <c r="D27" s="2"/>
      <c r="E27" s="2"/>
      <c r="F27" s="2"/>
      <c r="G27" s="240"/>
      <c r="H27" s="2"/>
      <c r="I27" s="2"/>
      <c r="J27" s="2"/>
      <c r="K27" s="2"/>
      <c r="L27" s="240"/>
      <c r="M27" s="2"/>
      <c r="N27" s="2"/>
      <c r="O27" s="2"/>
      <c r="P27" s="2"/>
      <c r="Q27" s="240"/>
      <c r="R27" s="2"/>
      <c r="S27" s="2"/>
      <c r="T27" s="2"/>
      <c r="U27" s="2"/>
      <c r="V27" s="239">
        <v>1</v>
      </c>
      <c r="W27" s="12"/>
      <c r="X27" s="12"/>
      <c r="Y27" s="12"/>
      <c r="Z27" s="12">
        <v>1</v>
      </c>
      <c r="AA27" s="239">
        <v>18</v>
      </c>
      <c r="AB27" s="12"/>
      <c r="AC27" s="2"/>
      <c r="AD27" s="2"/>
      <c r="AE27" s="2"/>
      <c r="AF27" s="240">
        <v>12</v>
      </c>
      <c r="AG27" s="2"/>
      <c r="AH27" s="2"/>
      <c r="AI27" s="2"/>
      <c r="AJ27" s="2"/>
      <c r="AK27" s="240">
        <v>8</v>
      </c>
      <c r="AL27" s="2"/>
      <c r="AM27" s="2"/>
      <c r="AN27" s="2"/>
      <c r="AO27" s="2"/>
      <c r="AP27" s="240"/>
      <c r="AQ27" s="2">
        <f t="shared" si="0"/>
        <v>40</v>
      </c>
    </row>
    <row r="28" spans="1:43" x14ac:dyDescent="0.25">
      <c r="A28" s="3" t="s">
        <v>9</v>
      </c>
      <c r="B28" s="240"/>
      <c r="C28" s="2"/>
      <c r="D28" s="2"/>
      <c r="E28" s="2"/>
      <c r="F28" s="2"/>
      <c r="G28" s="240"/>
      <c r="H28" s="12"/>
      <c r="I28" s="12"/>
      <c r="J28" s="12"/>
      <c r="K28" s="12"/>
      <c r="L28" s="239"/>
      <c r="M28" s="12"/>
      <c r="N28" s="12"/>
      <c r="O28" s="2">
        <v>20</v>
      </c>
      <c r="P28" s="2"/>
      <c r="Q28" s="240">
        <v>118</v>
      </c>
      <c r="R28" s="2">
        <v>30</v>
      </c>
      <c r="S28" s="2"/>
      <c r="T28" s="2">
        <v>50</v>
      </c>
      <c r="U28" s="2"/>
      <c r="V28" s="240">
        <v>1240</v>
      </c>
      <c r="W28" s="252">
        <v>2030</v>
      </c>
      <c r="X28" s="252">
        <v>2000</v>
      </c>
      <c r="Y28" s="2">
        <v>1395</v>
      </c>
      <c r="Z28" s="2">
        <v>384</v>
      </c>
      <c r="AA28" s="240">
        <v>663</v>
      </c>
      <c r="AB28" s="2">
        <v>300</v>
      </c>
      <c r="AC28" s="2"/>
      <c r="AD28" s="2"/>
      <c r="AE28" s="2"/>
      <c r="AF28" s="240">
        <v>53</v>
      </c>
      <c r="AG28" s="2"/>
      <c r="AH28" s="2"/>
      <c r="AI28" s="2"/>
      <c r="AJ28" s="2"/>
      <c r="AK28" s="240">
        <v>50</v>
      </c>
      <c r="AL28" s="2"/>
      <c r="AM28" s="2"/>
      <c r="AN28" s="2"/>
      <c r="AO28" s="2"/>
      <c r="AP28" s="240"/>
      <c r="AQ28" s="2">
        <f t="shared" si="0"/>
        <v>8333</v>
      </c>
    </row>
    <row r="29" spans="1:43" x14ac:dyDescent="0.25">
      <c r="A29" s="92" t="s">
        <v>44</v>
      </c>
      <c r="B29" s="240"/>
      <c r="C29" s="2"/>
      <c r="D29" s="2"/>
      <c r="E29" s="2"/>
      <c r="F29" s="2"/>
      <c r="G29" s="240"/>
      <c r="H29" s="2"/>
      <c r="I29" s="2"/>
      <c r="J29" s="2"/>
      <c r="K29" s="2"/>
      <c r="L29" s="240"/>
      <c r="M29" s="2"/>
      <c r="N29" s="2"/>
      <c r="O29" s="2"/>
      <c r="P29" s="2"/>
      <c r="Q29" s="240"/>
      <c r="R29" s="2"/>
      <c r="S29" s="2"/>
      <c r="T29" s="2"/>
      <c r="U29" s="2"/>
      <c r="V29" s="240">
        <v>4</v>
      </c>
      <c r="W29" s="2">
        <v>1</v>
      </c>
      <c r="X29" s="2">
        <v>2</v>
      </c>
      <c r="Y29" s="2"/>
      <c r="Z29" s="2"/>
      <c r="AA29" s="240"/>
      <c r="AB29" s="2"/>
      <c r="AC29" s="2"/>
      <c r="AD29" s="2">
        <v>1</v>
      </c>
      <c r="AE29" s="2"/>
      <c r="AF29" s="240">
        <v>2</v>
      </c>
      <c r="AG29" s="2"/>
      <c r="AH29" s="2"/>
      <c r="AI29" s="2"/>
      <c r="AJ29" s="2"/>
      <c r="AK29" s="240"/>
      <c r="AL29" s="2"/>
      <c r="AM29" s="2">
        <v>23</v>
      </c>
      <c r="AN29" s="2"/>
      <c r="AO29" s="2"/>
      <c r="AP29" s="240">
        <v>2</v>
      </c>
      <c r="AQ29" s="2">
        <f t="shared" si="0"/>
        <v>35</v>
      </c>
    </row>
    <row r="30" spans="1:43" x14ac:dyDescent="0.25">
      <c r="A30" s="3" t="s">
        <v>10</v>
      </c>
      <c r="B30" s="239"/>
      <c r="C30" s="12"/>
      <c r="D30" s="12"/>
      <c r="E30" s="12"/>
      <c r="F30" s="12"/>
      <c r="G30" s="239"/>
      <c r="H30" s="12"/>
      <c r="I30" s="12"/>
      <c r="J30" s="12"/>
      <c r="K30" s="12"/>
      <c r="L30" s="239"/>
      <c r="M30" s="12"/>
      <c r="N30" s="12"/>
      <c r="O30" s="2"/>
      <c r="P30" s="2"/>
      <c r="Q30" s="240"/>
      <c r="R30" s="2"/>
      <c r="S30" s="2"/>
      <c r="T30" s="2">
        <v>2</v>
      </c>
      <c r="U30" s="2">
        <v>18</v>
      </c>
      <c r="V30" s="257">
        <v>325</v>
      </c>
      <c r="W30" s="2">
        <v>29</v>
      </c>
      <c r="X30" s="2">
        <v>60</v>
      </c>
      <c r="Y30" s="2">
        <v>76</v>
      </c>
      <c r="Z30" s="2">
        <v>6</v>
      </c>
      <c r="AA30" s="240">
        <v>101</v>
      </c>
      <c r="AB30" s="2"/>
      <c r="AC30" s="2"/>
      <c r="AD30" s="2"/>
      <c r="AE30" s="2"/>
      <c r="AF30" s="240">
        <v>32</v>
      </c>
      <c r="AG30" s="2"/>
      <c r="AH30" s="2"/>
      <c r="AI30" s="2"/>
      <c r="AJ30" s="2"/>
      <c r="AK30" s="240"/>
      <c r="AL30" s="2"/>
      <c r="AM30" s="2"/>
      <c r="AN30" s="2"/>
      <c r="AO30" s="2"/>
      <c r="AP30" s="240"/>
      <c r="AQ30" s="2">
        <f t="shared" si="0"/>
        <v>649</v>
      </c>
    </row>
    <row r="31" spans="1:43" x14ac:dyDescent="0.25">
      <c r="A31" s="3" t="s">
        <v>11</v>
      </c>
      <c r="B31" s="239"/>
      <c r="C31" s="12"/>
      <c r="D31" s="12"/>
      <c r="E31" s="12"/>
      <c r="F31" s="12"/>
      <c r="G31" s="239"/>
      <c r="H31" s="12"/>
      <c r="I31" s="12"/>
      <c r="J31" s="12"/>
      <c r="K31" s="12"/>
      <c r="L31" s="239">
        <v>1</v>
      </c>
      <c r="M31" s="12"/>
      <c r="N31" s="12"/>
      <c r="O31" s="12"/>
      <c r="P31" s="12"/>
      <c r="Q31" s="239">
        <v>100</v>
      </c>
      <c r="R31" s="12"/>
      <c r="S31" s="12"/>
      <c r="T31" s="12"/>
      <c r="U31" s="12"/>
      <c r="V31" s="239">
        <v>301</v>
      </c>
      <c r="W31" s="12">
        <v>2280</v>
      </c>
      <c r="X31" s="12">
        <v>3705</v>
      </c>
      <c r="Y31" s="12">
        <v>7056</v>
      </c>
      <c r="Z31" s="12">
        <v>2937</v>
      </c>
      <c r="AA31" s="239">
        <v>1251</v>
      </c>
      <c r="AB31" s="12">
        <v>3215</v>
      </c>
      <c r="AC31" s="12">
        <v>1800</v>
      </c>
      <c r="AD31" s="12">
        <v>140</v>
      </c>
      <c r="AE31" s="2"/>
      <c r="AF31" s="239">
        <v>794</v>
      </c>
      <c r="AG31" s="2"/>
      <c r="AH31" s="2"/>
      <c r="AI31" s="2"/>
      <c r="AJ31" s="2"/>
      <c r="AK31" s="240">
        <v>20</v>
      </c>
      <c r="AL31" s="2"/>
      <c r="AM31" s="2"/>
      <c r="AN31" s="2"/>
      <c r="AO31" s="2"/>
      <c r="AP31" s="240"/>
      <c r="AQ31" s="2">
        <f t="shared" si="0"/>
        <v>23600</v>
      </c>
    </row>
    <row r="32" spans="1:43" x14ac:dyDescent="0.25">
      <c r="A32" s="3" t="s">
        <v>12</v>
      </c>
      <c r="B32" s="239"/>
      <c r="C32" s="12"/>
      <c r="D32" s="12"/>
      <c r="E32" s="12"/>
      <c r="F32" s="12"/>
      <c r="G32" s="239"/>
      <c r="H32" s="12"/>
      <c r="I32" s="12"/>
      <c r="J32" s="12"/>
      <c r="K32" s="12"/>
      <c r="L32" s="239"/>
      <c r="M32" s="12"/>
      <c r="N32" s="12"/>
      <c r="O32" s="2"/>
      <c r="P32" s="2"/>
      <c r="Q32" s="240">
        <v>45</v>
      </c>
      <c r="R32" s="2"/>
      <c r="S32" s="2"/>
      <c r="T32" s="2"/>
      <c r="U32" s="2"/>
      <c r="V32" s="240">
        <v>3</v>
      </c>
      <c r="W32" s="2"/>
      <c r="X32" s="2"/>
      <c r="Y32" s="2"/>
      <c r="Z32" s="2"/>
      <c r="AA32" s="240">
        <v>28</v>
      </c>
      <c r="AB32" s="2"/>
      <c r="AC32" s="2"/>
      <c r="AD32" s="2"/>
      <c r="AE32" s="2"/>
      <c r="AF32" s="240">
        <v>86</v>
      </c>
      <c r="AG32" s="2"/>
      <c r="AH32" s="2"/>
      <c r="AI32" s="2"/>
      <c r="AJ32" s="2"/>
      <c r="AK32" s="240"/>
      <c r="AL32" s="2"/>
      <c r="AM32" s="2"/>
      <c r="AN32" s="2"/>
      <c r="AO32" s="2"/>
      <c r="AP32" s="240"/>
      <c r="AQ32" s="2">
        <f t="shared" si="0"/>
        <v>162</v>
      </c>
    </row>
    <row r="33" spans="1:43" x14ac:dyDescent="0.25">
      <c r="A33" s="92" t="s">
        <v>32</v>
      </c>
      <c r="B33" s="239"/>
      <c r="C33" s="12"/>
      <c r="D33" s="12"/>
      <c r="E33" s="12"/>
      <c r="F33" s="12"/>
      <c r="G33" s="239"/>
      <c r="H33" s="12"/>
      <c r="I33" s="12"/>
      <c r="J33" s="12"/>
      <c r="K33" s="12"/>
      <c r="L33" s="239"/>
      <c r="M33" s="12"/>
      <c r="N33" s="12"/>
      <c r="O33" s="12"/>
      <c r="P33" s="12"/>
      <c r="Q33" s="239">
        <v>2</v>
      </c>
      <c r="R33" s="12"/>
      <c r="S33" s="12"/>
      <c r="T33" s="12">
        <v>3</v>
      </c>
      <c r="U33" s="12"/>
      <c r="V33" s="240">
        <v>3</v>
      </c>
      <c r="W33" s="2">
        <v>25</v>
      </c>
      <c r="X33" s="12">
        <v>250</v>
      </c>
      <c r="Y33" s="12">
        <v>104</v>
      </c>
      <c r="Z33" s="12">
        <v>22</v>
      </c>
      <c r="AA33" s="240"/>
      <c r="AB33" s="12">
        <v>1</v>
      </c>
      <c r="AC33" s="2"/>
      <c r="AD33" s="12">
        <v>23</v>
      </c>
      <c r="AE33" s="2"/>
      <c r="AF33" s="240">
        <v>27</v>
      </c>
      <c r="AG33" s="2"/>
      <c r="AH33" s="2"/>
      <c r="AI33" s="2"/>
      <c r="AJ33" s="2"/>
      <c r="AK33" s="240">
        <v>4</v>
      </c>
      <c r="AL33" s="2"/>
      <c r="AM33" s="2"/>
      <c r="AN33" s="2"/>
      <c r="AO33" s="2"/>
      <c r="AP33" s="240">
        <v>6</v>
      </c>
      <c r="AQ33" s="2">
        <f t="shared" si="0"/>
        <v>470</v>
      </c>
    </row>
    <row r="34" spans="1:43" x14ac:dyDescent="0.25">
      <c r="A34" s="3" t="s">
        <v>18</v>
      </c>
      <c r="B34" s="240"/>
      <c r="C34" s="2"/>
      <c r="D34" s="2"/>
      <c r="E34" s="2"/>
      <c r="F34" s="2"/>
      <c r="G34" s="240"/>
      <c r="H34" s="12"/>
      <c r="I34" s="12"/>
      <c r="J34" s="12"/>
      <c r="K34" s="12"/>
      <c r="L34" s="239"/>
      <c r="M34" s="12"/>
      <c r="N34" s="12"/>
      <c r="O34" s="2"/>
      <c r="P34" s="2"/>
      <c r="Q34" s="240">
        <v>10</v>
      </c>
      <c r="R34" s="2"/>
      <c r="S34" s="2"/>
      <c r="T34" s="2"/>
      <c r="U34" s="2"/>
      <c r="V34" s="240">
        <v>94</v>
      </c>
      <c r="W34" s="2"/>
      <c r="X34" s="2">
        <v>15</v>
      </c>
      <c r="Y34" s="2">
        <v>40</v>
      </c>
      <c r="Z34" s="2"/>
      <c r="AA34" s="240">
        <v>100</v>
      </c>
      <c r="AB34" s="2">
        <v>500</v>
      </c>
      <c r="AC34" s="2"/>
      <c r="AD34" s="2"/>
      <c r="AE34" s="2"/>
      <c r="AF34" s="240">
        <v>166</v>
      </c>
      <c r="AG34" s="2"/>
      <c r="AH34" s="2"/>
      <c r="AI34" s="2"/>
      <c r="AJ34" s="2"/>
      <c r="AK34" s="240">
        <v>6</v>
      </c>
      <c r="AL34" s="2"/>
      <c r="AM34" s="2"/>
      <c r="AN34" s="2"/>
      <c r="AO34" s="2"/>
      <c r="AP34" s="240"/>
      <c r="AQ34" s="2">
        <f t="shared" si="0"/>
        <v>931</v>
      </c>
    </row>
    <row r="35" spans="1:43" x14ac:dyDescent="0.25">
      <c r="A35" s="92" t="s">
        <v>46</v>
      </c>
      <c r="B35" s="240"/>
      <c r="C35" s="2"/>
      <c r="D35" s="2"/>
      <c r="E35" s="2"/>
      <c r="F35" s="2"/>
      <c r="G35" s="240"/>
      <c r="H35" s="2"/>
      <c r="I35" s="2"/>
      <c r="J35" s="2"/>
      <c r="K35" s="2"/>
      <c r="L35" s="240"/>
      <c r="M35" s="2"/>
      <c r="N35" s="2"/>
      <c r="O35" s="2"/>
      <c r="P35" s="2"/>
      <c r="Q35" s="240"/>
      <c r="R35" s="2"/>
      <c r="S35" s="2"/>
      <c r="T35" s="2"/>
      <c r="U35" s="2"/>
      <c r="V35" s="240"/>
      <c r="W35" s="2"/>
      <c r="X35" s="12">
        <v>2</v>
      </c>
      <c r="Y35" s="12">
        <v>2</v>
      </c>
      <c r="Z35" s="2"/>
      <c r="AA35" s="240"/>
      <c r="AB35" s="2"/>
      <c r="AC35" s="2"/>
      <c r="AD35" s="2"/>
      <c r="AE35" s="2"/>
      <c r="AF35" s="240"/>
      <c r="AG35" s="2"/>
      <c r="AH35" s="2"/>
      <c r="AI35" s="2"/>
      <c r="AJ35" s="2"/>
      <c r="AK35" s="240"/>
      <c r="AL35" s="2"/>
      <c r="AM35" s="2"/>
      <c r="AN35" s="2"/>
      <c r="AO35" s="2"/>
      <c r="AP35" s="240"/>
      <c r="AQ35" s="2">
        <f t="shared" si="0"/>
        <v>4</v>
      </c>
    </row>
    <row r="36" spans="1:43" x14ac:dyDescent="0.25">
      <c r="A36" s="3" t="s">
        <v>13</v>
      </c>
      <c r="B36" s="240"/>
      <c r="C36" s="2"/>
      <c r="D36" s="2"/>
      <c r="E36" s="2"/>
      <c r="F36" s="2"/>
      <c r="G36" s="240"/>
      <c r="H36" s="12"/>
      <c r="I36" s="12"/>
      <c r="J36" s="12"/>
      <c r="K36" s="12"/>
      <c r="L36" s="239"/>
      <c r="M36" s="12"/>
      <c r="N36" s="12"/>
      <c r="O36" s="12"/>
      <c r="P36" s="12"/>
      <c r="Q36" s="239"/>
      <c r="R36" s="12"/>
      <c r="S36" s="12"/>
      <c r="T36" s="12"/>
      <c r="U36" s="12"/>
      <c r="V36" s="240"/>
      <c r="W36" s="2">
        <v>1</v>
      </c>
      <c r="X36" s="2">
        <v>4</v>
      </c>
      <c r="Y36" s="2">
        <v>6</v>
      </c>
      <c r="Z36" s="2">
        <v>2</v>
      </c>
      <c r="AA36" s="240">
        <v>17</v>
      </c>
      <c r="AB36" s="2">
        <v>18</v>
      </c>
      <c r="AC36" s="2"/>
      <c r="AD36" s="2"/>
      <c r="AE36" s="2"/>
      <c r="AF36" s="240">
        <v>8</v>
      </c>
      <c r="AG36" s="2"/>
      <c r="AH36" s="2"/>
      <c r="AI36" s="2"/>
      <c r="AJ36" s="2"/>
      <c r="AK36" s="240"/>
      <c r="AL36" s="2"/>
      <c r="AM36" s="2"/>
      <c r="AN36" s="2"/>
      <c r="AO36" s="2"/>
      <c r="AP36" s="240"/>
      <c r="AQ36" s="2">
        <f t="shared" si="0"/>
        <v>56</v>
      </c>
    </row>
    <row r="37" spans="1:43" x14ac:dyDescent="0.25">
      <c r="A37" s="3" t="s">
        <v>14</v>
      </c>
      <c r="B37" s="240"/>
      <c r="C37" s="2"/>
      <c r="D37" s="12"/>
      <c r="E37" s="2"/>
      <c r="F37" s="2"/>
      <c r="G37" s="240"/>
      <c r="H37" s="12"/>
      <c r="I37" s="12"/>
      <c r="J37" s="12"/>
      <c r="K37" s="12"/>
      <c r="L37" s="239">
        <v>15</v>
      </c>
      <c r="M37" s="12"/>
      <c r="N37" s="12"/>
      <c r="O37" s="12"/>
      <c r="P37" s="12"/>
      <c r="Q37" s="239">
        <v>75</v>
      </c>
      <c r="R37" s="12"/>
      <c r="S37" s="12"/>
      <c r="T37" s="12"/>
      <c r="U37" s="12"/>
      <c r="V37" s="239">
        <v>123</v>
      </c>
      <c r="W37" s="12">
        <v>706</v>
      </c>
      <c r="X37" s="12">
        <v>556</v>
      </c>
      <c r="Y37" s="12">
        <v>566</v>
      </c>
      <c r="Z37" s="12">
        <v>531</v>
      </c>
      <c r="AA37" s="239">
        <v>404</v>
      </c>
      <c r="AB37" s="12">
        <v>1014</v>
      </c>
      <c r="AC37" s="12">
        <v>600</v>
      </c>
      <c r="AD37" s="2"/>
      <c r="AE37" s="2"/>
      <c r="AF37" s="240">
        <v>215</v>
      </c>
      <c r="AG37" s="2"/>
      <c r="AH37" s="2"/>
      <c r="AI37" s="2"/>
      <c r="AJ37" s="2"/>
      <c r="AK37" s="240">
        <v>5</v>
      </c>
      <c r="AL37" s="2"/>
      <c r="AM37" s="2">
        <v>1</v>
      </c>
      <c r="AN37" s="2"/>
      <c r="AO37" s="2"/>
      <c r="AP37" s="240">
        <v>1</v>
      </c>
      <c r="AQ37" s="2">
        <f t="shared" si="0"/>
        <v>4812</v>
      </c>
    </row>
    <row r="38" spans="1:43" x14ac:dyDescent="0.25">
      <c r="A38" s="92" t="s">
        <v>40</v>
      </c>
      <c r="B38" s="240"/>
      <c r="C38" s="2"/>
      <c r="D38" s="2"/>
      <c r="E38" s="2"/>
      <c r="F38" s="2"/>
      <c r="G38" s="240">
        <v>4</v>
      </c>
      <c r="H38" s="12"/>
      <c r="I38" s="12"/>
      <c r="J38" s="12"/>
      <c r="K38" s="12"/>
      <c r="L38" s="239"/>
      <c r="M38" s="12"/>
      <c r="N38" s="12"/>
      <c r="O38" s="2"/>
      <c r="P38" s="2"/>
      <c r="Q38" s="257">
        <v>2</v>
      </c>
      <c r="R38" s="2"/>
      <c r="S38" s="2"/>
      <c r="T38" s="2"/>
      <c r="U38" s="2"/>
      <c r="V38" s="240"/>
      <c r="W38" s="2">
        <v>3</v>
      </c>
      <c r="X38" s="2">
        <v>13</v>
      </c>
      <c r="Y38" s="2">
        <v>2</v>
      </c>
      <c r="Z38" s="2"/>
      <c r="AA38" s="240">
        <v>1</v>
      </c>
      <c r="AB38" s="2"/>
      <c r="AC38" s="2"/>
      <c r="AD38" s="2"/>
      <c r="AE38" s="2"/>
      <c r="AF38" s="240"/>
      <c r="AG38" s="2"/>
      <c r="AH38" s="2"/>
      <c r="AI38" s="2"/>
      <c r="AJ38" s="2"/>
      <c r="AK38" s="240"/>
      <c r="AL38" s="2"/>
      <c r="AM38" s="2"/>
      <c r="AN38" s="2"/>
      <c r="AO38" s="2"/>
      <c r="AP38" s="240"/>
      <c r="AQ38" s="2">
        <f t="shared" si="0"/>
        <v>25</v>
      </c>
    </row>
    <row r="39" spans="1:43" x14ac:dyDescent="0.25">
      <c r="A39" s="92" t="s">
        <v>52</v>
      </c>
      <c r="B39" s="240"/>
      <c r="C39" s="2"/>
      <c r="D39" s="2"/>
      <c r="E39" s="2"/>
      <c r="F39" s="2"/>
      <c r="G39" s="240"/>
      <c r="H39" s="2"/>
      <c r="I39" s="2"/>
      <c r="J39" s="2"/>
      <c r="K39" s="2"/>
      <c r="L39" s="240"/>
      <c r="M39" s="2"/>
      <c r="N39" s="2"/>
      <c r="O39" s="2"/>
      <c r="P39" s="2"/>
      <c r="Q39" s="240"/>
      <c r="R39" s="2"/>
      <c r="S39" s="2"/>
      <c r="T39" s="2"/>
      <c r="U39" s="2"/>
      <c r="V39" s="240"/>
      <c r="W39" s="2"/>
      <c r="X39" s="2"/>
      <c r="Y39" s="2"/>
      <c r="Z39" s="2"/>
      <c r="AA39" s="240"/>
      <c r="AB39" s="2"/>
      <c r="AC39" s="2"/>
      <c r="AD39" s="2"/>
      <c r="AE39" s="2"/>
      <c r="AF39" s="240"/>
      <c r="AG39" s="2"/>
      <c r="AH39" s="2"/>
      <c r="AI39" s="2"/>
      <c r="AJ39" s="2"/>
      <c r="AK39" s="240"/>
      <c r="AL39" s="2"/>
      <c r="AM39" s="2"/>
      <c r="AN39" s="2"/>
      <c r="AO39" s="2"/>
      <c r="AP39" s="240"/>
      <c r="AQ39" s="2">
        <f t="shared" si="0"/>
        <v>0</v>
      </c>
    </row>
    <row r="40" spans="1:43" x14ac:dyDescent="0.25">
      <c r="A40" s="92" t="s">
        <v>53</v>
      </c>
      <c r="B40" s="240"/>
      <c r="C40" s="2"/>
      <c r="D40" s="2"/>
      <c r="E40" s="2"/>
      <c r="F40" s="2"/>
      <c r="G40" s="240"/>
      <c r="H40" s="12"/>
      <c r="I40" s="12"/>
      <c r="J40" s="12"/>
      <c r="K40" s="12"/>
      <c r="L40" s="239"/>
      <c r="M40" s="12"/>
      <c r="N40" s="12"/>
      <c r="O40" s="2"/>
      <c r="P40" s="2"/>
      <c r="Q40" s="240"/>
      <c r="R40" s="2"/>
      <c r="S40" s="2"/>
      <c r="T40" s="2"/>
      <c r="U40" s="2"/>
      <c r="V40" s="240"/>
      <c r="W40" s="2"/>
      <c r="X40" s="2"/>
      <c r="Y40" s="2">
        <v>1</v>
      </c>
      <c r="Z40" s="2">
        <v>1</v>
      </c>
      <c r="AA40" s="240"/>
      <c r="AB40" s="2"/>
      <c r="AC40" s="2"/>
      <c r="AD40" s="2">
        <v>1</v>
      </c>
      <c r="AE40" s="2"/>
      <c r="AF40" s="240"/>
      <c r="AG40" s="2"/>
      <c r="AH40" s="2"/>
      <c r="AI40" s="2"/>
      <c r="AJ40" s="2"/>
      <c r="AK40" s="240">
        <v>1</v>
      </c>
      <c r="AL40" s="2"/>
      <c r="AM40" s="2"/>
      <c r="AN40" s="2"/>
      <c r="AO40" s="2"/>
      <c r="AP40" s="240"/>
      <c r="AQ40" s="2">
        <f t="shared" si="0"/>
        <v>4</v>
      </c>
    </row>
    <row r="41" spans="1:43" x14ac:dyDescent="0.25">
      <c r="A41" s="3" t="s">
        <v>15</v>
      </c>
      <c r="B41" s="239"/>
      <c r="C41" s="12"/>
      <c r="D41" s="12"/>
      <c r="E41" s="12"/>
      <c r="F41" s="12"/>
      <c r="G41" s="239"/>
      <c r="H41" s="12"/>
      <c r="I41" s="12"/>
      <c r="J41" s="12"/>
      <c r="K41" s="12"/>
      <c r="L41" s="239"/>
      <c r="M41" s="12"/>
      <c r="N41" s="12"/>
      <c r="O41" s="12"/>
      <c r="P41" s="12"/>
      <c r="Q41" s="239"/>
      <c r="R41" s="12"/>
      <c r="S41" s="12"/>
      <c r="T41" s="12"/>
      <c r="U41" s="12"/>
      <c r="V41" s="239"/>
      <c r="W41" s="12">
        <v>1</v>
      </c>
      <c r="X41" s="12">
        <v>45</v>
      </c>
      <c r="Y41" s="12">
        <v>39</v>
      </c>
      <c r="Z41" s="12">
        <v>25</v>
      </c>
      <c r="AA41" s="239"/>
      <c r="AB41" s="12">
        <v>22</v>
      </c>
      <c r="AC41" s="2"/>
      <c r="AD41" s="2"/>
      <c r="AE41" s="2"/>
      <c r="AF41" s="240">
        <v>1</v>
      </c>
      <c r="AG41" s="2"/>
      <c r="AH41" s="2"/>
      <c r="AI41" s="2"/>
      <c r="AJ41" s="2"/>
      <c r="AK41" s="240"/>
      <c r="AL41" s="2"/>
      <c r="AM41" s="2">
        <v>1</v>
      </c>
      <c r="AN41" s="2"/>
      <c r="AO41" s="2"/>
      <c r="AP41" s="240"/>
      <c r="AQ41" s="2">
        <f t="shared" si="0"/>
        <v>134</v>
      </c>
    </row>
    <row r="42" spans="1:43" x14ac:dyDescent="0.25">
      <c r="A42" s="92" t="s">
        <v>54</v>
      </c>
      <c r="B42" s="240"/>
      <c r="C42" s="2"/>
      <c r="D42" s="2"/>
      <c r="E42" s="2"/>
      <c r="F42" s="2"/>
      <c r="G42" s="240"/>
      <c r="H42" s="12"/>
      <c r="I42" s="12"/>
      <c r="J42" s="12"/>
      <c r="K42" s="12"/>
      <c r="L42" s="239"/>
      <c r="M42" s="12"/>
      <c r="N42" s="12"/>
      <c r="O42" s="12"/>
      <c r="P42" s="12"/>
      <c r="Q42" s="239"/>
      <c r="R42" s="12"/>
      <c r="S42" s="12"/>
      <c r="T42" s="12"/>
      <c r="U42" s="12"/>
      <c r="V42" s="239"/>
      <c r="W42" s="12">
        <v>1</v>
      </c>
      <c r="X42" s="12">
        <v>1</v>
      </c>
      <c r="Y42" s="12">
        <v>21</v>
      </c>
      <c r="Z42" s="12">
        <v>8</v>
      </c>
      <c r="AA42" s="239"/>
      <c r="AB42" s="12">
        <v>8</v>
      </c>
      <c r="AC42" s="2"/>
      <c r="AD42" s="2"/>
      <c r="AE42" s="2"/>
      <c r="AF42" s="240"/>
      <c r="AG42" s="2"/>
      <c r="AH42" s="2"/>
      <c r="AI42" s="2"/>
      <c r="AJ42" s="2"/>
      <c r="AK42" s="240"/>
      <c r="AL42" s="2"/>
      <c r="AM42" s="2">
        <v>1</v>
      </c>
      <c r="AN42" s="2"/>
      <c r="AO42" s="2"/>
      <c r="AP42" s="240"/>
      <c r="AQ42" s="2">
        <f t="shared" si="0"/>
        <v>40</v>
      </c>
    </row>
    <row r="43" spans="1:43" x14ac:dyDescent="0.25">
      <c r="A43" s="92" t="s">
        <v>47</v>
      </c>
      <c r="B43" s="239"/>
      <c r="C43" s="12"/>
      <c r="D43" s="12"/>
      <c r="E43" s="12"/>
      <c r="F43" s="12"/>
      <c r="G43" s="239"/>
      <c r="H43" s="12"/>
      <c r="I43" s="12"/>
      <c r="J43" s="12"/>
      <c r="K43" s="12"/>
      <c r="L43" s="239"/>
      <c r="M43" s="12"/>
      <c r="N43" s="12"/>
      <c r="O43" s="12"/>
      <c r="P43" s="12"/>
      <c r="Q43" s="239">
        <v>4</v>
      </c>
      <c r="R43" s="12"/>
      <c r="S43" s="12"/>
      <c r="T43" s="12"/>
      <c r="U43" s="12">
        <v>1</v>
      </c>
      <c r="V43" s="239">
        <v>1</v>
      </c>
      <c r="W43" s="12">
        <v>11</v>
      </c>
      <c r="X43" s="12">
        <v>4</v>
      </c>
      <c r="Y43" s="12">
        <v>10</v>
      </c>
      <c r="Z43" s="12">
        <v>10</v>
      </c>
      <c r="AA43" s="239">
        <v>17</v>
      </c>
      <c r="AB43" s="12"/>
      <c r="AC43" s="2"/>
      <c r="AD43" s="2"/>
      <c r="AE43" s="2"/>
      <c r="AF43" s="240">
        <v>37</v>
      </c>
      <c r="AG43" s="2"/>
      <c r="AH43" s="2"/>
      <c r="AI43" s="2"/>
      <c r="AJ43" s="2"/>
      <c r="AK43" s="240">
        <v>6</v>
      </c>
      <c r="AL43" s="2"/>
      <c r="AM43" s="2"/>
      <c r="AN43" s="2"/>
      <c r="AO43" s="2"/>
      <c r="AP43" s="240"/>
      <c r="AQ43" s="2">
        <f t="shared" si="0"/>
        <v>101</v>
      </c>
    </row>
    <row r="44" spans="1:43" x14ac:dyDescent="0.25">
      <c r="A44" s="3" t="s">
        <v>16</v>
      </c>
      <c r="B44" s="240"/>
      <c r="C44" s="2"/>
      <c r="D44" s="2"/>
      <c r="E44" s="2"/>
      <c r="F44" s="2"/>
      <c r="G44" s="240"/>
      <c r="H44" s="12"/>
      <c r="I44" s="12"/>
      <c r="J44" s="12"/>
      <c r="K44" s="12"/>
      <c r="L44" s="239"/>
      <c r="M44" s="12"/>
      <c r="N44" s="12"/>
      <c r="O44" s="2"/>
      <c r="P44" s="2"/>
      <c r="Q44" s="240"/>
      <c r="R44" s="2"/>
      <c r="S44" s="2"/>
      <c r="T44" s="2">
        <v>3</v>
      </c>
      <c r="U44" s="2"/>
      <c r="V44" s="239"/>
      <c r="W44" s="12"/>
      <c r="X44" s="12"/>
      <c r="Y44" s="12"/>
      <c r="Z44" s="12"/>
      <c r="AA44" s="239"/>
      <c r="AB44" s="12"/>
      <c r="AC44" s="2"/>
      <c r="AD44" s="2"/>
      <c r="AE44" s="2"/>
      <c r="AF44" s="240"/>
      <c r="AG44" s="2"/>
      <c r="AH44" s="2"/>
      <c r="AI44" s="2"/>
      <c r="AJ44" s="2"/>
      <c r="AK44" s="240"/>
      <c r="AL44" s="2"/>
      <c r="AM44" s="2"/>
      <c r="AN44" s="2"/>
      <c r="AO44" s="2"/>
      <c r="AP44" s="240"/>
      <c r="AQ44" s="2">
        <f t="shared" si="0"/>
        <v>3</v>
      </c>
    </row>
    <row r="45" spans="1:43" x14ac:dyDescent="0.25">
      <c r="A45" s="92" t="s">
        <v>55</v>
      </c>
      <c r="B45" s="240"/>
      <c r="C45" s="2"/>
      <c r="D45" s="2"/>
      <c r="E45" s="2"/>
      <c r="F45" s="2"/>
      <c r="G45" s="240"/>
      <c r="H45" s="2"/>
      <c r="I45" s="2"/>
      <c r="J45" s="2"/>
      <c r="K45" s="2"/>
      <c r="L45" s="240"/>
      <c r="M45" s="2"/>
      <c r="N45" s="2"/>
      <c r="O45" s="2"/>
      <c r="P45" s="2"/>
      <c r="Q45" s="240"/>
      <c r="R45" s="2"/>
      <c r="S45" s="2"/>
      <c r="T45" s="2"/>
      <c r="U45" s="2"/>
      <c r="V45" s="240"/>
      <c r="W45" s="12">
        <v>4</v>
      </c>
      <c r="X45" s="12">
        <v>6</v>
      </c>
      <c r="Y45" s="12">
        <v>11</v>
      </c>
      <c r="Z45" s="12">
        <v>4</v>
      </c>
      <c r="AA45" s="239"/>
      <c r="AB45" s="12">
        <v>2</v>
      </c>
      <c r="AC45" s="2"/>
      <c r="AD45" s="2"/>
      <c r="AE45" s="2"/>
      <c r="AF45" s="240"/>
      <c r="AG45" s="2">
        <v>1</v>
      </c>
      <c r="AH45" s="2"/>
      <c r="AI45" s="2"/>
      <c r="AJ45" s="2"/>
      <c r="AK45" s="240"/>
      <c r="AL45" s="2"/>
      <c r="AM45" s="2">
        <v>1</v>
      </c>
      <c r="AN45" s="2"/>
      <c r="AO45" s="2">
        <v>2</v>
      </c>
      <c r="AP45" s="240"/>
      <c r="AQ45" s="2">
        <f t="shared" si="0"/>
        <v>31</v>
      </c>
    </row>
    <row r="46" spans="1:43" x14ac:dyDescent="0.25">
      <c r="A46" s="3" t="s">
        <v>17</v>
      </c>
      <c r="B46" s="240"/>
      <c r="C46" s="2"/>
      <c r="D46" s="2"/>
      <c r="E46" s="2"/>
      <c r="F46" s="2"/>
      <c r="G46" s="240"/>
      <c r="H46" s="12"/>
      <c r="I46" s="12"/>
      <c r="J46" s="12"/>
      <c r="K46" s="12"/>
      <c r="L46" s="239"/>
      <c r="M46" s="12"/>
      <c r="N46" s="12"/>
      <c r="O46" s="2"/>
      <c r="P46" s="2"/>
      <c r="Q46" s="240"/>
      <c r="R46" s="2"/>
      <c r="S46" s="2"/>
      <c r="T46" s="2"/>
      <c r="U46" s="2">
        <v>20</v>
      </c>
      <c r="V46" s="257">
        <v>1500</v>
      </c>
      <c r="W46" s="12">
        <v>650</v>
      </c>
      <c r="X46" s="12">
        <v>1200</v>
      </c>
      <c r="Y46" s="12">
        <v>500</v>
      </c>
      <c r="Z46" s="12">
        <v>200</v>
      </c>
      <c r="AA46" s="239">
        <v>12</v>
      </c>
      <c r="AB46" s="12">
        <v>40</v>
      </c>
      <c r="AC46" s="2"/>
      <c r="AD46" s="2"/>
      <c r="AE46" s="2"/>
      <c r="AF46" s="240">
        <v>496</v>
      </c>
      <c r="AG46" s="2"/>
      <c r="AH46" s="2"/>
      <c r="AI46" s="2"/>
      <c r="AJ46" s="2"/>
      <c r="AK46" s="240">
        <v>1</v>
      </c>
      <c r="AL46" s="2"/>
      <c r="AM46" s="2"/>
      <c r="AN46" s="2"/>
      <c r="AO46" s="2"/>
      <c r="AP46" s="240">
        <v>76</v>
      </c>
      <c r="AQ46" s="2">
        <f t="shared" si="0"/>
        <v>4695</v>
      </c>
    </row>
    <row r="47" spans="1:43" x14ac:dyDescent="0.25">
      <c r="A47" s="225" t="s">
        <v>24</v>
      </c>
      <c r="B47" s="241">
        <f>SUM(B12:B46)</f>
        <v>1</v>
      </c>
      <c r="C47" s="237">
        <f t="shared" ref="C47:AP47" si="1">SUM(C12:C46)</f>
        <v>0</v>
      </c>
      <c r="D47" s="237">
        <f t="shared" si="1"/>
        <v>0</v>
      </c>
      <c r="E47" s="237">
        <f t="shared" si="1"/>
        <v>0</v>
      </c>
      <c r="F47" s="237">
        <f t="shared" si="1"/>
        <v>0</v>
      </c>
      <c r="G47" s="241">
        <f t="shared" si="1"/>
        <v>16</v>
      </c>
      <c r="H47" s="237">
        <f t="shared" si="1"/>
        <v>0</v>
      </c>
      <c r="I47" s="237">
        <f t="shared" si="1"/>
        <v>4</v>
      </c>
      <c r="J47" s="237">
        <f t="shared" si="1"/>
        <v>3</v>
      </c>
      <c r="K47" s="237">
        <f t="shared" si="1"/>
        <v>0</v>
      </c>
      <c r="L47" s="241">
        <f t="shared" si="1"/>
        <v>54</v>
      </c>
      <c r="M47" s="237">
        <f t="shared" si="1"/>
        <v>9</v>
      </c>
      <c r="N47" s="237">
        <f t="shared" si="1"/>
        <v>0</v>
      </c>
      <c r="O47" s="237">
        <f t="shared" si="1"/>
        <v>20</v>
      </c>
      <c r="P47" s="237">
        <f t="shared" si="1"/>
        <v>0</v>
      </c>
      <c r="Q47" s="241">
        <f t="shared" si="1"/>
        <v>522</v>
      </c>
      <c r="R47" s="237">
        <f t="shared" si="1"/>
        <v>30</v>
      </c>
      <c r="S47" s="237">
        <f t="shared" si="1"/>
        <v>0</v>
      </c>
      <c r="T47" s="237">
        <f t="shared" si="1"/>
        <v>59</v>
      </c>
      <c r="U47" s="237">
        <f t="shared" si="1"/>
        <v>49</v>
      </c>
      <c r="V47" s="241">
        <f t="shared" si="1"/>
        <v>3675</v>
      </c>
      <c r="W47" s="237">
        <f t="shared" si="1"/>
        <v>5801</v>
      </c>
      <c r="X47" s="237">
        <f t="shared" si="1"/>
        <v>7957</v>
      </c>
      <c r="Y47" s="237">
        <f t="shared" si="1"/>
        <v>9963</v>
      </c>
      <c r="Z47" s="237">
        <f t="shared" si="1"/>
        <v>4168</v>
      </c>
      <c r="AA47" s="241">
        <f t="shared" si="1"/>
        <v>2692</v>
      </c>
      <c r="AB47" s="237">
        <f t="shared" si="1"/>
        <v>5131</v>
      </c>
      <c r="AC47" s="237">
        <f t="shared" si="1"/>
        <v>2400</v>
      </c>
      <c r="AD47" s="237">
        <f t="shared" si="1"/>
        <v>168</v>
      </c>
      <c r="AE47" s="237">
        <f t="shared" si="1"/>
        <v>0</v>
      </c>
      <c r="AF47" s="241">
        <f>SUM(AF12:AF46)</f>
        <v>2074</v>
      </c>
      <c r="AG47" s="237">
        <f t="shared" si="1"/>
        <v>21</v>
      </c>
      <c r="AH47" s="237">
        <f t="shared" si="1"/>
        <v>0</v>
      </c>
      <c r="AI47" s="237">
        <f t="shared" si="1"/>
        <v>0</v>
      </c>
      <c r="AJ47" s="237">
        <f t="shared" si="1"/>
        <v>0</v>
      </c>
      <c r="AK47" s="241">
        <f t="shared" si="1"/>
        <v>160</v>
      </c>
      <c r="AL47" s="237">
        <f t="shared" si="1"/>
        <v>0</v>
      </c>
      <c r="AM47" s="237">
        <f t="shared" si="1"/>
        <v>48</v>
      </c>
      <c r="AN47" s="237">
        <f t="shared" si="1"/>
        <v>0</v>
      </c>
      <c r="AO47" s="237">
        <f t="shared" si="1"/>
        <v>2</v>
      </c>
      <c r="AP47" s="241">
        <f t="shared" si="1"/>
        <v>129</v>
      </c>
      <c r="AQ47" s="237">
        <f>SUM(AQ12:AQ46)</f>
        <v>45156</v>
      </c>
    </row>
    <row r="48" spans="1:43" x14ac:dyDescent="0.25">
      <c r="AQ48">
        <f>B47+G47+L47+Q47+V47+AA47+AF47+AK47+AP47</f>
        <v>9323</v>
      </c>
    </row>
    <row r="51" spans="1:21" x14ac:dyDescent="0.25">
      <c r="A51" t="s">
        <v>277</v>
      </c>
    </row>
    <row r="53" spans="1:21" x14ac:dyDescent="0.25">
      <c r="A53" s="2" t="s">
        <v>56</v>
      </c>
      <c r="C53" s="2"/>
      <c r="D53" s="2"/>
      <c r="E53" s="2"/>
      <c r="F53" s="2"/>
      <c r="G53" s="2"/>
      <c r="H53" s="2"/>
      <c r="I53" s="2"/>
      <c r="J53" s="2"/>
      <c r="K53" s="2"/>
      <c r="L53" s="2"/>
      <c r="M53" s="2"/>
      <c r="N53" s="2"/>
      <c r="O53" s="2"/>
      <c r="P53" s="2"/>
      <c r="Q53" s="2"/>
      <c r="R53" s="2"/>
      <c r="S53" s="2"/>
      <c r="T53" s="2"/>
      <c r="U53" s="2"/>
    </row>
    <row r="54" spans="1:21" x14ac:dyDescent="0.25">
      <c r="A54" s="2" t="s">
        <v>156</v>
      </c>
      <c r="C54" s="2"/>
      <c r="D54" s="2"/>
      <c r="E54" s="2"/>
      <c r="F54" s="2"/>
      <c r="G54" s="2"/>
      <c r="H54" s="2"/>
      <c r="I54" s="2"/>
      <c r="J54" s="2"/>
      <c r="K54" s="2"/>
      <c r="L54" s="2"/>
      <c r="M54" s="2"/>
      <c r="N54" s="2"/>
      <c r="O54" s="2"/>
      <c r="P54" s="2"/>
      <c r="Q54" s="2"/>
      <c r="R54" s="2"/>
      <c r="S54" s="2"/>
      <c r="T54" s="2"/>
      <c r="U54" s="2"/>
    </row>
    <row r="55" spans="1:21" x14ac:dyDescent="0.25">
      <c r="A55" s="102"/>
      <c r="B55" s="123">
        <v>42110</v>
      </c>
      <c r="C55" s="243">
        <v>42110</v>
      </c>
      <c r="D55" s="123">
        <v>42115</v>
      </c>
      <c r="E55" s="243">
        <v>42115</v>
      </c>
      <c r="F55" s="123">
        <v>42120</v>
      </c>
      <c r="G55" s="243">
        <v>42120</v>
      </c>
      <c r="H55" s="123">
        <v>42125</v>
      </c>
      <c r="I55" s="243">
        <v>42125</v>
      </c>
      <c r="J55" s="123">
        <v>42130</v>
      </c>
      <c r="K55" s="243">
        <v>42130</v>
      </c>
      <c r="L55" s="123">
        <v>42135</v>
      </c>
      <c r="M55" s="243">
        <v>42135</v>
      </c>
      <c r="N55" s="123">
        <v>42140</v>
      </c>
      <c r="O55" s="243">
        <v>42140</v>
      </c>
      <c r="P55" s="123">
        <v>42145</v>
      </c>
      <c r="Q55" s="243">
        <v>42145</v>
      </c>
      <c r="R55" s="123">
        <v>42150</v>
      </c>
      <c r="S55" s="243">
        <v>42150</v>
      </c>
      <c r="T55" s="81" t="s">
        <v>24</v>
      </c>
      <c r="U55" s="173" t="s">
        <v>24</v>
      </c>
    </row>
    <row r="56" spans="1:21" x14ac:dyDescent="0.25">
      <c r="A56" s="41" t="s">
        <v>19</v>
      </c>
      <c r="B56" s="28" t="s">
        <v>273</v>
      </c>
      <c r="C56" s="159" t="s">
        <v>274</v>
      </c>
      <c r="D56" s="28" t="s">
        <v>273</v>
      </c>
      <c r="E56" s="159" t="s">
        <v>274</v>
      </c>
      <c r="F56" s="28" t="s">
        <v>273</v>
      </c>
      <c r="G56" s="159" t="s">
        <v>274</v>
      </c>
      <c r="H56" s="28" t="s">
        <v>273</v>
      </c>
      <c r="I56" s="159" t="s">
        <v>274</v>
      </c>
      <c r="J56" s="28" t="s">
        <v>273</v>
      </c>
      <c r="K56" s="159" t="s">
        <v>274</v>
      </c>
      <c r="L56" s="28" t="s">
        <v>273</v>
      </c>
      <c r="M56" s="159" t="s">
        <v>274</v>
      </c>
      <c r="N56" s="28" t="s">
        <v>273</v>
      </c>
      <c r="O56" s="159" t="s">
        <v>274</v>
      </c>
      <c r="P56" s="28" t="s">
        <v>273</v>
      </c>
      <c r="Q56" s="159" t="s">
        <v>274</v>
      </c>
      <c r="R56" s="28" t="s">
        <v>273</v>
      </c>
      <c r="S56" s="159" t="s">
        <v>274</v>
      </c>
      <c r="T56" s="28" t="s">
        <v>273</v>
      </c>
      <c r="U56" s="28" t="s">
        <v>274</v>
      </c>
    </row>
    <row r="57" spans="1:21" x14ac:dyDescent="0.25">
      <c r="A57" s="102" t="s">
        <v>1</v>
      </c>
      <c r="B57" s="95">
        <v>0</v>
      </c>
      <c r="C57" s="244"/>
      <c r="D57" s="95">
        <v>0</v>
      </c>
      <c r="E57" s="244"/>
      <c r="F57" s="95">
        <v>0</v>
      </c>
      <c r="G57" s="244"/>
      <c r="H57" s="95">
        <v>16</v>
      </c>
      <c r="I57" s="244">
        <v>16</v>
      </c>
      <c r="J57" s="95">
        <v>23</v>
      </c>
      <c r="K57" s="244">
        <v>23</v>
      </c>
      <c r="L57" s="95">
        <v>53</v>
      </c>
      <c r="M57" s="244">
        <v>53</v>
      </c>
      <c r="N57" s="95">
        <v>96</v>
      </c>
      <c r="O57" s="244">
        <v>116</v>
      </c>
      <c r="P57" s="95">
        <v>51</v>
      </c>
      <c r="Q57" s="244">
        <v>51</v>
      </c>
      <c r="R57" s="95">
        <v>34</v>
      </c>
      <c r="S57" s="244">
        <v>35</v>
      </c>
      <c r="T57" s="95">
        <f>B57+D57+F57+H57+J57+L57+N57+P57+R57</f>
        <v>273</v>
      </c>
      <c r="U57" s="95">
        <f>C57+E57+G57+I57+K57+M57+O57+Q57+S57</f>
        <v>294</v>
      </c>
    </row>
    <row r="58" spans="1:21" x14ac:dyDescent="0.25">
      <c r="A58" s="102" t="s">
        <v>49</v>
      </c>
      <c r="B58" s="95">
        <v>0</v>
      </c>
      <c r="C58" s="244"/>
      <c r="D58" s="95">
        <v>0</v>
      </c>
      <c r="E58" s="244"/>
      <c r="F58" s="95">
        <v>0</v>
      </c>
      <c r="G58" s="244"/>
      <c r="H58" s="95">
        <v>0</v>
      </c>
      <c r="I58" s="244"/>
      <c r="J58" s="95">
        <v>0</v>
      </c>
      <c r="K58" s="244"/>
      <c r="L58" s="95">
        <v>0</v>
      </c>
      <c r="M58" s="244"/>
      <c r="N58" s="95">
        <v>0</v>
      </c>
      <c r="O58" s="244"/>
      <c r="P58" s="95">
        <v>0</v>
      </c>
      <c r="Q58" s="244"/>
      <c r="R58" s="95">
        <v>0</v>
      </c>
      <c r="S58" s="244"/>
      <c r="T58" s="95">
        <f t="shared" ref="T58:U91" si="2">B58+D58+F58+H58+J58+L58+N58+P58+R58</f>
        <v>0</v>
      </c>
      <c r="U58" s="95">
        <f t="shared" si="2"/>
        <v>0</v>
      </c>
    </row>
    <row r="59" spans="1:21" x14ac:dyDescent="0.25">
      <c r="A59" s="102" t="s">
        <v>45</v>
      </c>
      <c r="B59" s="95">
        <v>0</v>
      </c>
      <c r="C59" s="244"/>
      <c r="D59" s="95">
        <v>0</v>
      </c>
      <c r="E59" s="244"/>
      <c r="F59" s="95">
        <v>0</v>
      </c>
      <c r="G59" s="244"/>
      <c r="H59" s="95">
        <v>0</v>
      </c>
      <c r="I59" s="244"/>
      <c r="J59" s="95">
        <v>0</v>
      </c>
      <c r="K59" s="244"/>
      <c r="L59" s="95">
        <v>0</v>
      </c>
      <c r="M59" s="244"/>
      <c r="N59" s="95">
        <v>0</v>
      </c>
      <c r="O59" s="244"/>
      <c r="P59" s="95">
        <v>0</v>
      </c>
      <c r="Q59" s="244"/>
      <c r="R59" s="95">
        <v>0</v>
      </c>
      <c r="S59" s="244"/>
      <c r="T59" s="95">
        <f t="shared" si="2"/>
        <v>0</v>
      </c>
      <c r="U59" s="95">
        <f t="shared" si="2"/>
        <v>0</v>
      </c>
    </row>
    <row r="60" spans="1:21" x14ac:dyDescent="0.25">
      <c r="A60" s="102" t="s">
        <v>41</v>
      </c>
      <c r="B60" s="95">
        <v>0</v>
      </c>
      <c r="C60" s="244"/>
      <c r="D60" s="95">
        <v>0</v>
      </c>
      <c r="E60" s="244"/>
      <c r="F60" s="95">
        <v>0</v>
      </c>
      <c r="G60" s="244"/>
      <c r="H60" s="95">
        <v>0</v>
      </c>
      <c r="I60" s="244"/>
      <c r="J60" s="95">
        <v>0</v>
      </c>
      <c r="K60" s="244"/>
      <c r="L60" s="95">
        <v>2</v>
      </c>
      <c r="M60" s="244">
        <v>2</v>
      </c>
      <c r="N60" s="95">
        <v>2</v>
      </c>
      <c r="O60" s="244">
        <v>2</v>
      </c>
      <c r="P60" s="95">
        <v>0</v>
      </c>
      <c r="Q60" s="244"/>
      <c r="R60" s="95">
        <v>0</v>
      </c>
      <c r="S60" s="244"/>
      <c r="T60" s="95">
        <f t="shared" si="2"/>
        <v>4</v>
      </c>
      <c r="U60" s="95">
        <f t="shared" si="2"/>
        <v>4</v>
      </c>
    </row>
    <row r="61" spans="1:21" x14ac:dyDescent="0.25">
      <c r="A61" s="102" t="s">
        <v>2</v>
      </c>
      <c r="B61" s="95">
        <v>0</v>
      </c>
      <c r="C61" s="244"/>
      <c r="D61" s="95">
        <v>0</v>
      </c>
      <c r="E61" s="244"/>
      <c r="F61" s="95">
        <v>32</v>
      </c>
      <c r="G61" s="244">
        <v>32</v>
      </c>
      <c r="H61" s="95">
        <v>141</v>
      </c>
      <c r="I61" s="244">
        <v>141</v>
      </c>
      <c r="J61" s="95">
        <v>20</v>
      </c>
      <c r="K61" s="244">
        <v>20</v>
      </c>
      <c r="L61" s="95">
        <v>13</v>
      </c>
      <c r="M61" s="244">
        <v>13</v>
      </c>
      <c r="N61" s="95">
        <v>2</v>
      </c>
      <c r="O61" s="244">
        <v>2</v>
      </c>
      <c r="P61" s="95">
        <v>2</v>
      </c>
      <c r="Q61" s="244">
        <v>2</v>
      </c>
      <c r="R61" s="95">
        <v>0</v>
      </c>
      <c r="S61" s="244">
        <v>1</v>
      </c>
      <c r="T61" s="95">
        <f t="shared" si="2"/>
        <v>210</v>
      </c>
      <c r="U61" s="95">
        <f t="shared" si="2"/>
        <v>211</v>
      </c>
    </row>
    <row r="62" spans="1:21" x14ac:dyDescent="0.25">
      <c r="A62" s="102" t="s">
        <v>43</v>
      </c>
      <c r="B62" s="95">
        <v>0</v>
      </c>
      <c r="C62" s="244"/>
      <c r="D62" s="95">
        <v>5</v>
      </c>
      <c r="E62" s="244">
        <v>5</v>
      </c>
      <c r="F62" s="95">
        <v>0</v>
      </c>
      <c r="G62" s="244">
        <v>2</v>
      </c>
      <c r="H62" s="95">
        <v>0</v>
      </c>
      <c r="I62" s="244"/>
      <c r="J62" s="95">
        <v>6</v>
      </c>
      <c r="K62" s="244">
        <v>6</v>
      </c>
      <c r="L62" s="95">
        <v>2</v>
      </c>
      <c r="M62" s="244">
        <v>2</v>
      </c>
      <c r="N62" s="95">
        <v>0</v>
      </c>
      <c r="O62" s="244"/>
      <c r="P62" s="245">
        <v>2</v>
      </c>
      <c r="Q62" s="246"/>
      <c r="R62" s="95">
        <v>3</v>
      </c>
      <c r="S62" s="244">
        <v>3</v>
      </c>
      <c r="T62" s="95">
        <f t="shared" si="2"/>
        <v>18</v>
      </c>
      <c r="U62" s="95">
        <f t="shared" si="2"/>
        <v>18</v>
      </c>
    </row>
    <row r="63" spans="1:21" x14ac:dyDescent="0.25">
      <c r="A63" s="102" t="s">
        <v>3</v>
      </c>
      <c r="B63" s="95">
        <v>1</v>
      </c>
      <c r="C63" s="244">
        <v>1</v>
      </c>
      <c r="D63" s="95">
        <v>6</v>
      </c>
      <c r="E63" s="244">
        <v>6</v>
      </c>
      <c r="F63" s="95">
        <v>4</v>
      </c>
      <c r="G63" s="244">
        <v>4</v>
      </c>
      <c r="H63" s="95">
        <v>3</v>
      </c>
      <c r="I63" s="244">
        <v>3</v>
      </c>
      <c r="J63" s="95">
        <v>12</v>
      </c>
      <c r="K63" s="244">
        <v>12</v>
      </c>
      <c r="L63" s="95">
        <v>4</v>
      </c>
      <c r="M63" s="244">
        <v>4</v>
      </c>
      <c r="N63" s="95">
        <v>4</v>
      </c>
      <c r="O63" s="244">
        <v>4</v>
      </c>
      <c r="P63" s="95">
        <v>3</v>
      </c>
      <c r="Q63" s="244">
        <v>3</v>
      </c>
      <c r="R63" s="95">
        <v>2</v>
      </c>
      <c r="S63" s="244">
        <v>4</v>
      </c>
      <c r="T63" s="95">
        <f t="shared" si="2"/>
        <v>39</v>
      </c>
      <c r="U63" s="95">
        <f t="shared" si="2"/>
        <v>41</v>
      </c>
    </row>
    <row r="64" spans="1:21" x14ac:dyDescent="0.25">
      <c r="A64" s="102" t="s">
        <v>4</v>
      </c>
      <c r="B64" s="95">
        <v>0</v>
      </c>
      <c r="C64" s="244"/>
      <c r="D64" s="247">
        <v>1</v>
      </c>
      <c r="E64" s="244"/>
      <c r="F64" s="95">
        <v>0</v>
      </c>
      <c r="G64" s="244"/>
      <c r="H64" s="95">
        <v>3</v>
      </c>
      <c r="I64" s="244">
        <v>3</v>
      </c>
      <c r="J64" s="95">
        <v>1</v>
      </c>
      <c r="K64" s="244">
        <v>1</v>
      </c>
      <c r="L64" s="95">
        <v>4</v>
      </c>
      <c r="M64" s="244">
        <v>4</v>
      </c>
      <c r="N64" s="95">
        <v>1</v>
      </c>
      <c r="O64" s="244">
        <v>2</v>
      </c>
      <c r="P64" s="95">
        <v>1</v>
      </c>
      <c r="Q64" s="244">
        <v>1</v>
      </c>
      <c r="R64" s="95">
        <v>0</v>
      </c>
      <c r="S64" s="244"/>
      <c r="T64" s="95">
        <f t="shared" si="2"/>
        <v>11</v>
      </c>
      <c r="U64" s="95">
        <f t="shared" si="2"/>
        <v>11</v>
      </c>
    </row>
    <row r="65" spans="1:21" x14ac:dyDescent="0.25">
      <c r="A65" s="102" t="s">
        <v>48</v>
      </c>
      <c r="B65" s="95">
        <v>0</v>
      </c>
      <c r="C65" s="244"/>
      <c r="D65" s="95">
        <v>0</v>
      </c>
      <c r="E65" s="244"/>
      <c r="F65" s="95">
        <v>0</v>
      </c>
      <c r="G65" s="244"/>
      <c r="H65" s="95">
        <v>0</v>
      </c>
      <c r="I65" s="244"/>
      <c r="J65" s="95">
        <v>5</v>
      </c>
      <c r="K65" s="244">
        <v>5</v>
      </c>
      <c r="L65" s="95">
        <v>0</v>
      </c>
      <c r="M65" s="244"/>
      <c r="N65" s="95">
        <v>0</v>
      </c>
      <c r="O65" s="244"/>
      <c r="P65" s="95">
        <v>0</v>
      </c>
      <c r="Q65" s="244"/>
      <c r="R65" s="95">
        <v>0</v>
      </c>
      <c r="S65" s="244"/>
      <c r="T65" s="95">
        <f t="shared" si="2"/>
        <v>5</v>
      </c>
      <c r="U65" s="95">
        <f t="shared" si="2"/>
        <v>5</v>
      </c>
    </row>
    <row r="66" spans="1:21" x14ac:dyDescent="0.25">
      <c r="A66" s="102" t="s">
        <v>6</v>
      </c>
      <c r="B66" s="95">
        <v>0</v>
      </c>
      <c r="C66" s="244"/>
      <c r="D66" s="95">
        <v>0</v>
      </c>
      <c r="E66" s="244"/>
      <c r="F66" s="95">
        <v>0</v>
      </c>
      <c r="G66" s="244"/>
      <c r="H66" s="95">
        <v>0</v>
      </c>
      <c r="I66" s="244"/>
      <c r="J66" s="95">
        <v>0</v>
      </c>
      <c r="K66" s="244"/>
      <c r="L66" s="95">
        <v>0</v>
      </c>
      <c r="M66" s="244"/>
      <c r="N66" s="95">
        <v>0</v>
      </c>
      <c r="O66" s="244"/>
      <c r="P66" s="95">
        <v>0</v>
      </c>
      <c r="Q66" s="244"/>
      <c r="R66" s="95">
        <v>0</v>
      </c>
      <c r="S66" s="244"/>
      <c r="T66" s="95">
        <f t="shared" si="2"/>
        <v>0</v>
      </c>
      <c r="U66" s="95">
        <f t="shared" si="2"/>
        <v>0</v>
      </c>
    </row>
    <row r="67" spans="1:21" x14ac:dyDescent="0.25">
      <c r="A67" s="102" t="s">
        <v>7</v>
      </c>
      <c r="B67" s="95">
        <v>0</v>
      </c>
      <c r="C67" s="244"/>
      <c r="D67" s="95">
        <v>0</v>
      </c>
      <c r="E67" s="244"/>
      <c r="F67" s="95">
        <v>0</v>
      </c>
      <c r="G67" s="244"/>
      <c r="H67" s="95">
        <v>3</v>
      </c>
      <c r="I67" s="244">
        <v>3</v>
      </c>
      <c r="J67" s="95">
        <v>4</v>
      </c>
      <c r="K67" s="244">
        <v>4</v>
      </c>
      <c r="L67" s="95">
        <v>2</v>
      </c>
      <c r="M67" s="244">
        <v>2</v>
      </c>
      <c r="N67" s="95">
        <v>19</v>
      </c>
      <c r="O67" s="244">
        <v>19</v>
      </c>
      <c r="P67" s="95">
        <v>0</v>
      </c>
      <c r="Q67" s="244"/>
      <c r="R67" s="95">
        <v>0</v>
      </c>
      <c r="S67" s="244"/>
      <c r="T67" s="95">
        <f t="shared" si="2"/>
        <v>28</v>
      </c>
      <c r="U67" s="95">
        <f t="shared" si="2"/>
        <v>28</v>
      </c>
    </row>
    <row r="68" spans="1:21" x14ac:dyDescent="0.25">
      <c r="A68" s="102" t="s">
        <v>83</v>
      </c>
      <c r="B68" s="95">
        <v>0</v>
      </c>
      <c r="C68" s="244"/>
      <c r="D68" s="95">
        <v>0</v>
      </c>
      <c r="E68" s="244"/>
      <c r="F68" s="95">
        <v>0</v>
      </c>
      <c r="G68" s="244"/>
      <c r="H68" s="95">
        <v>0</v>
      </c>
      <c r="I68" s="244"/>
      <c r="J68" s="95">
        <v>0</v>
      </c>
      <c r="K68" s="244"/>
      <c r="L68" s="95">
        <v>0</v>
      </c>
      <c r="M68" s="244"/>
      <c r="N68" s="95">
        <v>0</v>
      </c>
      <c r="O68" s="244"/>
      <c r="P68" s="95">
        <v>0</v>
      </c>
      <c r="Q68" s="244"/>
      <c r="R68" s="95">
        <v>0</v>
      </c>
      <c r="S68" s="244"/>
      <c r="T68" s="95">
        <f t="shared" si="2"/>
        <v>0</v>
      </c>
      <c r="U68" s="95">
        <f t="shared" si="2"/>
        <v>0</v>
      </c>
    </row>
    <row r="69" spans="1:21" x14ac:dyDescent="0.25">
      <c r="A69" s="102" t="s">
        <v>50</v>
      </c>
      <c r="B69" s="95">
        <v>0</v>
      </c>
      <c r="C69" s="244"/>
      <c r="D69" s="95">
        <v>0</v>
      </c>
      <c r="E69" s="244"/>
      <c r="F69" s="95">
        <v>0</v>
      </c>
      <c r="G69" s="244"/>
      <c r="H69" s="95">
        <v>0</v>
      </c>
      <c r="I69" s="244"/>
      <c r="J69" s="95">
        <v>0</v>
      </c>
      <c r="K69" s="244"/>
      <c r="L69" s="95">
        <v>0</v>
      </c>
      <c r="M69" s="244"/>
      <c r="N69" s="95">
        <v>0</v>
      </c>
      <c r="O69" s="244"/>
      <c r="P69" s="95">
        <v>0</v>
      </c>
      <c r="Q69" s="244"/>
      <c r="R69" s="95">
        <v>0</v>
      </c>
      <c r="S69" s="244"/>
      <c r="T69" s="95">
        <f t="shared" si="2"/>
        <v>0</v>
      </c>
      <c r="U69" s="95">
        <f t="shared" si="2"/>
        <v>0</v>
      </c>
    </row>
    <row r="70" spans="1:21" x14ac:dyDescent="0.25">
      <c r="A70" s="102" t="s">
        <v>51</v>
      </c>
      <c r="B70" s="95">
        <v>0</v>
      </c>
      <c r="C70" s="244"/>
      <c r="D70" s="95">
        <v>0</v>
      </c>
      <c r="E70" s="244"/>
      <c r="F70" s="95">
        <v>0</v>
      </c>
      <c r="G70" s="244"/>
      <c r="H70" s="95">
        <v>0</v>
      </c>
      <c r="I70" s="244"/>
      <c r="J70" s="95">
        <v>0</v>
      </c>
      <c r="K70" s="244">
        <v>5</v>
      </c>
      <c r="L70" s="95">
        <v>0</v>
      </c>
      <c r="M70" s="244"/>
      <c r="N70" s="95">
        <v>0</v>
      </c>
      <c r="O70" s="244"/>
      <c r="P70" s="95">
        <v>0</v>
      </c>
      <c r="Q70" s="244"/>
      <c r="R70" s="95">
        <v>0</v>
      </c>
      <c r="S70" s="244"/>
      <c r="T70" s="95">
        <f t="shared" si="2"/>
        <v>0</v>
      </c>
      <c r="U70" s="95">
        <f t="shared" si="2"/>
        <v>5</v>
      </c>
    </row>
    <row r="71" spans="1:21" x14ac:dyDescent="0.25">
      <c r="A71" s="102" t="s">
        <v>42</v>
      </c>
      <c r="B71" s="95">
        <v>0</v>
      </c>
      <c r="C71" s="244"/>
      <c r="D71" s="95">
        <v>0</v>
      </c>
      <c r="E71" s="244"/>
      <c r="F71" s="95">
        <v>0</v>
      </c>
      <c r="G71" s="244"/>
      <c r="H71" s="95">
        <v>0</v>
      </c>
      <c r="I71" s="244"/>
      <c r="J71" s="95">
        <v>4</v>
      </c>
      <c r="K71" s="244">
        <v>4</v>
      </c>
      <c r="L71" s="95">
        <v>0</v>
      </c>
      <c r="M71" s="244"/>
      <c r="N71" s="95">
        <v>0</v>
      </c>
      <c r="O71" s="244"/>
      <c r="P71" s="95">
        <v>0</v>
      </c>
      <c r="Q71" s="244"/>
      <c r="R71" s="245">
        <v>1</v>
      </c>
      <c r="S71" s="246"/>
      <c r="T71" s="95">
        <f t="shared" si="2"/>
        <v>5</v>
      </c>
      <c r="U71" s="95">
        <f t="shared" si="2"/>
        <v>4</v>
      </c>
    </row>
    <row r="72" spans="1:21" x14ac:dyDescent="0.25">
      <c r="A72" s="102" t="s">
        <v>8</v>
      </c>
      <c r="B72" s="95">
        <v>0</v>
      </c>
      <c r="C72" s="244"/>
      <c r="D72" s="95">
        <v>0</v>
      </c>
      <c r="E72" s="244"/>
      <c r="F72" s="95">
        <v>0</v>
      </c>
      <c r="G72" s="244"/>
      <c r="H72" s="95">
        <v>0</v>
      </c>
      <c r="I72" s="244"/>
      <c r="J72" s="95">
        <v>1</v>
      </c>
      <c r="K72" s="244">
        <v>1</v>
      </c>
      <c r="L72" s="95">
        <v>18</v>
      </c>
      <c r="M72" s="244">
        <v>18</v>
      </c>
      <c r="N72" s="95">
        <v>12</v>
      </c>
      <c r="O72" s="244">
        <v>12</v>
      </c>
      <c r="P72" s="95">
        <v>8</v>
      </c>
      <c r="Q72" s="244">
        <v>8</v>
      </c>
      <c r="R72" s="95">
        <v>0</v>
      </c>
      <c r="S72" s="244"/>
      <c r="T72" s="95">
        <f t="shared" si="2"/>
        <v>39</v>
      </c>
      <c r="U72" s="95">
        <f t="shared" si="2"/>
        <v>39</v>
      </c>
    </row>
    <row r="73" spans="1:21" x14ac:dyDescent="0.25">
      <c r="A73" s="102" t="s">
        <v>9</v>
      </c>
      <c r="B73" s="95">
        <v>0</v>
      </c>
      <c r="C73" s="244"/>
      <c r="D73" s="95">
        <v>0</v>
      </c>
      <c r="E73" s="244"/>
      <c r="F73" s="95">
        <v>0</v>
      </c>
      <c r="G73" s="244"/>
      <c r="H73" s="95">
        <v>118</v>
      </c>
      <c r="I73" s="244">
        <v>118</v>
      </c>
      <c r="J73" s="95">
        <v>1240</v>
      </c>
      <c r="K73" s="244">
        <v>1240</v>
      </c>
      <c r="L73" s="95">
        <v>663</v>
      </c>
      <c r="M73" s="244">
        <v>663</v>
      </c>
      <c r="N73" s="95">
        <v>40</v>
      </c>
      <c r="O73" s="244">
        <v>53</v>
      </c>
      <c r="P73" s="95">
        <v>50</v>
      </c>
      <c r="Q73" s="244">
        <v>50</v>
      </c>
      <c r="R73" s="95">
        <v>0</v>
      </c>
      <c r="S73" s="244"/>
      <c r="T73" s="95">
        <f t="shared" si="2"/>
        <v>2111</v>
      </c>
      <c r="U73" s="95">
        <f t="shared" si="2"/>
        <v>2124</v>
      </c>
    </row>
    <row r="74" spans="1:21" x14ac:dyDescent="0.25">
      <c r="A74" s="102" t="s">
        <v>44</v>
      </c>
      <c r="B74" s="95">
        <v>0</v>
      </c>
      <c r="C74" s="244"/>
      <c r="D74" s="95">
        <v>0</v>
      </c>
      <c r="E74" s="244"/>
      <c r="F74" s="95">
        <v>0</v>
      </c>
      <c r="G74" s="244"/>
      <c r="H74" s="95">
        <v>0</v>
      </c>
      <c r="I74" s="244"/>
      <c r="J74" s="95">
        <v>4</v>
      </c>
      <c r="K74" s="244">
        <v>4</v>
      </c>
      <c r="L74" s="95">
        <v>0</v>
      </c>
      <c r="M74" s="244"/>
      <c r="N74" s="95">
        <v>0</v>
      </c>
      <c r="O74" s="244">
        <v>2</v>
      </c>
      <c r="P74" s="95">
        <v>0</v>
      </c>
      <c r="Q74" s="244"/>
      <c r="R74" s="95">
        <v>2</v>
      </c>
      <c r="S74" s="244">
        <v>2</v>
      </c>
      <c r="T74" s="95">
        <f t="shared" si="2"/>
        <v>6</v>
      </c>
      <c r="U74" s="95">
        <f t="shared" si="2"/>
        <v>8</v>
      </c>
    </row>
    <row r="75" spans="1:21" x14ac:dyDescent="0.25">
      <c r="A75" s="102" t="s">
        <v>10</v>
      </c>
      <c r="B75" s="95">
        <v>0</v>
      </c>
      <c r="C75" s="244"/>
      <c r="D75" s="95">
        <v>0</v>
      </c>
      <c r="E75" s="244"/>
      <c r="F75" s="95">
        <v>0</v>
      </c>
      <c r="G75" s="244"/>
      <c r="H75" s="95">
        <v>0</v>
      </c>
      <c r="I75" s="244"/>
      <c r="J75" s="245">
        <v>325</v>
      </c>
      <c r="K75" s="246">
        <v>25</v>
      </c>
      <c r="L75" s="245">
        <v>27</v>
      </c>
      <c r="M75" s="244">
        <v>101</v>
      </c>
      <c r="N75" s="95">
        <v>0</v>
      </c>
      <c r="O75" s="244">
        <v>32</v>
      </c>
      <c r="P75" s="95">
        <v>0</v>
      </c>
      <c r="Q75" s="244"/>
      <c r="R75" s="95">
        <v>0</v>
      </c>
      <c r="S75" s="244"/>
      <c r="T75" s="95">
        <f t="shared" si="2"/>
        <v>352</v>
      </c>
      <c r="U75" s="95">
        <f t="shared" si="2"/>
        <v>158</v>
      </c>
    </row>
    <row r="76" spans="1:21" x14ac:dyDescent="0.25">
      <c r="A76" s="102" t="s">
        <v>11</v>
      </c>
      <c r="B76" s="95">
        <v>0</v>
      </c>
      <c r="C76" s="244"/>
      <c r="D76" s="95">
        <v>0</v>
      </c>
      <c r="E76" s="244"/>
      <c r="F76" s="95">
        <v>1</v>
      </c>
      <c r="G76" s="244">
        <v>1</v>
      </c>
      <c r="H76" s="95">
        <v>100</v>
      </c>
      <c r="I76" s="244">
        <v>100</v>
      </c>
      <c r="J76" s="95">
        <v>301</v>
      </c>
      <c r="K76" s="244">
        <v>301</v>
      </c>
      <c r="L76" s="95">
        <v>1251</v>
      </c>
      <c r="M76" s="244">
        <v>1251</v>
      </c>
      <c r="N76" s="95">
        <v>594</v>
      </c>
      <c r="O76" s="244">
        <v>794</v>
      </c>
      <c r="P76" s="95">
        <v>20</v>
      </c>
      <c r="Q76" s="244">
        <v>20</v>
      </c>
      <c r="R76" s="95">
        <v>0</v>
      </c>
      <c r="S76" s="244"/>
      <c r="T76" s="95">
        <f t="shared" si="2"/>
        <v>2267</v>
      </c>
      <c r="U76" s="95">
        <f t="shared" si="2"/>
        <v>2467</v>
      </c>
    </row>
    <row r="77" spans="1:21" x14ac:dyDescent="0.25">
      <c r="A77" s="102" t="s">
        <v>12</v>
      </c>
      <c r="B77" s="95">
        <v>0</v>
      </c>
      <c r="C77" s="244"/>
      <c r="D77" s="95">
        <v>0</v>
      </c>
      <c r="E77" s="244"/>
      <c r="F77" s="95">
        <v>0</v>
      </c>
      <c r="G77" s="244"/>
      <c r="H77" s="95">
        <v>45</v>
      </c>
      <c r="I77" s="244">
        <v>45</v>
      </c>
      <c r="J77" s="95">
        <v>3</v>
      </c>
      <c r="K77" s="244">
        <v>3</v>
      </c>
      <c r="L77" s="95">
        <v>28</v>
      </c>
      <c r="M77" s="244">
        <v>28</v>
      </c>
      <c r="N77" s="95">
        <v>86</v>
      </c>
      <c r="O77" s="244">
        <v>86</v>
      </c>
      <c r="P77" s="95">
        <v>0</v>
      </c>
      <c r="Q77" s="244"/>
      <c r="R77" s="95">
        <v>6</v>
      </c>
      <c r="S77" s="244">
        <v>6</v>
      </c>
      <c r="T77" s="95">
        <f t="shared" si="2"/>
        <v>168</v>
      </c>
      <c r="U77" s="95">
        <f t="shared" si="2"/>
        <v>168</v>
      </c>
    </row>
    <row r="78" spans="1:21" x14ac:dyDescent="0.25">
      <c r="A78" s="102" t="s">
        <v>32</v>
      </c>
      <c r="B78" s="95">
        <v>0</v>
      </c>
      <c r="C78" s="244"/>
      <c r="D78" s="95">
        <v>0</v>
      </c>
      <c r="E78" s="244"/>
      <c r="F78" s="95">
        <v>0</v>
      </c>
      <c r="G78" s="244"/>
      <c r="H78" s="95">
        <v>2</v>
      </c>
      <c r="I78" s="244">
        <v>2</v>
      </c>
      <c r="J78" s="95">
        <v>0</v>
      </c>
      <c r="K78" s="244">
        <v>3</v>
      </c>
      <c r="L78" s="95">
        <v>0</v>
      </c>
      <c r="M78" s="244"/>
      <c r="N78" s="95">
        <v>27</v>
      </c>
      <c r="O78" s="244">
        <v>27</v>
      </c>
      <c r="P78" s="95">
        <v>4</v>
      </c>
      <c r="Q78" s="244">
        <v>4</v>
      </c>
      <c r="R78" s="95">
        <v>0</v>
      </c>
      <c r="S78" s="244"/>
      <c r="T78" s="95">
        <f t="shared" si="2"/>
        <v>33</v>
      </c>
      <c r="U78" s="95">
        <f t="shared" si="2"/>
        <v>36</v>
      </c>
    </row>
    <row r="79" spans="1:21" x14ac:dyDescent="0.25">
      <c r="A79" s="102" t="s">
        <v>18</v>
      </c>
      <c r="B79" s="95">
        <v>0</v>
      </c>
      <c r="C79" s="244"/>
      <c r="D79" s="95">
        <v>0</v>
      </c>
      <c r="E79" s="244"/>
      <c r="F79" s="95">
        <v>0</v>
      </c>
      <c r="G79" s="244"/>
      <c r="H79" s="95">
        <v>10</v>
      </c>
      <c r="I79" s="244">
        <v>10</v>
      </c>
      <c r="J79" s="95">
        <v>94</v>
      </c>
      <c r="K79" s="244">
        <v>94</v>
      </c>
      <c r="L79" s="95">
        <v>30</v>
      </c>
      <c r="M79" s="244">
        <v>100</v>
      </c>
      <c r="N79" s="95">
        <v>166</v>
      </c>
      <c r="O79" s="244">
        <v>166</v>
      </c>
      <c r="P79" s="95">
        <v>6</v>
      </c>
      <c r="Q79" s="244">
        <v>6</v>
      </c>
      <c r="R79" s="95">
        <v>0</v>
      </c>
      <c r="S79" s="244"/>
      <c r="T79" s="95">
        <f t="shared" si="2"/>
        <v>306</v>
      </c>
      <c r="U79" s="95">
        <f t="shared" si="2"/>
        <v>376</v>
      </c>
    </row>
    <row r="80" spans="1:21" x14ac:dyDescent="0.25">
      <c r="A80" s="102" t="s">
        <v>46</v>
      </c>
      <c r="B80" s="95">
        <v>0</v>
      </c>
      <c r="C80" s="244"/>
      <c r="D80" s="95">
        <v>0</v>
      </c>
      <c r="E80" s="244"/>
      <c r="F80" s="95">
        <v>0</v>
      </c>
      <c r="G80" s="244"/>
      <c r="H80" s="95">
        <v>0</v>
      </c>
      <c r="I80" s="244"/>
      <c r="J80" s="95">
        <v>0</v>
      </c>
      <c r="K80" s="244"/>
      <c r="L80" s="95">
        <v>0</v>
      </c>
      <c r="M80" s="244"/>
      <c r="N80" s="95">
        <v>0</v>
      </c>
      <c r="O80" s="244"/>
      <c r="P80" s="95">
        <v>0</v>
      </c>
      <c r="Q80" s="244"/>
      <c r="R80" s="95">
        <v>0</v>
      </c>
      <c r="S80" s="244"/>
      <c r="T80" s="95">
        <f t="shared" si="2"/>
        <v>0</v>
      </c>
      <c r="U80" s="95">
        <f t="shared" si="2"/>
        <v>0</v>
      </c>
    </row>
    <row r="81" spans="1:21" x14ac:dyDescent="0.25">
      <c r="A81" s="102" t="s">
        <v>13</v>
      </c>
      <c r="B81" s="95">
        <v>0</v>
      </c>
      <c r="C81" s="244"/>
      <c r="D81" s="95">
        <v>0</v>
      </c>
      <c r="E81" s="244"/>
      <c r="F81" s="95">
        <v>0</v>
      </c>
      <c r="G81" s="244"/>
      <c r="H81" s="95">
        <v>0</v>
      </c>
      <c r="I81" s="244"/>
      <c r="J81" s="95">
        <v>0</v>
      </c>
      <c r="K81" s="244"/>
      <c r="L81" s="95">
        <v>6</v>
      </c>
      <c r="M81" s="244">
        <v>17</v>
      </c>
      <c r="N81" s="95">
        <v>5</v>
      </c>
      <c r="O81" s="244">
        <v>8</v>
      </c>
      <c r="P81" s="95">
        <v>0</v>
      </c>
      <c r="Q81" s="244"/>
      <c r="R81" s="95">
        <v>0</v>
      </c>
      <c r="S81" s="244"/>
      <c r="T81" s="95">
        <f t="shared" si="2"/>
        <v>11</v>
      </c>
      <c r="U81" s="95">
        <f t="shared" si="2"/>
        <v>25</v>
      </c>
    </row>
    <row r="82" spans="1:21" x14ac:dyDescent="0.25">
      <c r="A82" s="102" t="s">
        <v>14</v>
      </c>
      <c r="B82" s="95">
        <v>0</v>
      </c>
      <c r="C82" s="244"/>
      <c r="D82" s="95">
        <v>0</v>
      </c>
      <c r="E82" s="244"/>
      <c r="F82" s="95">
        <v>15</v>
      </c>
      <c r="G82" s="244">
        <v>15</v>
      </c>
      <c r="H82" s="95">
        <v>75</v>
      </c>
      <c r="I82" s="244">
        <v>75</v>
      </c>
      <c r="J82" s="95">
        <v>122</v>
      </c>
      <c r="K82" s="244">
        <v>123</v>
      </c>
      <c r="L82" s="95">
        <v>404</v>
      </c>
      <c r="M82" s="244">
        <v>404</v>
      </c>
      <c r="N82" s="95">
        <v>204</v>
      </c>
      <c r="O82" s="244">
        <v>215</v>
      </c>
      <c r="P82" s="95">
        <v>5</v>
      </c>
      <c r="Q82" s="244">
        <v>5</v>
      </c>
      <c r="R82" s="95">
        <v>1</v>
      </c>
      <c r="S82" s="244">
        <v>1</v>
      </c>
      <c r="T82" s="95">
        <f t="shared" si="2"/>
        <v>826</v>
      </c>
      <c r="U82" s="95">
        <f t="shared" si="2"/>
        <v>838</v>
      </c>
    </row>
    <row r="83" spans="1:21" x14ac:dyDescent="0.25">
      <c r="A83" s="102" t="s">
        <v>40</v>
      </c>
      <c r="B83" s="95">
        <v>0</v>
      </c>
      <c r="C83" s="244"/>
      <c r="D83" s="95">
        <v>4</v>
      </c>
      <c r="E83" s="244">
        <v>4</v>
      </c>
      <c r="F83" s="95">
        <v>0</v>
      </c>
      <c r="G83" s="244"/>
      <c r="H83" s="247">
        <v>2</v>
      </c>
      <c r="I83" s="244"/>
      <c r="J83" s="95">
        <v>0</v>
      </c>
      <c r="K83" s="244"/>
      <c r="L83" s="95">
        <v>0</v>
      </c>
      <c r="M83" s="244">
        <v>1</v>
      </c>
      <c r="N83" s="95">
        <v>0</v>
      </c>
      <c r="O83" s="244"/>
      <c r="P83" s="95">
        <v>0</v>
      </c>
      <c r="Q83" s="244"/>
      <c r="R83" s="95">
        <v>0</v>
      </c>
      <c r="S83" s="244"/>
      <c r="T83" s="95">
        <f t="shared" si="2"/>
        <v>6</v>
      </c>
      <c r="U83" s="95">
        <f t="shared" si="2"/>
        <v>5</v>
      </c>
    </row>
    <row r="84" spans="1:21" x14ac:dyDescent="0.25">
      <c r="A84" s="102" t="s">
        <v>52</v>
      </c>
      <c r="B84" s="95">
        <v>0</v>
      </c>
      <c r="C84" s="244"/>
      <c r="D84" s="95">
        <v>0</v>
      </c>
      <c r="E84" s="244"/>
      <c r="F84" s="95">
        <v>0</v>
      </c>
      <c r="G84" s="244"/>
      <c r="H84" s="95">
        <v>0</v>
      </c>
      <c r="I84" s="244"/>
      <c r="J84" s="95">
        <v>0</v>
      </c>
      <c r="K84" s="244"/>
      <c r="L84" s="95">
        <v>0</v>
      </c>
      <c r="M84" s="244"/>
      <c r="N84" s="95">
        <v>0</v>
      </c>
      <c r="O84" s="244"/>
      <c r="P84" s="95">
        <v>0</v>
      </c>
      <c r="Q84" s="244"/>
      <c r="R84" s="95">
        <v>0</v>
      </c>
      <c r="S84" s="244"/>
      <c r="T84" s="95">
        <f t="shared" si="2"/>
        <v>0</v>
      </c>
      <c r="U84" s="95">
        <f t="shared" si="2"/>
        <v>0</v>
      </c>
    </row>
    <row r="85" spans="1:21" x14ac:dyDescent="0.25">
      <c r="A85" s="102" t="s">
        <v>53</v>
      </c>
      <c r="B85" s="95">
        <v>0</v>
      </c>
      <c r="C85" s="244"/>
      <c r="D85" s="95">
        <v>0</v>
      </c>
      <c r="E85" s="244"/>
      <c r="F85" s="95">
        <v>0</v>
      </c>
      <c r="G85" s="244"/>
      <c r="H85" s="95">
        <v>0</v>
      </c>
      <c r="I85" s="244"/>
      <c r="J85" s="95">
        <v>0</v>
      </c>
      <c r="K85" s="244"/>
      <c r="L85" s="95">
        <v>0</v>
      </c>
      <c r="M85" s="244"/>
      <c r="N85" s="95">
        <v>0</v>
      </c>
      <c r="O85" s="244"/>
      <c r="P85" s="95">
        <v>1</v>
      </c>
      <c r="Q85" s="244">
        <v>1</v>
      </c>
      <c r="R85" s="95">
        <v>0</v>
      </c>
      <c r="S85" s="244"/>
      <c r="T85" s="95">
        <f t="shared" si="2"/>
        <v>1</v>
      </c>
      <c r="U85" s="95">
        <f t="shared" si="2"/>
        <v>1</v>
      </c>
    </row>
    <row r="86" spans="1:21" x14ac:dyDescent="0.25">
      <c r="A86" s="102" t="s">
        <v>15</v>
      </c>
      <c r="B86" s="95">
        <v>0</v>
      </c>
      <c r="C86" s="244"/>
      <c r="D86" s="95">
        <v>0</v>
      </c>
      <c r="E86" s="244"/>
      <c r="F86" s="95">
        <v>0</v>
      </c>
      <c r="G86" s="244"/>
      <c r="H86" s="95">
        <v>0</v>
      </c>
      <c r="I86" s="244"/>
      <c r="J86" s="95">
        <v>0</v>
      </c>
      <c r="K86" s="244"/>
      <c r="L86" s="95">
        <v>0</v>
      </c>
      <c r="M86" s="244"/>
      <c r="N86" s="95">
        <v>0</v>
      </c>
      <c r="O86" s="244">
        <v>1</v>
      </c>
      <c r="P86" s="95">
        <v>0</v>
      </c>
      <c r="Q86" s="244"/>
      <c r="R86" s="95">
        <v>0</v>
      </c>
      <c r="S86" s="244"/>
      <c r="T86" s="95">
        <f t="shared" si="2"/>
        <v>0</v>
      </c>
      <c r="U86" s="95">
        <f t="shared" si="2"/>
        <v>1</v>
      </c>
    </row>
    <row r="87" spans="1:21" x14ac:dyDescent="0.25">
      <c r="A87" s="102" t="s">
        <v>54</v>
      </c>
      <c r="B87" s="95">
        <v>0</v>
      </c>
      <c r="C87" s="244"/>
      <c r="D87" s="95">
        <v>0</v>
      </c>
      <c r="E87" s="244"/>
      <c r="F87" s="95">
        <v>0</v>
      </c>
      <c r="G87" s="244"/>
      <c r="H87" s="95">
        <v>0</v>
      </c>
      <c r="I87" s="244"/>
      <c r="J87" s="95">
        <v>0</v>
      </c>
      <c r="K87" s="244"/>
      <c r="L87" s="95">
        <v>0</v>
      </c>
      <c r="M87" s="244"/>
      <c r="N87" s="95">
        <v>0</v>
      </c>
      <c r="O87" s="244"/>
      <c r="P87" s="95">
        <v>0</v>
      </c>
      <c r="Q87" s="244"/>
      <c r="R87" s="95">
        <v>0</v>
      </c>
      <c r="S87" s="244"/>
      <c r="T87" s="95">
        <f t="shared" si="2"/>
        <v>0</v>
      </c>
      <c r="U87" s="95">
        <f t="shared" si="2"/>
        <v>0</v>
      </c>
    </row>
    <row r="88" spans="1:21" x14ac:dyDescent="0.25">
      <c r="A88" s="102" t="s">
        <v>47</v>
      </c>
      <c r="B88" s="95">
        <v>0</v>
      </c>
      <c r="C88" s="244"/>
      <c r="D88" s="95">
        <v>0</v>
      </c>
      <c r="E88" s="244"/>
      <c r="F88" s="95">
        <v>0</v>
      </c>
      <c r="G88" s="244"/>
      <c r="H88" s="95">
        <v>4</v>
      </c>
      <c r="I88" s="244">
        <v>4</v>
      </c>
      <c r="J88" s="95">
        <v>1</v>
      </c>
      <c r="K88" s="244">
        <v>1</v>
      </c>
      <c r="L88" s="95">
        <v>17</v>
      </c>
      <c r="M88" s="244">
        <v>17</v>
      </c>
      <c r="N88" s="95">
        <v>37</v>
      </c>
      <c r="O88" s="244">
        <v>37</v>
      </c>
      <c r="P88" s="95">
        <v>6</v>
      </c>
      <c r="Q88" s="244">
        <v>6</v>
      </c>
      <c r="R88" s="95">
        <v>0</v>
      </c>
      <c r="S88" s="244"/>
      <c r="T88" s="95">
        <f t="shared" si="2"/>
        <v>65</v>
      </c>
      <c r="U88" s="95">
        <f t="shared" si="2"/>
        <v>65</v>
      </c>
    </row>
    <row r="89" spans="1:21" x14ac:dyDescent="0.25">
      <c r="A89" s="102" t="s">
        <v>16</v>
      </c>
      <c r="B89" s="95">
        <v>0</v>
      </c>
      <c r="C89" s="244"/>
      <c r="D89" s="95">
        <v>0</v>
      </c>
      <c r="E89" s="244"/>
      <c r="F89" s="95">
        <v>0</v>
      </c>
      <c r="G89" s="244"/>
      <c r="H89" s="95">
        <v>0</v>
      </c>
      <c r="I89" s="244"/>
      <c r="J89" s="95">
        <v>0</v>
      </c>
      <c r="K89" s="244"/>
      <c r="L89" s="95">
        <v>0</v>
      </c>
      <c r="M89" s="244"/>
      <c r="N89" s="95">
        <v>0</v>
      </c>
      <c r="O89" s="244"/>
      <c r="P89" s="95">
        <v>0</v>
      </c>
      <c r="Q89" s="244"/>
      <c r="R89" s="95">
        <v>0</v>
      </c>
      <c r="S89" s="244"/>
      <c r="T89" s="95">
        <f t="shared" si="2"/>
        <v>0</v>
      </c>
      <c r="U89" s="95">
        <f t="shared" si="2"/>
        <v>0</v>
      </c>
    </row>
    <row r="90" spans="1:21" x14ac:dyDescent="0.25">
      <c r="A90" s="102" t="s">
        <v>55</v>
      </c>
      <c r="B90" s="95">
        <v>0</v>
      </c>
      <c r="C90" s="244"/>
      <c r="D90" s="95">
        <v>0</v>
      </c>
      <c r="E90" s="244"/>
      <c r="F90" s="95">
        <v>0</v>
      </c>
      <c r="G90" s="244"/>
      <c r="H90" s="95">
        <v>0</v>
      </c>
      <c r="I90" s="244"/>
      <c r="J90" s="95">
        <v>0</v>
      </c>
      <c r="K90" s="244"/>
      <c r="L90" s="95">
        <v>0</v>
      </c>
      <c r="M90" s="244"/>
      <c r="N90" s="95">
        <v>0</v>
      </c>
      <c r="O90" s="244"/>
      <c r="P90" s="95">
        <v>0</v>
      </c>
      <c r="Q90" s="244"/>
      <c r="R90" s="95">
        <v>0</v>
      </c>
      <c r="S90" s="244"/>
      <c r="T90" s="95">
        <f t="shared" si="2"/>
        <v>0</v>
      </c>
      <c r="U90" s="95">
        <f t="shared" si="2"/>
        <v>0</v>
      </c>
    </row>
    <row r="91" spans="1:21" x14ac:dyDescent="0.25">
      <c r="A91" s="41" t="s">
        <v>17</v>
      </c>
      <c r="B91" s="117">
        <v>0</v>
      </c>
      <c r="C91" s="248"/>
      <c r="D91" s="117">
        <v>0</v>
      </c>
      <c r="E91" s="248"/>
      <c r="F91" s="117">
        <v>0</v>
      </c>
      <c r="G91" s="248"/>
      <c r="H91" s="117">
        <v>0</v>
      </c>
      <c r="I91" s="248"/>
      <c r="J91" s="249">
        <v>1500</v>
      </c>
      <c r="K91" s="250">
        <v>80</v>
      </c>
      <c r="L91" s="117">
        <v>1</v>
      </c>
      <c r="M91" s="248">
        <v>12</v>
      </c>
      <c r="N91" s="117">
        <v>0</v>
      </c>
      <c r="O91" s="248">
        <v>496</v>
      </c>
      <c r="P91" s="117">
        <v>1</v>
      </c>
      <c r="Q91" s="248">
        <v>1</v>
      </c>
      <c r="R91" s="117">
        <v>1</v>
      </c>
      <c r="S91" s="248">
        <v>76</v>
      </c>
      <c r="T91" s="117">
        <f t="shared" si="2"/>
        <v>1503</v>
      </c>
      <c r="U91" s="117">
        <f t="shared" si="2"/>
        <v>665</v>
      </c>
    </row>
    <row r="92" spans="1:21" x14ac:dyDescent="0.25">
      <c r="A92" s="102" t="s">
        <v>24</v>
      </c>
      <c r="B92" s="95">
        <f>SUM(B57:B91)</f>
        <v>1</v>
      </c>
      <c r="C92" s="244">
        <v>1</v>
      </c>
      <c r="D92" s="95">
        <f t="shared" ref="D92:U92" si="3">SUM(D57:D91)</f>
        <v>16</v>
      </c>
      <c r="E92" s="251">
        <f t="shared" si="3"/>
        <v>15</v>
      </c>
      <c r="F92" s="95">
        <f t="shared" si="3"/>
        <v>52</v>
      </c>
      <c r="G92" s="251">
        <f t="shared" si="3"/>
        <v>54</v>
      </c>
      <c r="H92" s="95">
        <f t="shared" si="3"/>
        <v>522</v>
      </c>
      <c r="I92" s="251">
        <f t="shared" si="3"/>
        <v>520</v>
      </c>
      <c r="J92" s="95">
        <f t="shared" si="3"/>
        <v>3666</v>
      </c>
      <c r="K92" s="251">
        <f t="shared" si="3"/>
        <v>1955</v>
      </c>
      <c r="L92" s="95">
        <f t="shared" si="3"/>
        <v>2525</v>
      </c>
      <c r="M92" s="251">
        <f t="shared" si="3"/>
        <v>2692</v>
      </c>
      <c r="N92" s="95">
        <f t="shared" si="3"/>
        <v>1295</v>
      </c>
      <c r="O92" s="251">
        <f t="shared" si="3"/>
        <v>2074</v>
      </c>
      <c r="P92" s="95">
        <f t="shared" si="3"/>
        <v>160</v>
      </c>
      <c r="Q92" s="251">
        <f t="shared" si="3"/>
        <v>158</v>
      </c>
      <c r="R92" s="95">
        <f t="shared" si="3"/>
        <v>50</v>
      </c>
      <c r="S92" s="251">
        <f t="shared" si="3"/>
        <v>128</v>
      </c>
      <c r="T92" s="95">
        <f t="shared" si="3"/>
        <v>8287</v>
      </c>
      <c r="U92" s="95">
        <f t="shared" si="3"/>
        <v>7597</v>
      </c>
    </row>
    <row r="93" spans="1:21" x14ac:dyDescent="0.25">
      <c r="B93"/>
    </row>
    <row r="94" spans="1:21" x14ac:dyDescent="0.25">
      <c r="B94"/>
    </row>
    <row r="95" spans="1:21" x14ac:dyDescent="0.25">
      <c r="B95"/>
    </row>
    <row r="96" spans="1:21"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1:62" x14ac:dyDescent="0.25">
      <c r="B129"/>
    </row>
    <row r="130" spans="1:62" x14ac:dyDescent="0.25">
      <c r="B130"/>
    </row>
    <row r="131" spans="1:62" x14ac:dyDescent="0.25">
      <c r="B131"/>
    </row>
    <row r="132" spans="1:62" x14ac:dyDescent="0.25">
      <c r="B132"/>
    </row>
    <row r="133" spans="1:62" x14ac:dyDescent="0.25">
      <c r="B133"/>
    </row>
    <row r="134" spans="1:62" x14ac:dyDescent="0.25">
      <c r="B134"/>
    </row>
    <row r="135" spans="1:62" x14ac:dyDescent="0.25">
      <c r="B135"/>
    </row>
    <row r="136" spans="1:62" x14ac:dyDescent="0.25">
      <c r="B136"/>
    </row>
    <row r="137" spans="1:62" x14ac:dyDescent="0.25">
      <c r="B137"/>
    </row>
    <row r="138" spans="1:62" x14ac:dyDescent="0.25">
      <c r="B138"/>
    </row>
    <row r="139" spans="1:62" x14ac:dyDescent="0.25">
      <c r="A139" s="180"/>
      <c r="B139" s="12"/>
      <c r="C139" s="12"/>
      <c r="D139" s="12"/>
      <c r="E139" s="12"/>
      <c r="F139" s="12"/>
      <c r="G139" s="179"/>
      <c r="H139" s="179"/>
      <c r="I139" s="1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1:62" x14ac:dyDescent="0.25">
      <c r="A140" s="20"/>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1:62" x14ac:dyDescent="0.25">
      <c r="A141" s="20"/>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71" spans="49:61" x14ac:dyDescent="0.25">
      <c r="AW171" s="12"/>
      <c r="AX171" s="12"/>
      <c r="AY171" s="12"/>
      <c r="AZ171" s="12"/>
    </row>
    <row r="172" spans="49:61" x14ac:dyDescent="0.25">
      <c r="AW172" s="12"/>
      <c r="AX172" s="12"/>
      <c r="AY172" s="12"/>
      <c r="AZ172" s="12"/>
      <c r="BI172" s="2"/>
    </row>
    <row r="183" spans="49:61" x14ac:dyDescent="0.25">
      <c r="AW183" s="12"/>
      <c r="AX183" s="12"/>
      <c r="AY183" s="12"/>
      <c r="AZ183" s="12"/>
    </row>
    <row r="184" spans="49:61" x14ac:dyDescent="0.25">
      <c r="AW184" s="12"/>
      <c r="AX184" s="12"/>
      <c r="AY184" s="12"/>
      <c r="AZ184" s="12"/>
      <c r="BI184" s="2"/>
    </row>
    <row r="188" spans="49:61" x14ac:dyDescent="0.25">
      <c r="BI188" s="2"/>
    </row>
    <row r="189" spans="49:61" x14ac:dyDescent="0.25">
      <c r="BI189" s="2"/>
    </row>
    <row r="191" spans="49:61" x14ac:dyDescent="0.25">
      <c r="AW191" s="12"/>
      <c r="AX191" s="12"/>
      <c r="AY191" s="12"/>
      <c r="AZ191" s="12"/>
    </row>
    <row r="192" spans="49:61" x14ac:dyDescent="0.25">
      <c r="AW192" s="12"/>
      <c r="AX192" s="12"/>
      <c r="AY192" s="12"/>
      <c r="AZ192" s="12"/>
    </row>
    <row r="196" spans="1:52" x14ac:dyDescent="0.25">
      <c r="A196" s="20"/>
      <c r="B196" s="12"/>
      <c r="C196" s="12"/>
      <c r="D196" s="12"/>
      <c r="E196" s="12"/>
      <c r="F196" s="12"/>
      <c r="G196" s="12"/>
      <c r="H196" s="12"/>
      <c r="I196" s="12"/>
      <c r="O196" s="12"/>
      <c r="U196" s="12"/>
    </row>
    <row r="197" spans="1:52" x14ac:dyDescent="0.25">
      <c r="A197" s="20"/>
      <c r="B197" s="12"/>
      <c r="C197" s="12"/>
      <c r="D197" s="12"/>
      <c r="E197" s="12"/>
      <c r="F197" s="12"/>
      <c r="G197" s="12"/>
      <c r="H197" s="12"/>
      <c r="I197" s="12"/>
      <c r="O197" s="12"/>
      <c r="U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row>
    <row r="198" spans="1:52" x14ac:dyDescent="0.25">
      <c r="A198" s="20"/>
      <c r="B198" s="12"/>
      <c r="C198" s="12"/>
      <c r="D198" s="12"/>
      <c r="E198" s="12"/>
      <c r="F198" s="12"/>
      <c r="G198" s="12"/>
      <c r="H198" s="12"/>
      <c r="I198" s="12"/>
      <c r="O198" s="12"/>
      <c r="U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row>
    <row r="199" spans="1:52" x14ac:dyDescent="0.25">
      <c r="A199" s="20"/>
      <c r="B199" s="12"/>
      <c r="C199" s="12"/>
      <c r="D199" s="12"/>
      <c r="E199" s="12"/>
      <c r="F199" s="12"/>
      <c r="G199" s="12"/>
      <c r="H199" s="12"/>
      <c r="I199" s="12"/>
      <c r="O199" s="12"/>
      <c r="U199" s="12"/>
    </row>
    <row r="200" spans="1:52" x14ac:dyDescent="0.25">
      <c r="A200" s="20"/>
      <c r="B200" s="12"/>
      <c r="C200" s="12"/>
      <c r="D200" s="12"/>
      <c r="E200" s="12"/>
      <c r="F200" s="12"/>
      <c r="G200" s="12"/>
      <c r="H200" s="12"/>
      <c r="I200" s="12"/>
      <c r="O200" s="12"/>
      <c r="U200" s="12"/>
    </row>
    <row r="201" spans="1:52" x14ac:dyDescent="0.25">
      <c r="A201" s="20"/>
      <c r="B201" s="12"/>
      <c r="C201" s="12"/>
      <c r="D201" s="12"/>
      <c r="E201" s="12"/>
      <c r="F201" s="12"/>
      <c r="G201" s="12"/>
      <c r="H201" s="12"/>
      <c r="I201" s="12"/>
      <c r="O201" s="12"/>
      <c r="U201" s="12"/>
    </row>
    <row r="202" spans="1:52" x14ac:dyDescent="0.25">
      <c r="A202" s="20"/>
      <c r="B202" s="12"/>
      <c r="C202" s="12"/>
      <c r="D202" s="12"/>
      <c r="E202" s="12"/>
      <c r="F202" s="12"/>
      <c r="G202" s="12"/>
      <c r="H202" s="12"/>
      <c r="I202" s="12"/>
      <c r="O202" s="12"/>
      <c r="U202" s="12"/>
    </row>
    <row r="203" spans="1:52" x14ac:dyDescent="0.25">
      <c r="A203" s="20"/>
      <c r="B203" s="12"/>
      <c r="C203" s="12"/>
      <c r="D203" s="12"/>
      <c r="E203" s="12"/>
      <c r="F203" s="12"/>
      <c r="G203" s="12"/>
      <c r="H203" s="12"/>
      <c r="I203" s="12"/>
      <c r="O203" s="12"/>
      <c r="U203" s="12"/>
    </row>
    <row r="204" spans="1:52" x14ac:dyDescent="0.25">
      <c r="A204" s="20"/>
      <c r="B204" s="12"/>
      <c r="C204" s="12"/>
      <c r="D204" s="12"/>
      <c r="E204" s="12"/>
      <c r="F204" s="12"/>
      <c r="G204" s="12"/>
      <c r="H204" s="12"/>
      <c r="I204" s="12"/>
      <c r="O204" s="12"/>
      <c r="U204" s="12"/>
    </row>
    <row r="205" spans="1:52" x14ac:dyDescent="0.25">
      <c r="A205" s="20"/>
      <c r="B205" s="12"/>
      <c r="C205" s="12"/>
      <c r="D205" s="12"/>
      <c r="E205" s="12"/>
      <c r="F205" s="12"/>
      <c r="G205" s="12"/>
      <c r="H205" s="12"/>
      <c r="I205" s="12"/>
      <c r="O205" s="12"/>
      <c r="U205" s="12"/>
    </row>
    <row r="206" spans="1:52" x14ac:dyDescent="0.25">
      <c r="A206" s="20"/>
      <c r="B206" s="12"/>
      <c r="C206" s="12"/>
      <c r="D206" s="12"/>
      <c r="E206" s="12"/>
      <c r="F206" s="12"/>
      <c r="G206" s="12"/>
      <c r="H206" s="12"/>
      <c r="I206" s="12"/>
      <c r="O206" s="12"/>
      <c r="U206" s="12"/>
    </row>
    <row r="207" spans="1:52" x14ac:dyDescent="0.25">
      <c r="A207" s="20"/>
      <c r="B207" s="12"/>
      <c r="C207" s="12"/>
      <c r="D207" s="12"/>
      <c r="E207" s="12"/>
      <c r="F207" s="12"/>
      <c r="G207" s="12"/>
      <c r="H207" s="12"/>
      <c r="I207" s="12"/>
      <c r="O207" s="12"/>
    </row>
    <row r="208" spans="1:52" x14ac:dyDescent="0.25">
      <c r="A208" s="20"/>
      <c r="B208" s="12"/>
      <c r="C208" s="12"/>
      <c r="D208" s="12"/>
      <c r="E208" s="12"/>
      <c r="F208" s="12"/>
      <c r="G208" s="12"/>
      <c r="H208" s="12"/>
      <c r="I208" s="12"/>
      <c r="O208" s="12"/>
    </row>
    <row r="209" spans="1:61" x14ac:dyDescent="0.25">
      <c r="A209" s="20"/>
      <c r="B209" s="12"/>
      <c r="C209" s="12"/>
      <c r="D209" s="12"/>
      <c r="E209" s="12"/>
      <c r="F209" s="12"/>
      <c r="G209" s="12"/>
      <c r="H209" s="12"/>
      <c r="I209" s="12"/>
      <c r="O209" s="12"/>
      <c r="U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row>
    <row r="210" spans="1:61" x14ac:dyDescent="0.25">
      <c r="A210" s="20"/>
      <c r="B210" s="12"/>
      <c r="C210" s="12"/>
      <c r="D210" s="12"/>
      <c r="E210" s="12"/>
      <c r="F210" s="12"/>
      <c r="G210" s="12"/>
      <c r="H210" s="12"/>
      <c r="I210" s="12"/>
      <c r="O210" s="12"/>
      <c r="U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row>
    <row r="211" spans="1:61" x14ac:dyDescent="0.25">
      <c r="A211" s="20"/>
      <c r="B211" s="12"/>
      <c r="C211" s="12"/>
      <c r="D211" s="12"/>
      <c r="E211" s="12"/>
      <c r="F211" s="12"/>
      <c r="G211" s="12"/>
      <c r="H211" s="12"/>
      <c r="I211" s="12"/>
      <c r="O211" s="12"/>
      <c r="U211" s="12"/>
      <c r="AF211" s="12"/>
      <c r="AG211" s="12"/>
      <c r="AH211" s="12"/>
      <c r="AI211" s="12"/>
      <c r="AJ211" s="12"/>
      <c r="AK211" s="12"/>
      <c r="AL211" s="12"/>
    </row>
    <row r="212" spans="1:61" x14ac:dyDescent="0.25">
      <c r="A212" s="20"/>
      <c r="B212" s="12"/>
      <c r="C212" s="12"/>
      <c r="D212" s="12"/>
      <c r="E212" s="12"/>
      <c r="F212" s="12"/>
      <c r="G212" s="12"/>
      <c r="H212" s="12"/>
      <c r="I212" s="12"/>
      <c r="O212" s="12"/>
      <c r="U212" s="12"/>
      <c r="AF212" s="12"/>
      <c r="AG212" s="12"/>
      <c r="AH212" s="12"/>
      <c r="AI212" s="12"/>
      <c r="AJ212" s="12"/>
      <c r="AK212" s="12"/>
      <c r="AL212" s="12"/>
    </row>
    <row r="213" spans="1:61" x14ac:dyDescent="0.25">
      <c r="A213" s="20"/>
      <c r="B213" s="12"/>
      <c r="C213" s="12"/>
      <c r="D213" s="12"/>
      <c r="E213" s="12"/>
      <c r="F213" s="12"/>
      <c r="G213" s="12"/>
      <c r="H213" s="12"/>
      <c r="I213" s="12"/>
      <c r="U213" s="12"/>
    </row>
    <row r="214" spans="1:61" x14ac:dyDescent="0.25">
      <c r="A214" s="20"/>
      <c r="B214" s="12"/>
      <c r="C214" s="12"/>
      <c r="D214" s="12"/>
      <c r="E214" s="12"/>
      <c r="F214" s="12"/>
      <c r="G214" s="12"/>
      <c r="H214" s="12"/>
      <c r="I214" s="12"/>
      <c r="U214" s="12"/>
    </row>
    <row r="215" spans="1:61" x14ac:dyDescent="0.25">
      <c r="A215" s="20"/>
      <c r="B215" s="12"/>
      <c r="C215" s="12"/>
      <c r="D215" s="12"/>
      <c r="E215" s="12"/>
      <c r="F215" s="12"/>
      <c r="G215" s="12"/>
      <c r="H215" s="12"/>
      <c r="I215" s="12"/>
      <c r="O215" s="12"/>
      <c r="U215" s="12"/>
      <c r="BH215" s="2"/>
      <c r="BI215" s="2"/>
    </row>
    <row r="216" spans="1:61" x14ac:dyDescent="0.25">
      <c r="A216" s="20"/>
      <c r="B216" s="12"/>
      <c r="C216" s="12"/>
      <c r="D216" s="12"/>
      <c r="E216" s="12"/>
      <c r="F216" s="12"/>
      <c r="G216" s="12"/>
      <c r="H216" s="12"/>
      <c r="I216" s="12"/>
      <c r="O216" s="12"/>
      <c r="U216" s="12"/>
    </row>
    <row r="217" spans="1:61" x14ac:dyDescent="0.25">
      <c r="A217" s="20"/>
      <c r="B217" s="12"/>
      <c r="C217" s="12"/>
      <c r="D217" s="12"/>
      <c r="E217" s="12"/>
      <c r="F217" s="12"/>
      <c r="G217" s="12"/>
      <c r="H217" s="12"/>
      <c r="I217" s="12"/>
      <c r="O217" s="12"/>
      <c r="U217" s="12"/>
    </row>
    <row r="218" spans="1:61" x14ac:dyDescent="0.25">
      <c r="A218" s="20"/>
      <c r="B218" s="12"/>
      <c r="C218" s="12"/>
      <c r="D218" s="12"/>
      <c r="E218" s="12"/>
      <c r="F218" s="12"/>
      <c r="G218" s="12"/>
      <c r="H218" s="12"/>
      <c r="I218" s="12"/>
      <c r="O218" s="12"/>
      <c r="U218" s="12"/>
    </row>
    <row r="219" spans="1:61" x14ac:dyDescent="0.25">
      <c r="A219" s="20"/>
      <c r="B219" s="12"/>
      <c r="C219" s="12"/>
      <c r="D219" s="12"/>
      <c r="E219" s="12"/>
      <c r="F219" s="12"/>
      <c r="G219" s="12"/>
      <c r="H219" s="12"/>
      <c r="I219" s="12"/>
      <c r="O219" s="12"/>
    </row>
    <row r="220" spans="1:61" x14ac:dyDescent="0.25">
      <c r="A220" s="20"/>
      <c r="B220" s="12"/>
      <c r="C220" s="12"/>
      <c r="D220" s="12"/>
      <c r="E220" s="12"/>
      <c r="F220" s="12"/>
      <c r="G220" s="12"/>
      <c r="H220" s="12"/>
      <c r="I220" s="12"/>
    </row>
    <row r="221" spans="1:61" x14ac:dyDescent="0.25">
      <c r="A221" s="20"/>
      <c r="B221" s="12"/>
      <c r="C221" s="12"/>
      <c r="D221" s="12"/>
      <c r="E221" s="12"/>
      <c r="F221" s="12"/>
      <c r="G221" s="12"/>
      <c r="H221" s="12"/>
      <c r="I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row>
    <row r="222" spans="1:61" x14ac:dyDescent="0.25">
      <c r="A222" s="20"/>
      <c r="B222" s="12"/>
      <c r="C222" s="12"/>
      <c r="D222" s="12"/>
      <c r="E222" s="12"/>
      <c r="F222" s="12"/>
      <c r="G222" s="12"/>
      <c r="H222" s="12"/>
      <c r="I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row>
    <row r="223" spans="1:61" x14ac:dyDescent="0.25">
      <c r="A223" s="20"/>
      <c r="B223" s="12"/>
      <c r="C223" s="12"/>
      <c r="D223" s="12"/>
      <c r="E223" s="12"/>
      <c r="F223" s="12"/>
      <c r="G223" s="12"/>
      <c r="H223" s="12"/>
      <c r="I223" s="12"/>
    </row>
    <row r="224" spans="1:61" x14ac:dyDescent="0.25">
      <c r="A224" s="20"/>
      <c r="B224" s="12"/>
      <c r="C224" s="12"/>
      <c r="D224" s="12"/>
      <c r="E224" s="12"/>
      <c r="F224" s="12"/>
      <c r="G224" s="12"/>
      <c r="H224" s="12"/>
      <c r="I224" s="12"/>
    </row>
    <row r="225" spans="1:61" x14ac:dyDescent="0.25">
      <c r="A225" s="20"/>
      <c r="B225" s="12"/>
      <c r="C225" s="12"/>
      <c r="D225" s="12"/>
      <c r="E225" s="12"/>
      <c r="F225" s="12"/>
      <c r="G225" s="12"/>
      <c r="H225" s="12"/>
      <c r="I225" s="12"/>
      <c r="AT225" s="12"/>
      <c r="AU225" s="12"/>
      <c r="AV225" s="12"/>
      <c r="AW225" s="12"/>
      <c r="AX225" s="12"/>
      <c r="AY225" s="12"/>
      <c r="AZ225" s="12"/>
    </row>
    <row r="226" spans="1:61" x14ac:dyDescent="0.25">
      <c r="A226" s="20"/>
      <c r="B226" s="12"/>
      <c r="C226" s="12"/>
      <c r="D226" s="12"/>
      <c r="E226" s="12"/>
      <c r="F226" s="12"/>
      <c r="G226" s="12"/>
      <c r="H226" s="12"/>
      <c r="I226" s="12"/>
      <c r="AT226" s="12"/>
      <c r="AU226" s="12"/>
      <c r="AV226" s="12"/>
      <c r="AW226" s="12"/>
      <c r="AX226" s="12"/>
      <c r="AY226" s="12"/>
      <c r="AZ226" s="12"/>
    </row>
    <row r="227" spans="1:61" x14ac:dyDescent="0.25">
      <c r="A227" s="20"/>
      <c r="B227" s="12"/>
      <c r="C227" s="12"/>
      <c r="D227" s="12"/>
      <c r="E227" s="12"/>
      <c r="F227" s="12"/>
      <c r="G227" s="12"/>
      <c r="H227" s="12"/>
      <c r="I227" s="12"/>
      <c r="BH227" s="2"/>
      <c r="BI227" s="2"/>
    </row>
    <row r="228" spans="1:61" x14ac:dyDescent="0.25">
      <c r="A228" s="20"/>
      <c r="B228" s="12"/>
      <c r="C228" s="12"/>
      <c r="D228" s="12"/>
      <c r="E228" s="12"/>
      <c r="F228" s="12"/>
      <c r="G228" s="12"/>
      <c r="H228" s="12"/>
      <c r="I228" s="12"/>
      <c r="BH228" s="2"/>
      <c r="BI228" s="2"/>
    </row>
    <row r="229" spans="1:61" x14ac:dyDescent="0.25">
      <c r="A229" s="20"/>
      <c r="B229" s="12"/>
      <c r="C229" s="12"/>
      <c r="D229" s="12"/>
      <c r="E229" s="12"/>
      <c r="F229" s="12"/>
      <c r="G229" s="12"/>
      <c r="H229" s="12"/>
      <c r="I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row>
    <row r="230" spans="1:61" x14ac:dyDescent="0.25">
      <c r="A230" s="20"/>
      <c r="B230" s="12"/>
      <c r="C230" s="12"/>
      <c r="D230" s="12"/>
      <c r="E230" s="12"/>
      <c r="F230" s="12"/>
      <c r="G230" s="12"/>
      <c r="H230" s="12"/>
      <c r="I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row>
    <row r="231" spans="1:61" x14ac:dyDescent="0.25">
      <c r="A231" s="20"/>
      <c r="B231" s="12"/>
      <c r="C231" s="12"/>
      <c r="D231" s="12"/>
      <c r="E231" s="12"/>
      <c r="F231" s="12"/>
      <c r="G231" s="12"/>
      <c r="H231" s="12"/>
      <c r="I231" s="12"/>
    </row>
    <row r="232" spans="1:61" x14ac:dyDescent="0.25">
      <c r="A232" s="20"/>
      <c r="B232" s="12"/>
      <c r="C232" s="12"/>
      <c r="D232" s="12"/>
      <c r="E232" s="12"/>
      <c r="F232" s="12"/>
      <c r="G232" s="12"/>
      <c r="H232" s="12"/>
      <c r="I232" s="12"/>
      <c r="BH232" s="2"/>
      <c r="BI232" s="2"/>
    </row>
    <row r="233" spans="1:61" x14ac:dyDescent="0.25">
      <c r="A233" s="20"/>
      <c r="B233" s="12"/>
      <c r="C233" s="12"/>
      <c r="D233" s="12"/>
      <c r="E233" s="12"/>
      <c r="F233" s="12"/>
      <c r="G233" s="12"/>
      <c r="H233" s="12"/>
      <c r="I233" s="12"/>
    </row>
    <row r="234" spans="1:61" x14ac:dyDescent="0.25">
      <c r="A234" s="20"/>
      <c r="B234" s="12"/>
      <c r="C234" s="12"/>
      <c r="D234" s="12"/>
      <c r="E234" s="12"/>
      <c r="F234" s="12"/>
      <c r="G234" s="12"/>
      <c r="H234" s="12"/>
      <c r="I234" s="12"/>
    </row>
    <row r="235" spans="1:61" x14ac:dyDescent="0.25">
      <c r="A235" s="20"/>
      <c r="B235" s="12"/>
      <c r="C235" s="12"/>
      <c r="D235" s="12"/>
      <c r="E235" s="12"/>
      <c r="F235" s="12"/>
      <c r="G235" s="12"/>
      <c r="H235" s="12"/>
      <c r="I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row>
    <row r="236" spans="1:61" x14ac:dyDescent="0.25">
      <c r="A236" s="20"/>
      <c r="B236" s="12"/>
      <c r="C236" s="12"/>
      <c r="D236" s="12"/>
      <c r="E236" s="12"/>
      <c r="F236" s="12"/>
      <c r="G236" s="12"/>
      <c r="H236" s="12"/>
      <c r="I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row>
    <row r="237" spans="1:61" x14ac:dyDescent="0.25">
      <c r="A237" s="20"/>
      <c r="B237" s="12"/>
      <c r="C237" s="12"/>
      <c r="D237" s="12"/>
      <c r="E237" s="12"/>
      <c r="F237" s="12"/>
      <c r="G237" s="12"/>
      <c r="H237" s="12"/>
      <c r="I237" s="12"/>
    </row>
    <row r="238" spans="1:61" x14ac:dyDescent="0.25">
      <c r="A238" s="20"/>
      <c r="B238" s="12"/>
      <c r="C238" s="12"/>
      <c r="D238" s="12"/>
      <c r="E238" s="12"/>
      <c r="F238" s="12"/>
      <c r="G238" s="12"/>
      <c r="H238" s="12"/>
      <c r="I238" s="12"/>
    </row>
    <row r="239" spans="1:61" x14ac:dyDescent="0.25">
      <c r="A239" s="20"/>
      <c r="B239" s="12"/>
      <c r="C239" s="12"/>
      <c r="D239" s="12"/>
      <c r="E239" s="12"/>
      <c r="F239" s="12"/>
      <c r="G239" s="12"/>
      <c r="H239" s="12"/>
      <c r="I239" s="12"/>
    </row>
    <row r="240" spans="1:61" x14ac:dyDescent="0.25">
      <c r="A240" s="20"/>
      <c r="B240" s="12"/>
      <c r="C240" s="12"/>
      <c r="D240" s="12"/>
      <c r="E240" s="12"/>
      <c r="F240" s="12"/>
      <c r="G240" s="12"/>
      <c r="H240" s="12"/>
      <c r="I240" s="12"/>
    </row>
    <row r="241" spans="1:9" x14ac:dyDescent="0.25">
      <c r="A241" s="20"/>
      <c r="B241" s="12"/>
      <c r="C241" s="12"/>
      <c r="D241" s="12"/>
      <c r="E241" s="12"/>
      <c r="F241" s="12"/>
      <c r="G241" s="12"/>
      <c r="H241" s="12"/>
      <c r="I241" s="12"/>
    </row>
    <row r="242" spans="1:9" x14ac:dyDescent="0.25">
      <c r="A242" s="20"/>
      <c r="B242" s="12"/>
      <c r="C242" s="12"/>
      <c r="D242" s="12"/>
      <c r="E242" s="12"/>
      <c r="F242" s="12"/>
      <c r="G242" s="12"/>
      <c r="H242" s="12"/>
      <c r="I242" s="12"/>
    </row>
    <row r="243" spans="1:9" x14ac:dyDescent="0.25">
      <c r="B243"/>
    </row>
    <row r="244" spans="1:9" x14ac:dyDescent="0.25">
      <c r="B244"/>
    </row>
    <row r="245" spans="1:9" x14ac:dyDescent="0.25">
      <c r="B245"/>
    </row>
    <row r="246" spans="1:9" x14ac:dyDescent="0.25">
      <c r="B246"/>
    </row>
    <row r="247" spans="1:9" x14ac:dyDescent="0.25">
      <c r="B247"/>
    </row>
    <row r="248" spans="1:9" x14ac:dyDescent="0.25">
      <c r="B248"/>
    </row>
    <row r="249" spans="1:9" x14ac:dyDescent="0.25">
      <c r="B249"/>
    </row>
    <row r="250" spans="1:9" x14ac:dyDescent="0.25">
      <c r="B250"/>
    </row>
    <row r="251" spans="1:9" x14ac:dyDescent="0.25">
      <c r="B251"/>
    </row>
    <row r="252" spans="1:9" x14ac:dyDescent="0.25">
      <c r="B252"/>
    </row>
    <row r="253" spans="1:9" x14ac:dyDescent="0.25">
      <c r="B253"/>
    </row>
    <row r="254" spans="1:9" x14ac:dyDescent="0.25">
      <c r="B254"/>
    </row>
    <row r="255" spans="1:9" x14ac:dyDescent="0.25">
      <c r="B255"/>
    </row>
    <row r="256" spans="1:9"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43" x14ac:dyDescent="0.25">
      <c r="B273"/>
    </row>
    <row r="274" spans="2:43" x14ac:dyDescent="0.25">
      <c r="B274"/>
    </row>
    <row r="275" spans="2:43" x14ac:dyDescent="0.25">
      <c r="B275"/>
    </row>
    <row r="276" spans="2:43" x14ac:dyDescent="0.25">
      <c r="B276"/>
    </row>
    <row r="277" spans="2:43" x14ac:dyDescent="0.25">
      <c r="R277" s="2"/>
      <c r="S277" s="2"/>
      <c r="T277" s="2"/>
      <c r="U277" s="2"/>
      <c r="V277" s="2"/>
      <c r="W277" s="2"/>
      <c r="X277" s="2"/>
      <c r="Y277" s="2"/>
      <c r="AQ277" s="2"/>
    </row>
    <row r="367" spans="1:9" x14ac:dyDescent="0.25">
      <c r="A367" s="20"/>
      <c r="B367" s="12"/>
      <c r="C367" s="12"/>
      <c r="D367" s="12"/>
      <c r="E367" s="12"/>
      <c r="F367" s="12"/>
      <c r="G367" s="12"/>
      <c r="H367" s="12"/>
      <c r="I367" s="12"/>
    </row>
    <row r="368" spans="1:9" x14ac:dyDescent="0.25">
      <c r="A368" s="20"/>
      <c r="B368" s="12"/>
      <c r="C368" s="12"/>
      <c r="D368" s="12"/>
      <c r="E368" s="12"/>
      <c r="F368" s="12"/>
      <c r="G368" s="12"/>
      <c r="H368" s="12"/>
      <c r="I368" s="12"/>
    </row>
    <row r="369" spans="1:9" x14ac:dyDescent="0.25">
      <c r="A369" s="20"/>
      <c r="B369" s="12"/>
      <c r="C369" s="12"/>
      <c r="D369" s="12"/>
      <c r="E369" s="12"/>
      <c r="F369" s="12"/>
      <c r="G369" s="12"/>
      <c r="H369" s="12"/>
      <c r="I369" s="12"/>
    </row>
    <row r="370" spans="1:9" x14ac:dyDescent="0.25">
      <c r="A370" s="20"/>
      <c r="B370" s="12"/>
      <c r="C370" s="12"/>
      <c r="D370" s="12"/>
      <c r="E370" s="12"/>
      <c r="F370" s="12"/>
      <c r="G370" s="12"/>
      <c r="H370" s="12"/>
      <c r="I370" s="12"/>
    </row>
    <row r="371" spans="1:9" x14ac:dyDescent="0.25">
      <c r="A371" s="20"/>
      <c r="B371" s="12"/>
      <c r="C371" s="12"/>
      <c r="D371" s="12"/>
      <c r="E371" s="12"/>
      <c r="F371" s="12"/>
      <c r="G371" s="12"/>
      <c r="H371" s="12"/>
      <c r="I371" s="12"/>
    </row>
    <row r="372" spans="1:9" x14ac:dyDescent="0.25">
      <c r="A372" s="20"/>
      <c r="B372" s="12"/>
      <c r="C372" s="12"/>
      <c r="D372" s="12"/>
      <c r="E372" s="12"/>
      <c r="F372" s="12"/>
      <c r="G372" s="12"/>
      <c r="H372" s="12"/>
      <c r="I372" s="12"/>
    </row>
    <row r="373" spans="1:9" x14ac:dyDescent="0.25">
      <c r="A373" s="20"/>
      <c r="B373" s="12"/>
      <c r="C373" s="12"/>
      <c r="D373" s="12"/>
      <c r="E373" s="12"/>
      <c r="F373" s="12"/>
      <c r="G373" s="12"/>
      <c r="H373" s="12"/>
      <c r="I373" s="12"/>
    </row>
    <row r="374" spans="1:9" x14ac:dyDescent="0.25">
      <c r="A374" s="20"/>
      <c r="B374" s="178"/>
      <c r="C374" s="178"/>
      <c r="D374" s="178"/>
      <c r="E374" s="178"/>
      <c r="F374" s="178"/>
      <c r="G374" s="178"/>
      <c r="H374" s="178"/>
      <c r="I374" s="178"/>
    </row>
    <row r="375" spans="1:9" x14ac:dyDescent="0.25">
      <c r="A375" s="20"/>
      <c r="B375" s="17"/>
      <c r="C375" s="17"/>
      <c r="D375" s="17"/>
      <c r="E375" s="17"/>
      <c r="F375" s="17"/>
      <c r="G375" s="17"/>
      <c r="H375" s="17"/>
      <c r="I375" s="2"/>
    </row>
    <row r="376" spans="1:9" x14ac:dyDescent="0.25">
      <c r="A376" s="20"/>
      <c r="C376" s="2"/>
      <c r="D376" s="2"/>
      <c r="E376" s="2"/>
      <c r="F376" s="2"/>
      <c r="G376" s="2"/>
      <c r="H376" s="2"/>
      <c r="I376" s="2"/>
    </row>
    <row r="377" spans="1:9" x14ac:dyDescent="0.25">
      <c r="A377" s="20"/>
      <c r="C377" s="2"/>
      <c r="D377" s="2"/>
      <c r="E377" s="2"/>
      <c r="F377" s="2"/>
      <c r="G377" s="2"/>
      <c r="H377" s="2"/>
    </row>
    <row r="378" spans="1:9" x14ac:dyDescent="0.25">
      <c r="A378" s="20"/>
      <c r="B378" s="12"/>
      <c r="C378" s="12"/>
      <c r="D378" s="12"/>
      <c r="E378" s="12"/>
      <c r="F378" s="12"/>
      <c r="G378" s="12"/>
      <c r="H378" s="12"/>
    </row>
    <row r="379" spans="1:9" x14ac:dyDescent="0.25">
      <c r="A379" s="20"/>
      <c r="B379" s="12"/>
      <c r="C379" s="12"/>
      <c r="D379" s="12"/>
      <c r="E379" s="12"/>
      <c r="F379" s="12"/>
      <c r="G379" s="12"/>
      <c r="H379" s="12"/>
    </row>
    <row r="380" spans="1:9" x14ac:dyDescent="0.25">
      <c r="A380" s="20"/>
      <c r="B380" s="12"/>
      <c r="C380" s="12"/>
      <c r="D380" s="12"/>
      <c r="E380" s="12"/>
      <c r="F380" s="12"/>
      <c r="G380" s="12"/>
      <c r="H380" s="12"/>
    </row>
    <row r="381" spans="1:9" x14ac:dyDescent="0.25">
      <c r="A381" s="20"/>
      <c r="B381" s="12"/>
      <c r="C381" s="12"/>
      <c r="D381" s="12"/>
      <c r="E381" s="12"/>
      <c r="F381" s="12"/>
      <c r="G381" s="12"/>
      <c r="H381" s="12"/>
    </row>
    <row r="382" spans="1:9" x14ac:dyDescent="0.25">
      <c r="A382" s="20"/>
      <c r="B382" s="12"/>
      <c r="C382" s="12"/>
      <c r="D382" s="12"/>
      <c r="E382" s="12"/>
      <c r="F382" s="12"/>
      <c r="G382" s="12"/>
      <c r="H382" s="12"/>
    </row>
    <row r="383" spans="1:9" x14ac:dyDescent="0.25">
      <c r="A383" s="20"/>
      <c r="B383" s="12"/>
      <c r="C383" s="12"/>
      <c r="D383" s="12"/>
      <c r="E383" s="12"/>
      <c r="F383" s="12"/>
      <c r="G383" s="12"/>
      <c r="H383" s="12"/>
    </row>
    <row r="384" spans="1:9" x14ac:dyDescent="0.25">
      <c r="A384" s="20"/>
      <c r="B384" s="12"/>
      <c r="C384" s="12"/>
      <c r="D384" s="12"/>
      <c r="E384" s="12"/>
      <c r="F384" s="12"/>
      <c r="G384" s="12"/>
      <c r="H384" s="12"/>
    </row>
    <row r="385" spans="1:18" x14ac:dyDescent="0.25">
      <c r="A385" s="20"/>
      <c r="B385" s="12"/>
      <c r="C385" s="12"/>
      <c r="D385" s="12"/>
      <c r="E385" s="12"/>
      <c r="F385" s="12"/>
      <c r="G385" s="12"/>
      <c r="H385" s="12"/>
    </row>
    <row r="386" spans="1:18" x14ac:dyDescent="0.25">
      <c r="A386" s="20"/>
      <c r="B386" s="12"/>
      <c r="C386" s="12"/>
      <c r="D386" s="12"/>
      <c r="E386" s="12"/>
      <c r="F386" s="12"/>
      <c r="G386" s="12"/>
      <c r="H386" s="12"/>
    </row>
    <row r="387" spans="1:18" x14ac:dyDescent="0.25">
      <c r="A387" s="20"/>
      <c r="B387" s="12"/>
      <c r="C387" s="12"/>
      <c r="D387" s="12"/>
      <c r="E387" s="12"/>
      <c r="F387" s="12"/>
      <c r="G387" s="12"/>
      <c r="H387" s="12"/>
    </row>
    <row r="388" spans="1:18" x14ac:dyDescent="0.25">
      <c r="A388" s="20"/>
      <c r="B388" s="12"/>
      <c r="C388" s="12"/>
      <c r="D388" s="12"/>
      <c r="E388" s="12"/>
      <c r="F388" s="12"/>
      <c r="G388" s="12"/>
      <c r="H388" s="12"/>
    </row>
    <row r="389" spans="1:18" x14ac:dyDescent="0.25">
      <c r="A389" s="20"/>
      <c r="B389" s="12"/>
      <c r="C389" s="12"/>
      <c r="D389" s="12"/>
      <c r="E389" s="12"/>
      <c r="F389" s="12"/>
      <c r="G389" s="12"/>
      <c r="H389" s="12"/>
    </row>
    <row r="390" spans="1:18" x14ac:dyDescent="0.25">
      <c r="A390" s="20"/>
      <c r="B390" s="12"/>
      <c r="C390" s="12"/>
      <c r="D390" s="12"/>
      <c r="E390" s="12"/>
      <c r="F390" s="12"/>
      <c r="G390" s="12"/>
      <c r="H390" s="12"/>
    </row>
    <row r="391" spans="1:18" x14ac:dyDescent="0.25">
      <c r="A391" s="20"/>
      <c r="B391" s="12"/>
      <c r="C391" s="12"/>
      <c r="D391" s="12"/>
      <c r="E391" s="12"/>
      <c r="F391" s="12"/>
      <c r="G391" s="12"/>
      <c r="H391" s="12"/>
    </row>
    <row r="392" spans="1:18" x14ac:dyDescent="0.25">
      <c r="A392" s="20"/>
      <c r="B392" s="12"/>
      <c r="C392" s="12"/>
      <c r="D392" s="12"/>
      <c r="E392" s="12"/>
      <c r="F392" s="12"/>
      <c r="G392" s="12"/>
      <c r="H392" s="12"/>
    </row>
    <row r="393" spans="1:18" x14ac:dyDescent="0.25">
      <c r="A393" s="20"/>
      <c r="B393" s="12"/>
      <c r="C393" s="12"/>
      <c r="D393" s="12"/>
      <c r="E393" s="12"/>
      <c r="F393" s="12"/>
      <c r="G393" s="12"/>
      <c r="H393" s="12"/>
    </row>
    <row r="394" spans="1:18" x14ac:dyDescent="0.25">
      <c r="A394" s="20"/>
      <c r="B394" s="12"/>
      <c r="C394" s="12"/>
      <c r="D394" s="12"/>
      <c r="E394" s="12"/>
      <c r="F394" s="12"/>
      <c r="G394" s="12"/>
      <c r="H394" s="12"/>
    </row>
    <row r="395" spans="1:18" x14ac:dyDescent="0.25">
      <c r="A395" s="20"/>
      <c r="B395" s="12"/>
      <c r="C395" s="12"/>
      <c r="D395" s="12"/>
      <c r="E395" s="12"/>
      <c r="F395" s="12"/>
      <c r="G395" s="12"/>
      <c r="H395" s="12"/>
    </row>
    <row r="396" spans="1:18" x14ac:dyDescent="0.25">
      <c r="A396" s="20"/>
      <c r="B396" s="12"/>
      <c r="C396" s="12"/>
      <c r="D396" s="12"/>
      <c r="E396" s="12"/>
      <c r="F396" s="12"/>
      <c r="G396" s="12"/>
      <c r="H396" s="12"/>
    </row>
    <row r="397" spans="1:18" x14ac:dyDescent="0.25">
      <c r="A397" s="20"/>
      <c r="B397" s="12"/>
      <c r="C397" s="12"/>
      <c r="D397" s="12"/>
      <c r="E397" s="12"/>
      <c r="F397" s="12"/>
      <c r="G397" s="12"/>
      <c r="H397" s="12"/>
    </row>
    <row r="398" spans="1:18" x14ac:dyDescent="0.25">
      <c r="A398" s="20"/>
      <c r="B398" s="12"/>
      <c r="C398" s="12"/>
      <c r="D398" s="12"/>
      <c r="E398" s="12"/>
      <c r="F398" s="12"/>
      <c r="G398" s="12"/>
      <c r="H398" s="12"/>
    </row>
    <row r="399" spans="1:18" x14ac:dyDescent="0.25">
      <c r="A399" s="20"/>
      <c r="B399" s="12"/>
      <c r="C399" s="12"/>
      <c r="D399" s="12"/>
      <c r="E399" s="12"/>
      <c r="F399" s="12"/>
      <c r="G399" s="12"/>
      <c r="H399" s="12"/>
    </row>
    <row r="400" spans="1:18" x14ac:dyDescent="0.25">
      <c r="A400" s="20"/>
      <c r="B400" s="12"/>
      <c r="C400" s="12"/>
      <c r="D400" s="12"/>
      <c r="E400" s="12"/>
      <c r="F400" s="12"/>
      <c r="G400" s="12"/>
      <c r="H400" s="12"/>
      <c r="P400" s="2"/>
      <c r="Q400" s="2"/>
      <c r="R400" s="2"/>
    </row>
    <row r="401" spans="1:8" x14ac:dyDescent="0.25">
      <c r="A401" s="20"/>
      <c r="B401" s="12"/>
      <c r="C401" s="12"/>
      <c r="D401" s="12"/>
      <c r="E401" s="12"/>
      <c r="F401" s="12"/>
      <c r="G401" s="12"/>
      <c r="H401" s="12"/>
    </row>
    <row r="402" spans="1:8" x14ac:dyDescent="0.25">
      <c r="A402" s="20"/>
      <c r="B402" s="12"/>
      <c r="C402" s="12"/>
      <c r="D402" s="12"/>
      <c r="E402" s="12"/>
      <c r="F402" s="12"/>
      <c r="G402" s="12"/>
      <c r="H402" s="12"/>
    </row>
    <row r="403" spans="1:8" x14ac:dyDescent="0.25">
      <c r="A403" s="20"/>
      <c r="B403" s="12"/>
      <c r="C403" s="12"/>
      <c r="D403" s="12"/>
      <c r="E403" s="12"/>
      <c r="F403" s="12"/>
      <c r="G403" s="12"/>
      <c r="H403" s="12"/>
    </row>
    <row r="404" spans="1:8" x14ac:dyDescent="0.25">
      <c r="A404" s="20"/>
      <c r="B404" s="132"/>
      <c r="C404" s="132"/>
      <c r="D404" s="132"/>
      <c r="E404" s="132"/>
      <c r="F404" s="132"/>
      <c r="G404" s="132"/>
      <c r="H404" s="132"/>
    </row>
    <row r="405" spans="1:8" x14ac:dyDescent="0.25">
      <c r="A405" s="20"/>
      <c r="B405" s="12"/>
      <c r="C405" s="12"/>
      <c r="D405" s="12"/>
      <c r="E405" s="12"/>
      <c r="F405" s="12"/>
      <c r="G405" s="12"/>
      <c r="H405" s="12"/>
    </row>
    <row r="406" spans="1:8" x14ac:dyDescent="0.25">
      <c r="A406" s="20"/>
      <c r="B406" s="12"/>
      <c r="C406" s="12"/>
      <c r="D406" s="12"/>
      <c r="E406" s="12"/>
      <c r="F406" s="12"/>
      <c r="G406" s="12"/>
      <c r="H406" s="12"/>
    </row>
    <row r="407" spans="1:8" x14ac:dyDescent="0.25">
      <c r="A407" s="20"/>
      <c r="B407" s="12"/>
      <c r="C407" s="12"/>
      <c r="D407" s="12"/>
      <c r="E407" s="12"/>
      <c r="F407" s="12"/>
      <c r="G407" s="12"/>
      <c r="H407" s="12"/>
    </row>
    <row r="408" spans="1:8" x14ac:dyDescent="0.25">
      <c r="A408" s="20"/>
      <c r="B408" s="12"/>
      <c r="C408" s="12"/>
      <c r="D408" s="12"/>
      <c r="E408" s="12"/>
      <c r="F408" s="12"/>
      <c r="G408" s="12"/>
      <c r="H408" s="12"/>
    </row>
    <row r="409" spans="1:8" x14ac:dyDescent="0.25">
      <c r="A409" s="20"/>
      <c r="B409" s="12"/>
      <c r="C409" s="12"/>
      <c r="D409" s="12"/>
      <c r="E409" s="12"/>
      <c r="F409" s="12"/>
      <c r="G409" s="12"/>
      <c r="H409" s="12"/>
    </row>
    <row r="410" spans="1:8" x14ac:dyDescent="0.25">
      <c r="A410" s="20"/>
      <c r="B410" s="12"/>
      <c r="C410" s="12"/>
      <c r="D410" s="12"/>
      <c r="E410" s="12"/>
      <c r="F410" s="12"/>
      <c r="G410" s="12"/>
      <c r="H410" s="12"/>
    </row>
    <row r="411" spans="1:8" x14ac:dyDescent="0.25">
      <c r="A411" s="20"/>
      <c r="B411" s="12"/>
      <c r="C411" s="12"/>
      <c r="D411" s="12"/>
      <c r="E411" s="12"/>
      <c r="F411" s="12"/>
      <c r="G411" s="12"/>
      <c r="H411" s="12"/>
    </row>
    <row r="412" spans="1:8" x14ac:dyDescent="0.25">
      <c r="A412" s="20"/>
      <c r="B412" s="12"/>
      <c r="C412" s="12"/>
      <c r="D412" s="12"/>
      <c r="E412" s="12"/>
      <c r="F412" s="12"/>
      <c r="G412" s="12"/>
      <c r="H412" s="12"/>
    </row>
    <row r="413" spans="1:8" x14ac:dyDescent="0.25">
      <c r="A413" s="20"/>
      <c r="B413" s="12"/>
      <c r="C413" s="12"/>
      <c r="D413" s="12"/>
      <c r="E413" s="12"/>
      <c r="F413" s="12"/>
      <c r="G413" s="12"/>
      <c r="H413" s="12"/>
    </row>
    <row r="414" spans="1:8" x14ac:dyDescent="0.25">
      <c r="A414" s="20"/>
      <c r="B414" s="12"/>
      <c r="C414" s="12"/>
      <c r="D414" s="12"/>
      <c r="E414" s="12"/>
      <c r="F414" s="12"/>
      <c r="G414" s="12"/>
      <c r="H414" s="12"/>
    </row>
    <row r="415" spans="1:8" x14ac:dyDescent="0.25">
      <c r="A415" s="20"/>
      <c r="B415" s="12"/>
      <c r="C415" s="12"/>
      <c r="D415" s="12"/>
      <c r="E415" s="12"/>
      <c r="F415" s="12"/>
      <c r="G415" s="12"/>
      <c r="H415" s="12"/>
    </row>
    <row r="416" spans="1:8" x14ac:dyDescent="0.25">
      <c r="A416" s="20"/>
      <c r="B416" s="12"/>
      <c r="C416" s="12"/>
      <c r="D416" s="12"/>
      <c r="E416" s="12"/>
      <c r="F416" s="12"/>
      <c r="G416" s="12"/>
      <c r="H416" s="12"/>
    </row>
    <row r="417" spans="1:8" x14ac:dyDescent="0.25">
      <c r="A417" s="20"/>
      <c r="B417" s="12"/>
      <c r="C417" s="12"/>
      <c r="D417" s="12"/>
      <c r="E417" s="12"/>
      <c r="F417" s="12"/>
      <c r="G417" s="12"/>
      <c r="H417" s="12"/>
    </row>
    <row r="418" spans="1:8" x14ac:dyDescent="0.25">
      <c r="A418" s="20"/>
      <c r="B418" s="12"/>
      <c r="C418" s="12"/>
      <c r="D418" s="12"/>
      <c r="E418" s="12"/>
      <c r="F418" s="12"/>
      <c r="G418" s="12"/>
      <c r="H418" s="12"/>
    </row>
    <row r="419" spans="1:8" x14ac:dyDescent="0.25">
      <c r="A419" s="20"/>
      <c r="B419" s="12"/>
      <c r="C419" s="12"/>
      <c r="D419" s="12"/>
      <c r="E419" s="12"/>
      <c r="F419" s="12"/>
      <c r="G419" s="12"/>
      <c r="H419" s="12"/>
    </row>
    <row r="420" spans="1:8" x14ac:dyDescent="0.25">
      <c r="A420" s="20"/>
      <c r="B420" s="12"/>
      <c r="C420" s="12"/>
      <c r="D420" s="12"/>
      <c r="E420" s="12"/>
      <c r="F420" s="12"/>
      <c r="G420" s="12"/>
      <c r="H420" s="12"/>
    </row>
    <row r="421" spans="1:8" x14ac:dyDescent="0.25">
      <c r="A421" s="20"/>
      <c r="B421" s="12"/>
      <c r="C421" s="12"/>
      <c r="D421" s="12"/>
      <c r="E421" s="12"/>
      <c r="F421" s="12"/>
      <c r="G421" s="12"/>
      <c r="H421" s="12"/>
    </row>
    <row r="422" spans="1:8" x14ac:dyDescent="0.25">
      <c r="A422" s="20"/>
      <c r="B422" s="12"/>
      <c r="C422" s="12"/>
      <c r="D422" s="12"/>
      <c r="E422" s="12"/>
      <c r="F422" s="12"/>
      <c r="G422" s="12"/>
      <c r="H422" s="12"/>
    </row>
    <row r="423" spans="1:8" x14ac:dyDescent="0.25">
      <c r="A423" s="20"/>
      <c r="B423" s="12"/>
      <c r="C423" s="12"/>
      <c r="D423" s="12"/>
      <c r="E423" s="12"/>
      <c r="F423" s="12"/>
      <c r="G423" s="12"/>
      <c r="H423" s="12"/>
    </row>
    <row r="424" spans="1:8" x14ac:dyDescent="0.25">
      <c r="A424" s="20"/>
      <c r="B424" s="12"/>
      <c r="C424" s="12"/>
      <c r="D424" s="12"/>
      <c r="E424" s="12"/>
      <c r="F424" s="12"/>
      <c r="G424" s="12"/>
      <c r="H424" s="12"/>
    </row>
    <row r="425" spans="1:8" x14ac:dyDescent="0.25">
      <c r="A425" s="20"/>
      <c r="B425" s="12"/>
      <c r="C425" s="12"/>
      <c r="D425" s="12"/>
      <c r="E425" s="12"/>
      <c r="F425" s="12"/>
      <c r="G425" s="12"/>
      <c r="H425" s="12"/>
    </row>
    <row r="426" spans="1:8" x14ac:dyDescent="0.25">
      <c r="A426" s="20"/>
      <c r="B426" s="12"/>
      <c r="C426" s="12"/>
      <c r="D426" s="12"/>
      <c r="E426" s="12"/>
      <c r="F426" s="12"/>
      <c r="G426" s="12"/>
      <c r="H426" s="12"/>
    </row>
    <row r="427" spans="1:8" x14ac:dyDescent="0.25">
      <c r="A427" s="20"/>
      <c r="B427" s="12"/>
      <c r="C427" s="12"/>
      <c r="D427" s="12"/>
      <c r="E427" s="12"/>
      <c r="F427" s="12"/>
      <c r="G427" s="12"/>
      <c r="H427" s="12"/>
    </row>
    <row r="428" spans="1:8" x14ac:dyDescent="0.25">
      <c r="A428" s="20"/>
      <c r="B428" s="12"/>
      <c r="C428" s="12"/>
      <c r="D428" s="12"/>
      <c r="E428" s="12"/>
      <c r="F428" s="12"/>
      <c r="G428" s="12"/>
      <c r="H428" s="12"/>
    </row>
    <row r="429" spans="1:8" x14ac:dyDescent="0.25">
      <c r="A429" s="20"/>
      <c r="B429" s="12"/>
      <c r="C429" s="12"/>
      <c r="D429" s="12"/>
      <c r="E429" s="12"/>
      <c r="F429" s="12"/>
      <c r="G429" s="12"/>
      <c r="H429" s="12"/>
    </row>
    <row r="430" spans="1:8" x14ac:dyDescent="0.25">
      <c r="A430" s="20"/>
      <c r="B430" s="12"/>
      <c r="C430" s="12"/>
      <c r="D430" s="12"/>
      <c r="E430" s="12"/>
      <c r="F430" s="12"/>
      <c r="G430" s="12"/>
      <c r="H430" s="12"/>
    </row>
    <row r="431" spans="1:8" x14ac:dyDescent="0.25">
      <c r="A431" s="20"/>
      <c r="B431" s="12"/>
      <c r="C431" s="12"/>
      <c r="D431" s="12"/>
      <c r="E431" s="12"/>
      <c r="F431" s="12"/>
      <c r="G431" s="12"/>
      <c r="H431" s="12"/>
    </row>
    <row r="432" spans="1:8" x14ac:dyDescent="0.25">
      <c r="A432" s="20"/>
      <c r="B432" s="12"/>
      <c r="C432" s="12"/>
      <c r="D432" s="12"/>
      <c r="E432" s="12"/>
      <c r="F432" s="12"/>
      <c r="G432" s="12"/>
      <c r="H432" s="12"/>
    </row>
    <row r="433" spans="1:2" x14ac:dyDescent="0.25">
      <c r="A433" s="20"/>
      <c r="B433"/>
    </row>
    <row r="434" spans="1:2" x14ac:dyDescent="0.25">
      <c r="A434" s="20"/>
      <c r="B434"/>
    </row>
    <row r="435" spans="1:2" x14ac:dyDescent="0.25">
      <c r="A435" s="20"/>
      <c r="B435"/>
    </row>
    <row r="436" spans="1:2" x14ac:dyDescent="0.25">
      <c r="A436" s="20"/>
      <c r="B436"/>
    </row>
    <row r="437" spans="1:2" x14ac:dyDescent="0.25">
      <c r="A437" s="20"/>
      <c r="B437"/>
    </row>
    <row r="438" spans="1:2" x14ac:dyDescent="0.25">
      <c r="A438" s="20"/>
      <c r="B438"/>
    </row>
    <row r="479" spans="16:18" x14ac:dyDescent="0.25">
      <c r="P479" s="2"/>
      <c r="Q479" s="2"/>
      <c r="R479" s="2"/>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81"/>
  <sheetViews>
    <sheetView workbookViewId="0"/>
  </sheetViews>
  <sheetFormatPr defaultRowHeight="15" x14ac:dyDescent="0.25"/>
  <cols>
    <col min="1" max="1" width="27.7109375" customWidth="1"/>
    <col min="2" max="5" width="9.42578125" bestFit="1" customWidth="1"/>
    <col min="6" max="6" width="9.7109375" bestFit="1" customWidth="1"/>
    <col min="7" max="7" width="10.7109375" bestFit="1" customWidth="1"/>
    <col min="8" max="8" width="10.5703125" bestFit="1" customWidth="1"/>
    <col min="9" max="9" width="9.7109375" bestFit="1" customWidth="1"/>
    <col min="10" max="10" width="9.42578125" bestFit="1" customWidth="1"/>
    <col min="11" max="11" width="10.5703125" bestFit="1" customWidth="1"/>
    <col min="14" max="14" width="25.7109375" customWidth="1"/>
    <col min="15" max="60" width="10.7109375" customWidth="1"/>
    <col min="61" max="62" width="11.5703125" bestFit="1" customWidth="1"/>
    <col min="63" max="66" width="9.85546875" bestFit="1" customWidth="1"/>
    <col min="67" max="68" width="9.42578125" bestFit="1" customWidth="1"/>
    <col min="69" max="69" width="9.85546875" bestFit="1" customWidth="1"/>
  </cols>
  <sheetData>
    <row r="1" spans="1:70" x14ac:dyDescent="0.25">
      <c r="A1" s="1" t="s">
        <v>71</v>
      </c>
      <c r="D1" t="s">
        <v>29</v>
      </c>
      <c r="Q1" t="s">
        <v>29</v>
      </c>
    </row>
    <row r="2" spans="1:70" x14ac:dyDescent="0.25">
      <c r="A2" s="1" t="s">
        <v>59</v>
      </c>
    </row>
    <row r="3" spans="1:70" x14ac:dyDescent="0.25">
      <c r="A3" s="1" t="s">
        <v>169</v>
      </c>
      <c r="N3" s="1" t="s">
        <v>254</v>
      </c>
      <c r="O3" s="1"/>
      <c r="P3" s="2"/>
      <c r="Q3" s="2"/>
      <c r="R3" s="2"/>
    </row>
    <row r="4" spans="1:70" x14ac:dyDescent="0.25">
      <c r="N4" s="1" t="s">
        <v>60</v>
      </c>
      <c r="O4" s="2"/>
      <c r="P4" s="2"/>
      <c r="Q4" s="2"/>
      <c r="R4" s="2"/>
    </row>
    <row r="5" spans="1:70" x14ac:dyDescent="0.25">
      <c r="A5" s="33" t="s">
        <v>68</v>
      </c>
      <c r="B5" s="1" t="s">
        <v>20</v>
      </c>
      <c r="C5" s="1"/>
      <c r="D5" s="1"/>
      <c r="E5" s="1" t="s">
        <v>21</v>
      </c>
      <c r="F5" s="1"/>
      <c r="G5" s="1"/>
      <c r="H5" s="1"/>
      <c r="I5" s="1"/>
      <c r="J5" s="1"/>
      <c r="K5" s="1"/>
      <c r="N5" s="2"/>
      <c r="O5" s="2"/>
      <c r="P5" s="2"/>
      <c r="Q5" s="2"/>
      <c r="R5" s="2"/>
    </row>
    <row r="6" spans="1:70" ht="15.75" x14ac:dyDescent="0.25">
      <c r="A6" s="32" t="s">
        <v>19</v>
      </c>
      <c r="B6" s="141">
        <v>16</v>
      </c>
      <c r="C6" s="141">
        <v>21</v>
      </c>
      <c r="D6" s="141">
        <v>26</v>
      </c>
      <c r="E6" s="141">
        <v>1</v>
      </c>
      <c r="F6" s="141">
        <v>6</v>
      </c>
      <c r="G6" s="141">
        <v>11</v>
      </c>
      <c r="H6" s="141">
        <v>16</v>
      </c>
      <c r="I6" s="141">
        <v>21</v>
      </c>
      <c r="J6" s="141">
        <v>26</v>
      </c>
      <c r="K6" s="8" t="s">
        <v>24</v>
      </c>
      <c r="M6" s="28" t="s">
        <v>168</v>
      </c>
      <c r="N6" s="16" t="s">
        <v>39</v>
      </c>
      <c r="O6" s="26">
        <v>2009</v>
      </c>
      <c r="P6" s="27">
        <v>2010</v>
      </c>
      <c r="Q6" s="27">
        <v>2011</v>
      </c>
      <c r="R6" s="28">
        <v>2012</v>
      </c>
      <c r="S6" s="140">
        <v>2013</v>
      </c>
      <c r="T6" s="140">
        <v>2014</v>
      </c>
      <c r="U6" s="28">
        <v>2015</v>
      </c>
      <c r="V6" s="28" t="s">
        <v>61</v>
      </c>
      <c r="W6" s="108"/>
      <c r="BR6" s="192"/>
    </row>
    <row r="7" spans="1:70" ht="15.75" x14ac:dyDescent="0.25">
      <c r="A7" s="3" t="s">
        <v>1</v>
      </c>
      <c r="B7" s="95">
        <v>0</v>
      </c>
      <c r="C7" s="95">
        <v>0</v>
      </c>
      <c r="D7" s="95">
        <v>0</v>
      </c>
      <c r="E7" s="95">
        <v>0</v>
      </c>
      <c r="F7" s="95">
        <v>15</v>
      </c>
      <c r="G7" s="95">
        <v>81</v>
      </c>
      <c r="H7" s="95">
        <v>34</v>
      </c>
      <c r="I7" s="95">
        <v>34</v>
      </c>
      <c r="J7" s="95">
        <v>30</v>
      </c>
      <c r="K7" s="95">
        <v>194</v>
      </c>
      <c r="M7" s="149">
        <v>1</v>
      </c>
      <c r="N7" s="25" t="s">
        <v>11</v>
      </c>
      <c r="O7" s="29">
        <v>3229</v>
      </c>
      <c r="P7" s="24">
        <v>4996</v>
      </c>
      <c r="Q7" s="40">
        <v>4100</v>
      </c>
      <c r="R7" s="95">
        <v>16375</v>
      </c>
      <c r="S7" s="95">
        <v>7964</v>
      </c>
      <c r="T7" s="95">
        <v>4000</v>
      </c>
      <c r="U7" s="95">
        <v>2267</v>
      </c>
      <c r="V7" s="19">
        <f t="shared" ref="V7:V40" si="0">SUM(O7:U7)/7</f>
        <v>6133</v>
      </c>
      <c r="W7" s="25"/>
      <c r="BR7" s="192"/>
    </row>
    <row r="8" spans="1:70" ht="15.75" x14ac:dyDescent="0.25">
      <c r="A8" s="3" t="s">
        <v>49</v>
      </c>
      <c r="B8" s="95">
        <v>0</v>
      </c>
      <c r="C8" s="95">
        <v>0</v>
      </c>
      <c r="D8" s="95">
        <v>0</v>
      </c>
      <c r="E8" s="95">
        <v>0</v>
      </c>
      <c r="F8" s="95">
        <v>0</v>
      </c>
      <c r="G8" s="95">
        <v>0</v>
      </c>
      <c r="H8" s="95">
        <v>0</v>
      </c>
      <c r="I8" s="95">
        <v>0</v>
      </c>
      <c r="J8" s="95">
        <v>0</v>
      </c>
      <c r="K8" s="95">
        <v>0</v>
      </c>
      <c r="M8" s="149">
        <v>2</v>
      </c>
      <c r="N8" s="42" t="s">
        <v>17</v>
      </c>
      <c r="O8" s="29">
        <v>1630</v>
      </c>
      <c r="P8" s="24">
        <v>1500</v>
      </c>
      <c r="Q8" s="24">
        <v>5152</v>
      </c>
      <c r="R8" s="95">
        <v>1501</v>
      </c>
      <c r="S8" s="95">
        <v>703</v>
      </c>
      <c r="T8" s="154">
        <v>3006</v>
      </c>
      <c r="U8" s="154">
        <v>1503</v>
      </c>
      <c r="V8" s="19">
        <f t="shared" si="0"/>
        <v>2142.1428571428573</v>
      </c>
      <c r="W8" s="154"/>
      <c r="Z8" s="95"/>
      <c r="BR8" s="192"/>
    </row>
    <row r="9" spans="1:70" ht="15.75" x14ac:dyDescent="0.25">
      <c r="A9" s="3" t="s">
        <v>45</v>
      </c>
      <c r="B9" s="95">
        <v>0</v>
      </c>
      <c r="C9" s="95">
        <v>0</v>
      </c>
      <c r="D9" s="95">
        <v>0</v>
      </c>
      <c r="E9" s="95">
        <v>0</v>
      </c>
      <c r="F9" s="95">
        <v>0</v>
      </c>
      <c r="G9" s="95">
        <v>1</v>
      </c>
      <c r="H9" s="95">
        <v>2</v>
      </c>
      <c r="I9" s="95">
        <v>0</v>
      </c>
      <c r="J9" s="95">
        <v>0</v>
      </c>
      <c r="K9" s="95">
        <v>3</v>
      </c>
      <c r="M9" s="253"/>
      <c r="N9" s="2" t="s">
        <v>18</v>
      </c>
      <c r="O9" s="31">
        <v>104</v>
      </c>
      <c r="P9" s="30">
        <v>803</v>
      </c>
      <c r="Q9" s="67">
        <v>3336</v>
      </c>
      <c r="R9" s="95">
        <v>844</v>
      </c>
      <c r="S9" s="95">
        <v>5305</v>
      </c>
      <c r="T9" s="95">
        <v>987</v>
      </c>
      <c r="U9" s="95">
        <v>306</v>
      </c>
      <c r="V9" s="19">
        <f t="shared" si="0"/>
        <v>1669.2857142857142</v>
      </c>
      <c r="W9" s="254"/>
      <c r="X9" s="255"/>
      <c r="Z9" s="95"/>
      <c r="BR9" s="192"/>
    </row>
    <row r="10" spans="1:70" ht="15.75" x14ac:dyDescent="0.25">
      <c r="A10" s="3" t="s">
        <v>41</v>
      </c>
      <c r="B10" s="95">
        <v>0</v>
      </c>
      <c r="C10" s="95">
        <v>1</v>
      </c>
      <c r="D10" s="95">
        <v>0</v>
      </c>
      <c r="E10" s="95">
        <v>0</v>
      </c>
      <c r="F10" s="95">
        <v>4</v>
      </c>
      <c r="G10" s="95">
        <v>0</v>
      </c>
      <c r="H10" s="95">
        <v>0</v>
      </c>
      <c r="I10" s="95">
        <v>0</v>
      </c>
      <c r="J10" s="95">
        <v>0</v>
      </c>
      <c r="K10" s="95">
        <v>5</v>
      </c>
      <c r="M10" s="149">
        <v>3</v>
      </c>
      <c r="N10" s="2" t="s">
        <v>9</v>
      </c>
      <c r="O10" s="29">
        <v>292</v>
      </c>
      <c r="P10" s="24">
        <v>110</v>
      </c>
      <c r="Q10" s="67">
        <v>574</v>
      </c>
      <c r="R10" s="95">
        <v>2919</v>
      </c>
      <c r="S10" s="95">
        <v>748</v>
      </c>
      <c r="T10" s="95">
        <v>2644</v>
      </c>
      <c r="U10" s="95">
        <v>2111</v>
      </c>
      <c r="V10" s="19">
        <f t="shared" si="0"/>
        <v>1342.5714285714287</v>
      </c>
      <c r="W10" s="25"/>
      <c r="BR10" s="192"/>
    </row>
    <row r="11" spans="1:70" ht="15.75" x14ac:dyDescent="0.25">
      <c r="A11" s="3" t="s">
        <v>2</v>
      </c>
      <c r="B11" s="95">
        <v>0</v>
      </c>
      <c r="C11" s="95">
        <v>2</v>
      </c>
      <c r="D11" s="95">
        <v>5</v>
      </c>
      <c r="E11" s="95">
        <v>68</v>
      </c>
      <c r="F11" s="95">
        <v>37</v>
      </c>
      <c r="G11" s="95">
        <v>51</v>
      </c>
      <c r="H11" s="95">
        <v>14</v>
      </c>
      <c r="I11" s="95">
        <v>2</v>
      </c>
      <c r="J11" s="95">
        <v>0</v>
      </c>
      <c r="K11" s="95">
        <v>179</v>
      </c>
      <c r="M11" s="149">
        <v>4</v>
      </c>
      <c r="N11" s="2" t="s">
        <v>14</v>
      </c>
      <c r="O11" s="31">
        <v>1097</v>
      </c>
      <c r="P11" s="24">
        <v>561</v>
      </c>
      <c r="Q11" s="67">
        <v>1283</v>
      </c>
      <c r="R11" s="95">
        <v>1205</v>
      </c>
      <c r="S11" s="95">
        <v>2548</v>
      </c>
      <c r="T11" s="95">
        <v>1530</v>
      </c>
      <c r="U11" s="95">
        <v>826</v>
      </c>
      <c r="V11" s="19">
        <f t="shared" si="0"/>
        <v>1292.8571428571429</v>
      </c>
      <c r="W11" s="25"/>
      <c r="BR11" s="192"/>
    </row>
    <row r="12" spans="1:70" ht="15.75" x14ac:dyDescent="0.25">
      <c r="A12" s="3" t="s">
        <v>43</v>
      </c>
      <c r="B12" s="95">
        <v>0</v>
      </c>
      <c r="C12" s="95">
        <v>0</v>
      </c>
      <c r="D12" s="95">
        <v>0</v>
      </c>
      <c r="E12" s="95">
        <v>2</v>
      </c>
      <c r="F12" s="95">
        <v>2</v>
      </c>
      <c r="G12" s="95">
        <v>4</v>
      </c>
      <c r="H12" s="95">
        <v>3</v>
      </c>
      <c r="I12" s="95">
        <v>0</v>
      </c>
      <c r="J12" s="95">
        <v>0</v>
      </c>
      <c r="K12" s="95">
        <v>11</v>
      </c>
      <c r="M12" s="149">
        <v>5</v>
      </c>
      <c r="N12" s="2" t="s">
        <v>2</v>
      </c>
      <c r="O12" s="29">
        <v>179</v>
      </c>
      <c r="P12" s="24">
        <v>315</v>
      </c>
      <c r="Q12" s="67">
        <v>282</v>
      </c>
      <c r="R12" s="95">
        <v>354</v>
      </c>
      <c r="S12" s="95">
        <v>221</v>
      </c>
      <c r="T12" s="95">
        <v>114</v>
      </c>
      <c r="U12" s="95">
        <v>210</v>
      </c>
      <c r="V12" s="19">
        <f t="shared" si="0"/>
        <v>239.28571428571428</v>
      </c>
      <c r="W12" s="25"/>
      <c r="BR12" s="192"/>
    </row>
    <row r="13" spans="1:70" ht="15.75" x14ac:dyDescent="0.25">
      <c r="A13" s="3" t="s">
        <v>3</v>
      </c>
      <c r="B13" s="95">
        <v>5</v>
      </c>
      <c r="C13" s="95">
        <v>0</v>
      </c>
      <c r="D13" s="95">
        <v>1</v>
      </c>
      <c r="E13" s="95">
        <v>4</v>
      </c>
      <c r="F13" s="95">
        <v>2</v>
      </c>
      <c r="G13" s="95">
        <v>5</v>
      </c>
      <c r="H13" s="95">
        <v>5</v>
      </c>
      <c r="I13" s="95">
        <v>1</v>
      </c>
      <c r="J13" s="95">
        <v>1</v>
      </c>
      <c r="K13" s="95">
        <v>24</v>
      </c>
      <c r="M13" s="149">
        <v>6</v>
      </c>
      <c r="N13" s="2" t="s">
        <v>1</v>
      </c>
      <c r="O13" s="29">
        <v>194</v>
      </c>
      <c r="P13" s="24">
        <v>203</v>
      </c>
      <c r="Q13" s="67">
        <v>197</v>
      </c>
      <c r="R13" s="95">
        <v>142</v>
      </c>
      <c r="S13" s="95">
        <v>92</v>
      </c>
      <c r="T13" s="95">
        <v>251</v>
      </c>
      <c r="U13" s="95">
        <v>273</v>
      </c>
      <c r="V13" s="19">
        <f t="shared" si="0"/>
        <v>193.14285714285714</v>
      </c>
      <c r="W13" s="25"/>
      <c r="BR13" s="192"/>
    </row>
    <row r="14" spans="1:70" x14ac:dyDescent="0.25">
      <c r="A14" s="3" t="s">
        <v>4</v>
      </c>
      <c r="B14" s="95">
        <v>0</v>
      </c>
      <c r="C14" s="95">
        <v>0</v>
      </c>
      <c r="D14" s="95">
        <v>0</v>
      </c>
      <c r="E14" s="95">
        <v>0</v>
      </c>
      <c r="F14" s="95">
        <v>0</v>
      </c>
      <c r="G14" s="95">
        <v>0</v>
      </c>
      <c r="H14" s="95">
        <v>0</v>
      </c>
      <c r="I14" s="95">
        <v>0</v>
      </c>
      <c r="J14" s="95">
        <v>0</v>
      </c>
      <c r="K14" s="95">
        <v>0</v>
      </c>
      <c r="M14" s="149">
        <v>7</v>
      </c>
      <c r="N14" s="2" t="s">
        <v>12</v>
      </c>
      <c r="O14" s="29">
        <v>136</v>
      </c>
      <c r="P14" s="30">
        <v>245</v>
      </c>
      <c r="Q14" s="67">
        <v>219</v>
      </c>
      <c r="R14" s="95">
        <v>103</v>
      </c>
      <c r="S14" s="95">
        <v>128</v>
      </c>
      <c r="T14" s="95">
        <v>195</v>
      </c>
      <c r="U14" s="95">
        <v>168</v>
      </c>
      <c r="V14" s="19">
        <f t="shared" si="0"/>
        <v>170.57142857142858</v>
      </c>
      <c r="W14" s="25"/>
    </row>
    <row r="15" spans="1:70" x14ac:dyDescent="0.25">
      <c r="A15" s="3" t="s">
        <v>48</v>
      </c>
      <c r="B15" s="95">
        <v>0</v>
      </c>
      <c r="C15" s="95">
        <v>0</v>
      </c>
      <c r="D15" s="95">
        <v>0</v>
      </c>
      <c r="E15" s="95">
        <v>0</v>
      </c>
      <c r="F15" s="95">
        <v>0</v>
      </c>
      <c r="G15" s="95">
        <v>0</v>
      </c>
      <c r="H15" s="95">
        <v>0</v>
      </c>
      <c r="I15" s="95">
        <v>2</v>
      </c>
      <c r="J15" s="95">
        <v>0</v>
      </c>
      <c r="K15" s="95">
        <v>2</v>
      </c>
      <c r="M15" s="149">
        <v>8</v>
      </c>
      <c r="N15" s="2" t="s">
        <v>10</v>
      </c>
      <c r="O15" s="31">
        <v>81</v>
      </c>
      <c r="P15" s="24">
        <v>373</v>
      </c>
      <c r="Q15" s="67">
        <v>121</v>
      </c>
      <c r="R15" s="95">
        <v>71</v>
      </c>
      <c r="S15" s="95">
        <v>21</v>
      </c>
      <c r="T15" s="95">
        <v>56</v>
      </c>
      <c r="U15" s="95">
        <v>352</v>
      </c>
      <c r="V15" s="19">
        <f t="shared" si="0"/>
        <v>153.57142857142858</v>
      </c>
      <c r="W15" s="154"/>
    </row>
    <row r="16" spans="1:70" x14ac:dyDescent="0.25">
      <c r="A16" s="3" t="s">
        <v>6</v>
      </c>
      <c r="B16" s="95">
        <v>0</v>
      </c>
      <c r="C16" s="95">
        <v>0</v>
      </c>
      <c r="D16" s="95">
        <v>0</v>
      </c>
      <c r="E16" s="95">
        <v>0</v>
      </c>
      <c r="F16" s="95">
        <v>0</v>
      </c>
      <c r="G16" s="95">
        <v>0</v>
      </c>
      <c r="H16" s="95">
        <v>0</v>
      </c>
      <c r="I16" s="95">
        <v>0</v>
      </c>
      <c r="J16" s="95">
        <v>3</v>
      </c>
      <c r="K16" s="95">
        <v>3</v>
      </c>
      <c r="M16" s="149">
        <v>9</v>
      </c>
      <c r="N16" s="2" t="s">
        <v>40</v>
      </c>
      <c r="O16" s="31">
        <v>141</v>
      </c>
      <c r="P16" s="24">
        <v>405</v>
      </c>
      <c r="Q16" s="30">
        <v>482</v>
      </c>
      <c r="R16" s="95">
        <v>6</v>
      </c>
      <c r="S16" s="95">
        <v>4</v>
      </c>
      <c r="T16" s="95">
        <v>6</v>
      </c>
      <c r="U16" s="95">
        <v>6</v>
      </c>
      <c r="V16" s="19">
        <f t="shared" si="0"/>
        <v>150</v>
      </c>
      <c r="W16" s="154"/>
      <c r="Z16" s="95"/>
    </row>
    <row r="17" spans="1:26" x14ac:dyDescent="0.25">
      <c r="A17" s="3" t="s">
        <v>7</v>
      </c>
      <c r="B17" s="95">
        <v>0</v>
      </c>
      <c r="C17" s="95">
        <v>0</v>
      </c>
      <c r="D17" s="95">
        <v>0</v>
      </c>
      <c r="E17" s="95">
        <v>1</v>
      </c>
      <c r="F17" s="95">
        <v>0</v>
      </c>
      <c r="G17" s="95">
        <v>9</v>
      </c>
      <c r="H17" s="95">
        <v>0</v>
      </c>
      <c r="I17" s="95">
        <v>0</v>
      </c>
      <c r="J17" s="95">
        <v>0</v>
      </c>
      <c r="K17" s="95">
        <v>10</v>
      </c>
      <c r="M17" s="150"/>
      <c r="N17" s="2" t="s">
        <v>47</v>
      </c>
      <c r="O17" s="31">
        <v>99</v>
      </c>
      <c r="P17" s="30">
        <v>82</v>
      </c>
      <c r="Q17" s="67">
        <v>57</v>
      </c>
      <c r="R17" s="95">
        <v>76</v>
      </c>
      <c r="S17" s="95">
        <v>344</v>
      </c>
      <c r="T17" s="95">
        <v>49</v>
      </c>
      <c r="U17" s="95">
        <v>65</v>
      </c>
      <c r="V17" s="19">
        <f t="shared" si="0"/>
        <v>110.28571428571429</v>
      </c>
      <c r="W17" s="25"/>
    </row>
    <row r="18" spans="1:26" x14ac:dyDescent="0.25">
      <c r="A18" s="3" t="s">
        <v>50</v>
      </c>
      <c r="B18" s="95">
        <v>0</v>
      </c>
      <c r="C18" s="95">
        <v>0</v>
      </c>
      <c r="D18" s="95">
        <v>0</v>
      </c>
      <c r="E18" s="95">
        <v>0</v>
      </c>
      <c r="F18" s="95">
        <v>0</v>
      </c>
      <c r="G18" s="95">
        <v>3</v>
      </c>
      <c r="H18" s="95">
        <v>0</v>
      </c>
      <c r="I18" s="95">
        <v>0</v>
      </c>
      <c r="J18" s="95">
        <v>0</v>
      </c>
      <c r="K18" s="95">
        <v>3</v>
      </c>
      <c r="M18" s="149">
        <v>10</v>
      </c>
      <c r="N18" s="2" t="s">
        <v>3</v>
      </c>
      <c r="O18" s="29">
        <v>24</v>
      </c>
      <c r="P18" s="24">
        <v>36</v>
      </c>
      <c r="Q18" s="67">
        <v>59</v>
      </c>
      <c r="R18" s="95">
        <v>68</v>
      </c>
      <c r="S18" s="95">
        <v>90</v>
      </c>
      <c r="T18" s="95">
        <v>24</v>
      </c>
      <c r="U18" s="95">
        <v>39</v>
      </c>
      <c r="V18" s="19">
        <f t="shared" si="0"/>
        <v>48.571428571428569</v>
      </c>
      <c r="W18" s="154"/>
      <c r="Z18" s="95"/>
    </row>
    <row r="19" spans="1:26" x14ac:dyDescent="0.25">
      <c r="A19" s="3" t="s">
        <v>51</v>
      </c>
      <c r="B19" s="95">
        <v>0</v>
      </c>
      <c r="C19" s="95">
        <v>0</v>
      </c>
      <c r="D19" s="95">
        <v>0</v>
      </c>
      <c r="E19" s="95">
        <v>0</v>
      </c>
      <c r="F19" s="95">
        <v>18</v>
      </c>
      <c r="G19" s="95">
        <v>0</v>
      </c>
      <c r="H19" s="95">
        <v>0</v>
      </c>
      <c r="I19" s="95">
        <v>0</v>
      </c>
      <c r="J19" s="95">
        <v>0</v>
      </c>
      <c r="K19" s="95">
        <v>18</v>
      </c>
      <c r="M19" s="149">
        <v>11</v>
      </c>
      <c r="N19" s="2" t="s">
        <v>15</v>
      </c>
      <c r="O19" s="29">
        <v>125</v>
      </c>
      <c r="P19" s="30">
        <v>0</v>
      </c>
      <c r="Q19" s="30">
        <v>33</v>
      </c>
      <c r="R19" s="95">
        <v>76</v>
      </c>
      <c r="S19" s="95">
        <v>18</v>
      </c>
      <c r="T19" s="95">
        <v>15</v>
      </c>
      <c r="U19" s="86">
        <v>0</v>
      </c>
      <c r="V19" s="19">
        <f t="shared" si="0"/>
        <v>38.142857142857146</v>
      </c>
      <c r="W19" s="154"/>
      <c r="Z19" s="95"/>
    </row>
    <row r="20" spans="1:26" x14ac:dyDescent="0.25">
      <c r="A20" s="3" t="s">
        <v>42</v>
      </c>
      <c r="B20" s="95">
        <v>0</v>
      </c>
      <c r="C20" s="95">
        <v>0</v>
      </c>
      <c r="D20" s="95">
        <v>0</v>
      </c>
      <c r="E20" s="95">
        <v>0</v>
      </c>
      <c r="F20" s="95">
        <v>0</v>
      </c>
      <c r="G20" s="95">
        <v>1</v>
      </c>
      <c r="H20" s="95">
        <v>2</v>
      </c>
      <c r="I20" s="95">
        <v>0</v>
      </c>
      <c r="J20" s="95">
        <v>0</v>
      </c>
      <c r="K20" s="95">
        <v>3</v>
      </c>
      <c r="M20" s="149">
        <v>12</v>
      </c>
      <c r="N20" s="2" t="s">
        <v>41</v>
      </c>
      <c r="O20" s="29">
        <v>5</v>
      </c>
      <c r="P20" s="24">
        <v>42</v>
      </c>
      <c r="Q20" s="67">
        <v>5</v>
      </c>
      <c r="R20" s="95">
        <v>95</v>
      </c>
      <c r="S20" s="95">
        <v>96</v>
      </c>
      <c r="T20" s="95">
        <v>17</v>
      </c>
      <c r="U20" s="95">
        <v>4</v>
      </c>
      <c r="V20" s="19">
        <f t="shared" si="0"/>
        <v>37.714285714285715</v>
      </c>
      <c r="W20" s="25"/>
      <c r="Z20" s="95"/>
    </row>
    <row r="21" spans="1:26" x14ac:dyDescent="0.25">
      <c r="A21" s="3" t="s">
        <v>8</v>
      </c>
      <c r="B21" s="95">
        <v>0</v>
      </c>
      <c r="C21" s="95">
        <v>0</v>
      </c>
      <c r="D21" s="95">
        <v>0</v>
      </c>
      <c r="E21" s="95">
        <v>0</v>
      </c>
      <c r="F21" s="95">
        <v>0</v>
      </c>
      <c r="G21" s="95">
        <v>1</v>
      </c>
      <c r="H21" s="95">
        <v>8</v>
      </c>
      <c r="I21" s="95">
        <v>2</v>
      </c>
      <c r="J21" s="95">
        <v>2</v>
      </c>
      <c r="K21" s="95">
        <v>13</v>
      </c>
      <c r="M21" s="149">
        <v>13</v>
      </c>
      <c r="N21" s="2" t="s">
        <v>13</v>
      </c>
      <c r="O21" s="29">
        <v>0</v>
      </c>
      <c r="P21" s="24">
        <v>7</v>
      </c>
      <c r="Q21" s="67">
        <v>0</v>
      </c>
      <c r="R21" s="95">
        <v>1</v>
      </c>
      <c r="S21" s="95">
        <v>146</v>
      </c>
      <c r="T21" s="95">
        <v>98</v>
      </c>
      <c r="U21" s="95">
        <v>11</v>
      </c>
      <c r="V21" s="19">
        <f t="shared" si="0"/>
        <v>37.571428571428569</v>
      </c>
      <c r="W21" s="25"/>
    </row>
    <row r="22" spans="1:26" x14ac:dyDescent="0.25">
      <c r="A22" s="3" t="s">
        <v>9</v>
      </c>
      <c r="B22" s="95">
        <v>0</v>
      </c>
      <c r="C22" s="95">
        <v>0</v>
      </c>
      <c r="D22" s="95">
        <v>0</v>
      </c>
      <c r="E22" s="95">
        <v>23</v>
      </c>
      <c r="F22" s="95">
        <v>29</v>
      </c>
      <c r="G22" s="95">
        <v>4</v>
      </c>
      <c r="H22" s="95">
        <v>106</v>
      </c>
      <c r="I22" s="95">
        <v>110</v>
      </c>
      <c r="J22" s="95">
        <v>20</v>
      </c>
      <c r="K22" s="95">
        <v>292</v>
      </c>
      <c r="M22" s="149">
        <v>14</v>
      </c>
      <c r="N22" s="2" t="s">
        <v>8</v>
      </c>
      <c r="O22" s="29">
        <v>13</v>
      </c>
      <c r="P22" s="24">
        <v>56</v>
      </c>
      <c r="Q22" s="67">
        <v>30</v>
      </c>
      <c r="R22" s="95">
        <v>18</v>
      </c>
      <c r="S22" s="95">
        <v>62</v>
      </c>
      <c r="T22" s="95">
        <v>39</v>
      </c>
      <c r="U22" s="95">
        <v>39</v>
      </c>
      <c r="V22" s="19">
        <f t="shared" si="0"/>
        <v>36.714285714285715</v>
      </c>
      <c r="W22" s="25"/>
    </row>
    <row r="23" spans="1:26" x14ac:dyDescent="0.25">
      <c r="A23" s="3" t="s">
        <v>44</v>
      </c>
      <c r="B23" s="95">
        <v>0</v>
      </c>
      <c r="C23" s="95">
        <v>0</v>
      </c>
      <c r="D23" s="95">
        <v>0</v>
      </c>
      <c r="E23" s="95">
        <v>0</v>
      </c>
      <c r="F23" s="95">
        <v>0</v>
      </c>
      <c r="G23" s="95">
        <v>1</v>
      </c>
      <c r="H23" s="95">
        <v>0</v>
      </c>
      <c r="I23" s="95">
        <v>0</v>
      </c>
      <c r="J23" s="95">
        <v>0</v>
      </c>
      <c r="K23" s="95">
        <v>1</v>
      </c>
      <c r="M23" s="149">
        <v>15</v>
      </c>
      <c r="N23" s="2" t="s">
        <v>7</v>
      </c>
      <c r="O23" s="29">
        <v>10</v>
      </c>
      <c r="P23" s="24">
        <v>22</v>
      </c>
      <c r="Q23" s="67">
        <v>27</v>
      </c>
      <c r="R23" s="95">
        <v>28</v>
      </c>
      <c r="S23" s="95">
        <v>65</v>
      </c>
      <c r="T23" s="95">
        <v>26</v>
      </c>
      <c r="U23" s="95">
        <v>28</v>
      </c>
      <c r="V23" s="19">
        <f t="shared" si="0"/>
        <v>29.428571428571427</v>
      </c>
      <c r="W23" s="25"/>
    </row>
    <row r="24" spans="1:26" x14ac:dyDescent="0.25">
      <c r="A24" s="3" t="s">
        <v>10</v>
      </c>
      <c r="B24" s="95">
        <v>0</v>
      </c>
      <c r="C24" s="95">
        <v>0</v>
      </c>
      <c r="D24" s="95">
        <v>0</v>
      </c>
      <c r="E24" s="95">
        <v>7</v>
      </c>
      <c r="F24" s="95">
        <v>15</v>
      </c>
      <c r="G24" s="95">
        <v>49</v>
      </c>
      <c r="H24" s="95">
        <v>10</v>
      </c>
      <c r="I24" s="95">
        <v>0</v>
      </c>
      <c r="J24" s="95">
        <v>0</v>
      </c>
      <c r="K24" s="95">
        <v>81</v>
      </c>
      <c r="M24" s="149">
        <v>16</v>
      </c>
      <c r="N24" s="2" t="s">
        <v>32</v>
      </c>
      <c r="O24" s="29">
        <v>1</v>
      </c>
      <c r="P24" s="24">
        <v>5</v>
      </c>
      <c r="Q24" s="67">
        <v>3</v>
      </c>
      <c r="R24" s="95">
        <v>34</v>
      </c>
      <c r="S24" s="95">
        <v>0</v>
      </c>
      <c r="T24" s="95">
        <v>13</v>
      </c>
      <c r="U24" s="95">
        <v>33</v>
      </c>
      <c r="V24" s="19">
        <f t="shared" si="0"/>
        <v>12.714285714285714</v>
      </c>
      <c r="W24" s="25"/>
    </row>
    <row r="25" spans="1:26" x14ac:dyDescent="0.25">
      <c r="A25" s="3" t="s">
        <v>11</v>
      </c>
      <c r="B25" s="95">
        <v>0</v>
      </c>
      <c r="C25" s="95">
        <v>0</v>
      </c>
      <c r="D25" s="95">
        <v>0</v>
      </c>
      <c r="E25" s="95">
        <v>0</v>
      </c>
      <c r="F25" s="95">
        <v>1326</v>
      </c>
      <c r="G25" s="95">
        <v>814</v>
      </c>
      <c r="H25" s="95">
        <v>942</v>
      </c>
      <c r="I25" s="95">
        <v>146</v>
      </c>
      <c r="J25" s="95">
        <v>1</v>
      </c>
      <c r="K25" s="95">
        <v>3229</v>
      </c>
      <c r="M25" s="149">
        <v>17</v>
      </c>
      <c r="N25" s="2" t="s">
        <v>54</v>
      </c>
      <c r="O25" s="29">
        <v>0</v>
      </c>
      <c r="P25" s="30">
        <v>0</v>
      </c>
      <c r="Q25" s="30">
        <v>15</v>
      </c>
      <c r="R25" s="95">
        <v>1</v>
      </c>
      <c r="S25" s="95">
        <v>22</v>
      </c>
      <c r="T25" s="95">
        <v>36</v>
      </c>
      <c r="U25" s="86">
        <v>0</v>
      </c>
      <c r="V25" s="19">
        <f t="shared" si="0"/>
        <v>10.571428571428571</v>
      </c>
      <c r="W25" s="25"/>
    </row>
    <row r="26" spans="1:26" x14ac:dyDescent="0.25">
      <c r="A26" s="3" t="s">
        <v>12</v>
      </c>
      <c r="B26" s="95">
        <v>0</v>
      </c>
      <c r="C26" s="95">
        <v>0</v>
      </c>
      <c r="D26" s="95">
        <v>0</v>
      </c>
      <c r="E26" s="95">
        <v>0</v>
      </c>
      <c r="F26" s="95">
        <v>44</v>
      </c>
      <c r="G26" s="95">
        <v>49</v>
      </c>
      <c r="H26" s="95">
        <v>43</v>
      </c>
      <c r="I26" s="95">
        <v>0</v>
      </c>
      <c r="J26" s="95">
        <v>0</v>
      </c>
      <c r="K26" s="95">
        <v>136</v>
      </c>
      <c r="M26" s="149">
        <v>18</v>
      </c>
      <c r="N26" s="2" t="s">
        <v>43</v>
      </c>
      <c r="O26" s="29">
        <v>11</v>
      </c>
      <c r="P26" s="24">
        <v>11</v>
      </c>
      <c r="Q26" s="67">
        <v>13</v>
      </c>
      <c r="R26" s="95">
        <v>8</v>
      </c>
      <c r="S26" s="95">
        <v>2</v>
      </c>
      <c r="T26" s="95">
        <v>8</v>
      </c>
      <c r="U26" s="95">
        <v>18</v>
      </c>
      <c r="V26" s="19">
        <f t="shared" si="0"/>
        <v>10.142857142857142</v>
      </c>
      <c r="W26" s="25"/>
    </row>
    <row r="27" spans="1:26" x14ac:dyDescent="0.25">
      <c r="A27" s="3" t="s">
        <v>32</v>
      </c>
      <c r="B27" s="95">
        <v>0</v>
      </c>
      <c r="C27" s="95">
        <v>0</v>
      </c>
      <c r="D27" s="95">
        <v>0</v>
      </c>
      <c r="E27" s="95">
        <v>0</v>
      </c>
      <c r="F27" s="95">
        <v>0</v>
      </c>
      <c r="G27" s="95">
        <v>1</v>
      </c>
      <c r="H27" s="95">
        <v>0</v>
      </c>
      <c r="I27" s="95">
        <v>0</v>
      </c>
      <c r="J27" s="95">
        <v>0</v>
      </c>
      <c r="K27" s="95">
        <v>1</v>
      </c>
      <c r="M27" s="149">
        <v>19</v>
      </c>
      <c r="N27" s="2" t="s">
        <v>4</v>
      </c>
      <c r="O27" s="29">
        <v>0</v>
      </c>
      <c r="P27" s="24">
        <v>26</v>
      </c>
      <c r="Q27" s="67">
        <v>3</v>
      </c>
      <c r="R27" s="95">
        <v>15</v>
      </c>
      <c r="S27" s="95">
        <v>9</v>
      </c>
      <c r="T27" s="95">
        <v>4</v>
      </c>
      <c r="U27" s="95">
        <v>11</v>
      </c>
      <c r="V27" s="19">
        <f t="shared" si="0"/>
        <v>9.7142857142857135</v>
      </c>
      <c r="W27" s="25"/>
    </row>
    <row r="28" spans="1:26" x14ac:dyDescent="0.25">
      <c r="A28" s="3" t="s">
        <v>18</v>
      </c>
      <c r="B28" s="95">
        <v>0</v>
      </c>
      <c r="C28" s="95">
        <v>0</v>
      </c>
      <c r="D28" s="95">
        <v>0</v>
      </c>
      <c r="E28" s="95">
        <v>1</v>
      </c>
      <c r="F28" s="95">
        <v>103</v>
      </c>
      <c r="G28" s="95">
        <v>0</v>
      </c>
      <c r="H28" s="95">
        <v>0</v>
      </c>
      <c r="I28" s="95">
        <v>0</v>
      </c>
      <c r="J28" s="95">
        <v>0</v>
      </c>
      <c r="K28" s="95">
        <v>104</v>
      </c>
      <c r="M28" s="149">
        <v>20</v>
      </c>
      <c r="N28" s="2" t="s">
        <v>42</v>
      </c>
      <c r="O28" s="29">
        <v>3</v>
      </c>
      <c r="P28" s="24">
        <v>12</v>
      </c>
      <c r="Q28" s="67">
        <v>1</v>
      </c>
      <c r="R28" s="95">
        <v>7</v>
      </c>
      <c r="S28" s="95">
        <v>0</v>
      </c>
      <c r="T28" s="95">
        <v>8</v>
      </c>
      <c r="U28" s="95">
        <v>5</v>
      </c>
      <c r="V28" s="19">
        <f t="shared" si="0"/>
        <v>5.1428571428571432</v>
      </c>
      <c r="W28" s="25"/>
    </row>
    <row r="29" spans="1:26" x14ac:dyDescent="0.25">
      <c r="A29" s="3" t="s">
        <v>46</v>
      </c>
      <c r="B29" s="95">
        <v>0</v>
      </c>
      <c r="C29" s="95">
        <v>0</v>
      </c>
      <c r="D29" s="95">
        <v>0</v>
      </c>
      <c r="E29" s="95">
        <v>0</v>
      </c>
      <c r="F29" s="95">
        <v>0</v>
      </c>
      <c r="G29" s="95">
        <v>0</v>
      </c>
      <c r="H29" s="95">
        <v>0</v>
      </c>
      <c r="I29" s="95">
        <v>0</v>
      </c>
      <c r="J29" s="95">
        <v>0</v>
      </c>
      <c r="K29" s="95">
        <v>0</v>
      </c>
      <c r="M29" s="149">
        <v>21</v>
      </c>
      <c r="N29" s="2" t="s">
        <v>44</v>
      </c>
      <c r="O29" s="29">
        <v>1</v>
      </c>
      <c r="P29" s="24">
        <v>10</v>
      </c>
      <c r="Q29" s="67">
        <v>1</v>
      </c>
      <c r="R29" s="95">
        <v>2</v>
      </c>
      <c r="S29" s="95">
        <v>9</v>
      </c>
      <c r="T29" s="95">
        <v>2</v>
      </c>
      <c r="U29" s="95">
        <v>6</v>
      </c>
      <c r="V29" s="19">
        <f t="shared" si="0"/>
        <v>4.4285714285714288</v>
      </c>
      <c r="W29" s="25"/>
    </row>
    <row r="30" spans="1:26" x14ac:dyDescent="0.25">
      <c r="A30" s="3" t="s">
        <v>13</v>
      </c>
      <c r="B30" s="95">
        <v>0</v>
      </c>
      <c r="C30" s="95">
        <v>0</v>
      </c>
      <c r="D30" s="95">
        <v>0</v>
      </c>
      <c r="E30" s="95">
        <v>0</v>
      </c>
      <c r="F30" s="95">
        <v>0</v>
      </c>
      <c r="G30" s="95">
        <v>0</v>
      </c>
      <c r="H30" s="95">
        <v>0</v>
      </c>
      <c r="I30" s="95">
        <v>0</v>
      </c>
      <c r="J30" s="95">
        <v>0</v>
      </c>
      <c r="K30" s="95">
        <v>0</v>
      </c>
      <c r="M30" s="2"/>
      <c r="N30" s="2" t="s">
        <v>48</v>
      </c>
      <c r="O30" s="29">
        <v>2</v>
      </c>
      <c r="P30" s="24">
        <v>18</v>
      </c>
      <c r="Q30" s="67">
        <v>0</v>
      </c>
      <c r="R30" s="95">
        <v>2</v>
      </c>
      <c r="S30" s="95">
        <v>2</v>
      </c>
      <c r="T30" s="181">
        <v>0</v>
      </c>
      <c r="U30" s="95">
        <v>5</v>
      </c>
      <c r="V30" s="19">
        <f t="shared" si="0"/>
        <v>4.1428571428571432</v>
      </c>
      <c r="W30" s="25"/>
      <c r="Z30" s="95"/>
    </row>
    <row r="31" spans="1:26" x14ac:dyDescent="0.25">
      <c r="A31" s="3" t="s">
        <v>14</v>
      </c>
      <c r="B31" s="95">
        <v>0</v>
      </c>
      <c r="C31" s="95">
        <v>0</v>
      </c>
      <c r="D31" s="95">
        <v>0</v>
      </c>
      <c r="E31" s="95">
        <v>40</v>
      </c>
      <c r="F31" s="95">
        <v>500</v>
      </c>
      <c r="G31" s="95">
        <v>420</v>
      </c>
      <c r="H31" s="95">
        <v>120</v>
      </c>
      <c r="I31" s="95">
        <v>12</v>
      </c>
      <c r="J31" s="95">
        <v>5</v>
      </c>
      <c r="K31" s="95">
        <v>1097</v>
      </c>
      <c r="M31" s="149">
        <v>22</v>
      </c>
      <c r="N31" s="2" t="s">
        <v>51</v>
      </c>
      <c r="O31" s="29">
        <v>18</v>
      </c>
      <c r="P31" s="24">
        <v>0</v>
      </c>
      <c r="Q31" s="67">
        <v>2</v>
      </c>
      <c r="R31" s="95">
        <v>0</v>
      </c>
      <c r="S31" s="95">
        <v>3</v>
      </c>
      <c r="T31" s="95">
        <v>3</v>
      </c>
      <c r="U31" s="86">
        <v>0</v>
      </c>
      <c r="V31" s="19">
        <f t="shared" si="0"/>
        <v>3.7142857142857144</v>
      </c>
      <c r="W31" s="25"/>
    </row>
    <row r="32" spans="1:26" x14ac:dyDescent="0.25">
      <c r="A32" s="3" t="s">
        <v>40</v>
      </c>
      <c r="B32" s="95">
        <v>139</v>
      </c>
      <c r="C32" s="95">
        <v>2</v>
      </c>
      <c r="D32" s="95">
        <v>0</v>
      </c>
      <c r="E32" s="95">
        <v>0</v>
      </c>
      <c r="F32" s="95">
        <v>0</v>
      </c>
      <c r="G32" s="95">
        <v>0</v>
      </c>
      <c r="H32" s="95">
        <v>0</v>
      </c>
      <c r="I32" s="95">
        <v>0</v>
      </c>
      <c r="J32" s="95">
        <v>0</v>
      </c>
      <c r="K32" s="95">
        <v>141</v>
      </c>
      <c r="M32" s="149">
        <v>23</v>
      </c>
      <c r="N32" s="2" t="s">
        <v>46</v>
      </c>
      <c r="O32" s="29">
        <v>0</v>
      </c>
      <c r="P32" s="24">
        <v>1</v>
      </c>
      <c r="Q32" s="67">
        <v>8</v>
      </c>
      <c r="R32" s="95">
        <v>8</v>
      </c>
      <c r="S32" s="95">
        <v>0</v>
      </c>
      <c r="T32" s="95">
        <v>2</v>
      </c>
      <c r="U32" s="86">
        <v>0</v>
      </c>
      <c r="V32" s="19">
        <f t="shared" si="0"/>
        <v>2.7142857142857144</v>
      </c>
      <c r="W32" s="25"/>
    </row>
    <row r="33" spans="1:60" x14ac:dyDescent="0.25">
      <c r="A33" s="3" t="s">
        <v>52</v>
      </c>
      <c r="B33" s="95">
        <v>0</v>
      </c>
      <c r="C33" s="95">
        <v>0</v>
      </c>
      <c r="D33" s="95">
        <v>0</v>
      </c>
      <c r="E33" s="95">
        <v>0</v>
      </c>
      <c r="F33" s="95">
        <v>0</v>
      </c>
      <c r="G33" s="95">
        <v>0</v>
      </c>
      <c r="H33" s="95">
        <v>1</v>
      </c>
      <c r="I33" s="95">
        <v>0</v>
      </c>
      <c r="J33" s="95">
        <v>0</v>
      </c>
      <c r="K33" s="95">
        <v>1</v>
      </c>
      <c r="M33" s="149">
        <v>24</v>
      </c>
      <c r="N33" s="2" t="s">
        <v>45</v>
      </c>
      <c r="O33" s="29">
        <v>3</v>
      </c>
      <c r="P33" s="24">
        <v>1</v>
      </c>
      <c r="Q33" s="67">
        <v>1</v>
      </c>
      <c r="R33" s="95">
        <v>1</v>
      </c>
      <c r="S33" s="95">
        <v>10</v>
      </c>
      <c r="T33" s="181">
        <v>0</v>
      </c>
      <c r="U33" s="86">
        <v>0</v>
      </c>
      <c r="V33" s="19">
        <f t="shared" si="0"/>
        <v>2.2857142857142856</v>
      </c>
      <c r="W33" s="25"/>
    </row>
    <row r="34" spans="1:60" x14ac:dyDescent="0.25">
      <c r="A34" s="3" t="s">
        <v>53</v>
      </c>
      <c r="B34" s="95">
        <v>0</v>
      </c>
      <c r="C34" s="95">
        <v>0</v>
      </c>
      <c r="D34" s="95">
        <v>0</v>
      </c>
      <c r="E34" s="95">
        <v>0</v>
      </c>
      <c r="F34" s="95">
        <v>0</v>
      </c>
      <c r="G34" s="95">
        <v>0</v>
      </c>
      <c r="H34" s="95">
        <v>0</v>
      </c>
      <c r="I34" s="95">
        <v>0</v>
      </c>
      <c r="J34" s="95">
        <v>0</v>
      </c>
      <c r="K34" s="95">
        <v>0</v>
      </c>
      <c r="M34" s="149">
        <v>25</v>
      </c>
      <c r="N34" s="25" t="s">
        <v>50</v>
      </c>
      <c r="O34" s="29">
        <v>3</v>
      </c>
      <c r="P34" s="30">
        <v>0</v>
      </c>
      <c r="Q34" s="67">
        <v>0</v>
      </c>
      <c r="R34" s="95">
        <v>4</v>
      </c>
      <c r="S34" s="95">
        <v>6</v>
      </c>
      <c r="T34" s="181">
        <v>0</v>
      </c>
      <c r="U34" s="86">
        <v>0</v>
      </c>
      <c r="V34" s="19">
        <f t="shared" si="0"/>
        <v>1.8571428571428572</v>
      </c>
      <c r="W34" s="154"/>
      <c r="Z34" s="95"/>
    </row>
    <row r="35" spans="1:60" x14ac:dyDescent="0.25">
      <c r="A35" s="3" t="s">
        <v>15</v>
      </c>
      <c r="B35" s="95">
        <v>0</v>
      </c>
      <c r="C35" s="95">
        <v>0</v>
      </c>
      <c r="D35" s="95">
        <v>0</v>
      </c>
      <c r="E35" s="95">
        <v>0</v>
      </c>
      <c r="F35" s="95">
        <v>0</v>
      </c>
      <c r="G35" s="95">
        <v>119</v>
      </c>
      <c r="H35" s="95">
        <v>5</v>
      </c>
      <c r="I35" s="95">
        <v>1</v>
      </c>
      <c r="J35" s="95">
        <v>0</v>
      </c>
      <c r="K35" s="95">
        <v>125</v>
      </c>
      <c r="M35" s="149">
        <v>26</v>
      </c>
      <c r="N35" s="2" t="s">
        <v>16</v>
      </c>
      <c r="O35" s="29">
        <v>1</v>
      </c>
      <c r="P35" s="30">
        <v>5</v>
      </c>
      <c r="Q35" s="86">
        <v>1</v>
      </c>
      <c r="R35" s="95">
        <v>1</v>
      </c>
      <c r="S35" s="95">
        <v>0</v>
      </c>
      <c r="T35" s="181">
        <v>0</v>
      </c>
      <c r="U35" s="86">
        <v>0</v>
      </c>
      <c r="V35" s="19">
        <f t="shared" si="0"/>
        <v>1.1428571428571428</v>
      </c>
      <c r="W35" s="25"/>
    </row>
    <row r="36" spans="1:60" x14ac:dyDescent="0.25">
      <c r="A36" s="3" t="s">
        <v>54</v>
      </c>
      <c r="B36" s="95">
        <v>0</v>
      </c>
      <c r="C36" s="95">
        <v>0</v>
      </c>
      <c r="D36" s="95">
        <v>0</v>
      </c>
      <c r="E36" s="95">
        <v>0</v>
      </c>
      <c r="F36" s="95">
        <v>0</v>
      </c>
      <c r="G36" s="95">
        <v>0</v>
      </c>
      <c r="H36" s="95">
        <v>0</v>
      </c>
      <c r="I36" s="95">
        <v>0</v>
      </c>
      <c r="J36" s="95">
        <v>0</v>
      </c>
      <c r="K36" s="95">
        <v>0</v>
      </c>
      <c r="M36" s="149">
        <v>27</v>
      </c>
      <c r="N36" s="2" t="s">
        <v>52</v>
      </c>
      <c r="O36" s="29">
        <v>1</v>
      </c>
      <c r="P36" s="24">
        <v>0</v>
      </c>
      <c r="Q36" s="67">
        <v>0</v>
      </c>
      <c r="R36" s="95">
        <v>6</v>
      </c>
      <c r="S36" s="95">
        <v>0</v>
      </c>
      <c r="T36" s="181">
        <v>0</v>
      </c>
      <c r="U36" s="86">
        <v>0</v>
      </c>
      <c r="V36" s="19">
        <f t="shared" si="0"/>
        <v>1</v>
      </c>
      <c r="W36" s="25"/>
      <c r="Z36" s="95"/>
    </row>
    <row r="37" spans="1:60" x14ac:dyDescent="0.25">
      <c r="A37" s="3" t="s">
        <v>47</v>
      </c>
      <c r="B37" s="95">
        <v>0</v>
      </c>
      <c r="C37" s="95">
        <v>0</v>
      </c>
      <c r="D37" s="95">
        <v>0</v>
      </c>
      <c r="E37" s="95">
        <v>0</v>
      </c>
      <c r="F37" s="95">
        <v>65</v>
      </c>
      <c r="G37" s="95">
        <v>17</v>
      </c>
      <c r="H37" s="95">
        <v>17</v>
      </c>
      <c r="I37" s="95">
        <v>0</v>
      </c>
      <c r="J37" s="95">
        <v>0</v>
      </c>
      <c r="K37" s="95">
        <v>99</v>
      </c>
      <c r="M37" s="149">
        <v>28</v>
      </c>
      <c r="N37" s="2" t="s">
        <v>83</v>
      </c>
      <c r="O37" s="148">
        <v>0</v>
      </c>
      <c r="P37" s="95">
        <v>0</v>
      </c>
      <c r="Q37" s="95">
        <v>0</v>
      </c>
      <c r="R37" s="95">
        <v>0</v>
      </c>
      <c r="S37" s="95">
        <v>5</v>
      </c>
      <c r="T37" s="181">
        <v>0</v>
      </c>
      <c r="U37" s="86">
        <v>0</v>
      </c>
      <c r="V37" s="19">
        <f t="shared" si="0"/>
        <v>0.7142857142857143</v>
      </c>
      <c r="W37" s="25"/>
      <c r="Z37" s="95"/>
    </row>
    <row r="38" spans="1:60" x14ac:dyDescent="0.25">
      <c r="A38" s="3" t="s">
        <v>16</v>
      </c>
      <c r="B38" s="95">
        <v>0</v>
      </c>
      <c r="C38" s="95">
        <v>0</v>
      </c>
      <c r="D38" s="95">
        <v>0</v>
      </c>
      <c r="E38" s="95">
        <v>0</v>
      </c>
      <c r="F38" s="95">
        <v>1</v>
      </c>
      <c r="G38" s="95">
        <v>0</v>
      </c>
      <c r="H38" s="95">
        <v>0</v>
      </c>
      <c r="I38" s="95">
        <v>0</v>
      </c>
      <c r="J38" s="95">
        <v>0</v>
      </c>
      <c r="K38" s="95">
        <v>1</v>
      </c>
      <c r="M38" s="149">
        <v>29</v>
      </c>
      <c r="N38" s="102" t="s">
        <v>55</v>
      </c>
      <c r="O38" s="154">
        <v>0</v>
      </c>
      <c r="P38" s="154">
        <v>0</v>
      </c>
      <c r="Q38" s="154">
        <v>0</v>
      </c>
      <c r="R38" s="154">
        <v>0</v>
      </c>
      <c r="S38" s="154">
        <v>0</v>
      </c>
      <c r="T38" s="154">
        <v>5</v>
      </c>
      <c r="U38" s="67">
        <v>0</v>
      </c>
      <c r="V38" s="19">
        <f t="shared" si="0"/>
        <v>0.7142857142857143</v>
      </c>
      <c r="W38" s="25"/>
    </row>
    <row r="39" spans="1:60" x14ac:dyDescent="0.25">
      <c r="A39" s="6" t="s">
        <v>17</v>
      </c>
      <c r="B39" s="38">
        <v>0</v>
      </c>
      <c r="C39" s="38">
        <v>0</v>
      </c>
      <c r="D39" s="38">
        <v>0</v>
      </c>
      <c r="E39" s="38">
        <v>40</v>
      </c>
      <c r="F39" s="38">
        <v>500</v>
      </c>
      <c r="G39" s="38">
        <v>1000</v>
      </c>
      <c r="H39" s="38">
        <v>84</v>
      </c>
      <c r="I39" s="38">
        <v>6</v>
      </c>
      <c r="J39" s="38">
        <v>0</v>
      </c>
      <c r="K39" s="38">
        <v>1630</v>
      </c>
      <c r="M39" s="182">
        <v>30</v>
      </c>
      <c r="N39" s="102" t="s">
        <v>6</v>
      </c>
      <c r="O39" s="147">
        <v>3</v>
      </c>
      <c r="P39" s="24">
        <v>0</v>
      </c>
      <c r="Q39" s="67">
        <v>0</v>
      </c>
      <c r="R39" s="95">
        <v>1</v>
      </c>
      <c r="S39" s="95">
        <v>0</v>
      </c>
      <c r="T39" s="181">
        <v>0</v>
      </c>
      <c r="U39" s="86">
        <v>0</v>
      </c>
      <c r="V39" s="19">
        <f t="shared" si="0"/>
        <v>0.5714285714285714</v>
      </c>
      <c r="W39" s="154"/>
      <c r="Z39" s="95"/>
    </row>
    <row r="40" spans="1:60" x14ac:dyDescent="0.25">
      <c r="A40" s="11" t="s">
        <v>24</v>
      </c>
      <c r="B40" s="95">
        <f>SUM(B7:B39)</f>
        <v>144</v>
      </c>
      <c r="C40" s="95">
        <f t="shared" ref="C40:J40" si="1">SUM(C7:C39)</f>
        <v>5</v>
      </c>
      <c r="D40" s="95">
        <f t="shared" si="1"/>
        <v>6</v>
      </c>
      <c r="E40" s="95">
        <f t="shared" si="1"/>
        <v>186</v>
      </c>
      <c r="F40" s="95">
        <f t="shared" si="1"/>
        <v>2661</v>
      </c>
      <c r="G40" s="95">
        <f t="shared" si="1"/>
        <v>2630</v>
      </c>
      <c r="H40" s="95">
        <f t="shared" si="1"/>
        <v>1396</v>
      </c>
      <c r="I40" s="95">
        <f t="shared" si="1"/>
        <v>316</v>
      </c>
      <c r="J40" s="95">
        <f t="shared" si="1"/>
        <v>62</v>
      </c>
      <c r="K40" s="95">
        <v>7406</v>
      </c>
      <c r="M40" s="183">
        <v>31</v>
      </c>
      <c r="N40" s="41" t="s">
        <v>53</v>
      </c>
      <c r="O40" s="117">
        <v>0</v>
      </c>
      <c r="P40" s="117">
        <v>0</v>
      </c>
      <c r="Q40" s="117">
        <v>2</v>
      </c>
      <c r="R40" s="117">
        <v>0</v>
      </c>
      <c r="S40" s="117">
        <v>0</v>
      </c>
      <c r="T40" s="117">
        <v>1</v>
      </c>
      <c r="U40" s="117">
        <v>1</v>
      </c>
      <c r="V40" s="91">
        <f t="shared" si="0"/>
        <v>0.5714285714285714</v>
      </c>
      <c r="W40" s="25"/>
      <c r="Z40" s="95"/>
    </row>
    <row r="41" spans="1:60" x14ac:dyDescent="0.25">
      <c r="B41" s="95"/>
      <c r="C41" s="95"/>
      <c r="D41" s="95"/>
      <c r="E41" s="95"/>
      <c r="F41" s="95"/>
      <c r="G41" s="95"/>
      <c r="H41" s="95"/>
      <c r="I41" s="95"/>
      <c r="J41" s="95"/>
      <c r="K41" s="95"/>
      <c r="M41" s="149"/>
      <c r="N41" s="39" t="s">
        <v>57</v>
      </c>
      <c r="O41" s="19">
        <f>SUM(O7:O40)</f>
        <v>7406</v>
      </c>
      <c r="P41" s="19">
        <f t="shared" ref="P41:S41" si="2">SUM(P7:P40)</f>
        <v>9845</v>
      </c>
      <c r="Q41" s="19">
        <f t="shared" si="2"/>
        <v>16007</v>
      </c>
      <c r="R41" s="19">
        <f t="shared" si="2"/>
        <v>23972</v>
      </c>
      <c r="S41" s="19">
        <f t="shared" si="2"/>
        <v>18623</v>
      </c>
      <c r="T41" s="19">
        <f>SUM(T7:T40)</f>
        <v>13139</v>
      </c>
      <c r="U41" s="19">
        <f>SUM(U7:U40)</f>
        <v>8287</v>
      </c>
      <c r="V41" s="19">
        <f t="shared" ref="V41:V42" si="3">SUM(O41:U41)/7</f>
        <v>13897</v>
      </c>
      <c r="W41" s="25"/>
    </row>
    <row r="42" spans="1:60" x14ac:dyDescent="0.25">
      <c r="B42" s="95"/>
      <c r="C42" s="95"/>
      <c r="D42" s="95"/>
      <c r="E42" s="95"/>
      <c r="F42" s="95"/>
      <c r="G42" s="95"/>
      <c r="H42" s="95"/>
      <c r="I42" s="95"/>
      <c r="J42" s="95"/>
      <c r="K42" s="95"/>
      <c r="L42" s="2"/>
      <c r="M42" s="149"/>
      <c r="N42" s="35" t="s">
        <v>67</v>
      </c>
      <c r="O42" s="37">
        <v>24</v>
      </c>
      <c r="P42" s="36">
        <v>23</v>
      </c>
      <c r="Q42" s="37">
        <v>25</v>
      </c>
      <c r="R42" s="19">
        <v>27</v>
      </c>
      <c r="S42" s="19">
        <v>23</v>
      </c>
      <c r="T42" s="95">
        <v>25</v>
      </c>
      <c r="U42" s="86">
        <v>21</v>
      </c>
      <c r="V42" s="19">
        <f t="shared" si="3"/>
        <v>24</v>
      </c>
      <c r="W42" s="25"/>
    </row>
    <row r="43" spans="1:60" x14ac:dyDescent="0.25">
      <c r="B43" s="95"/>
      <c r="C43" s="95"/>
      <c r="D43" s="95"/>
      <c r="E43" s="95"/>
      <c r="F43" s="95"/>
      <c r="G43" s="95"/>
      <c r="H43" s="95"/>
      <c r="I43" s="95"/>
      <c r="J43" s="95"/>
      <c r="K43" s="95"/>
      <c r="M43" s="2"/>
      <c r="Q43" s="19"/>
      <c r="W43" s="25"/>
    </row>
    <row r="44" spans="1:60" x14ac:dyDescent="0.25">
      <c r="A44" s="33" t="s">
        <v>69</v>
      </c>
      <c r="B44" s="129" t="s">
        <v>20</v>
      </c>
      <c r="C44" s="129"/>
      <c r="D44" s="129"/>
      <c r="E44" s="129"/>
      <c r="F44" s="129" t="s">
        <v>21</v>
      </c>
      <c r="G44" s="129"/>
      <c r="H44" s="129"/>
      <c r="I44" s="129"/>
      <c r="J44" s="129"/>
      <c r="K44" s="129"/>
    </row>
    <row r="45" spans="1:60" x14ac:dyDescent="0.25">
      <c r="A45" s="32" t="s">
        <v>19</v>
      </c>
      <c r="B45" s="130">
        <v>15</v>
      </c>
      <c r="C45" s="130">
        <v>20</v>
      </c>
      <c r="D45" s="130">
        <v>25</v>
      </c>
      <c r="E45" s="130">
        <v>30</v>
      </c>
      <c r="F45" s="130">
        <v>5</v>
      </c>
      <c r="G45" s="130">
        <v>10</v>
      </c>
      <c r="H45" s="130">
        <v>15</v>
      </c>
      <c r="I45" s="130">
        <v>20</v>
      </c>
      <c r="J45" s="130">
        <v>25</v>
      </c>
      <c r="K45" s="142" t="s">
        <v>24</v>
      </c>
    </row>
    <row r="46" spans="1:60" x14ac:dyDescent="0.25">
      <c r="A46" s="3" t="s">
        <v>1</v>
      </c>
      <c r="B46" s="95">
        <v>0</v>
      </c>
      <c r="C46" s="95">
        <v>0</v>
      </c>
      <c r="D46" s="95">
        <v>0</v>
      </c>
      <c r="E46" s="95">
        <v>3</v>
      </c>
      <c r="F46" s="95">
        <v>0</v>
      </c>
      <c r="G46" s="95">
        <v>5</v>
      </c>
      <c r="H46" s="95">
        <v>128</v>
      </c>
      <c r="I46" s="95">
        <v>54</v>
      </c>
      <c r="J46" s="95">
        <v>13</v>
      </c>
      <c r="K46" s="95">
        <v>203</v>
      </c>
    </row>
    <row r="47" spans="1:60" ht="15.75" x14ac:dyDescent="0.25">
      <c r="A47" s="3" t="s">
        <v>49</v>
      </c>
      <c r="B47" s="95">
        <v>0</v>
      </c>
      <c r="C47" s="95">
        <v>0</v>
      </c>
      <c r="D47" s="95">
        <v>0</v>
      </c>
      <c r="E47" s="95">
        <v>0</v>
      </c>
      <c r="F47" s="95">
        <v>0</v>
      </c>
      <c r="G47" s="95">
        <v>0</v>
      </c>
      <c r="H47" s="95">
        <v>0</v>
      </c>
      <c r="I47" s="95">
        <v>0</v>
      </c>
      <c r="J47" s="95">
        <v>0</v>
      </c>
      <c r="K47" s="95">
        <v>0</v>
      </c>
      <c r="O47" s="191"/>
    </row>
    <row r="48" spans="1:60" ht="15.75" x14ac:dyDescent="0.25">
      <c r="A48" s="3" t="s">
        <v>45</v>
      </c>
      <c r="B48" s="95">
        <v>0</v>
      </c>
      <c r="C48" s="95">
        <v>1</v>
      </c>
      <c r="D48" s="95">
        <v>0</v>
      </c>
      <c r="E48" s="95">
        <v>0</v>
      </c>
      <c r="F48" s="95">
        <v>0</v>
      </c>
      <c r="G48" s="95">
        <v>0</v>
      </c>
      <c r="H48" s="95">
        <v>0</v>
      </c>
      <c r="I48" s="95">
        <v>0</v>
      </c>
      <c r="J48" s="95">
        <v>0</v>
      </c>
      <c r="K48" s="95">
        <v>1</v>
      </c>
      <c r="P48" s="193"/>
      <c r="Q48" s="193"/>
      <c r="R48" s="193"/>
      <c r="S48" s="193"/>
      <c r="T48" s="193"/>
      <c r="U48" s="193"/>
      <c r="V48" s="193"/>
      <c r="W48" s="193"/>
      <c r="Z48" s="193"/>
      <c r="AA48" s="193"/>
      <c r="AB48" s="193"/>
      <c r="AC48" s="193"/>
      <c r="AD48" s="193"/>
      <c r="AE48" s="193"/>
      <c r="AF48" s="193"/>
      <c r="AG48" s="193"/>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row>
    <row r="49" spans="1:60" ht="15.75" x14ac:dyDescent="0.25">
      <c r="A49" s="3" t="s">
        <v>41</v>
      </c>
      <c r="B49" s="95">
        <v>1</v>
      </c>
      <c r="C49" s="95">
        <v>2</v>
      </c>
      <c r="D49" s="95">
        <v>25</v>
      </c>
      <c r="E49" s="95">
        <v>5</v>
      </c>
      <c r="F49" s="95">
        <v>7</v>
      </c>
      <c r="G49" s="95">
        <v>0</v>
      </c>
      <c r="H49" s="95">
        <v>0</v>
      </c>
      <c r="I49" s="95">
        <v>2</v>
      </c>
      <c r="J49" s="95">
        <v>0</v>
      </c>
      <c r="K49" s="95">
        <v>42</v>
      </c>
      <c r="O49" s="191"/>
      <c r="P49" s="195"/>
      <c r="Q49" s="195"/>
      <c r="R49" s="195"/>
      <c r="S49" s="196"/>
      <c r="T49" s="195"/>
      <c r="U49" s="195"/>
      <c r="V49" s="195"/>
      <c r="W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row>
    <row r="50" spans="1:60" ht="15.75" x14ac:dyDescent="0.25">
      <c r="A50" s="3" t="s">
        <v>2</v>
      </c>
      <c r="B50" s="95">
        <v>0</v>
      </c>
      <c r="C50" s="95">
        <v>6</v>
      </c>
      <c r="D50" s="95">
        <v>14</v>
      </c>
      <c r="E50" s="95">
        <v>134</v>
      </c>
      <c r="F50" s="95">
        <v>137</v>
      </c>
      <c r="G50" s="95">
        <v>3</v>
      </c>
      <c r="H50" s="95">
        <v>8</v>
      </c>
      <c r="I50" s="95">
        <v>13</v>
      </c>
      <c r="J50" s="95">
        <v>0</v>
      </c>
      <c r="K50" s="95">
        <v>315</v>
      </c>
      <c r="O50" s="191"/>
      <c r="P50" s="195"/>
      <c r="Q50" s="195"/>
      <c r="R50" s="195"/>
      <c r="S50" s="195"/>
      <c r="T50" s="195"/>
      <c r="U50" s="195"/>
      <c r="V50" s="195"/>
      <c r="W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row>
    <row r="51" spans="1:60" ht="15.75" x14ac:dyDescent="0.25">
      <c r="A51" s="3" t="s">
        <v>43</v>
      </c>
      <c r="B51" s="95">
        <v>0</v>
      </c>
      <c r="C51" s="95">
        <v>0</v>
      </c>
      <c r="D51" s="95">
        <v>0</v>
      </c>
      <c r="E51" s="95">
        <v>2</v>
      </c>
      <c r="F51" s="95">
        <v>2</v>
      </c>
      <c r="G51" s="95">
        <v>0</v>
      </c>
      <c r="H51" s="95">
        <v>2</v>
      </c>
      <c r="I51" s="95">
        <v>1</v>
      </c>
      <c r="J51" s="95">
        <v>4</v>
      </c>
      <c r="K51" s="95">
        <v>11</v>
      </c>
      <c r="O51" s="191"/>
      <c r="P51" s="195"/>
      <c r="Q51" s="195"/>
      <c r="R51" s="195"/>
      <c r="S51" s="195"/>
      <c r="T51" s="195"/>
      <c r="U51" s="195"/>
      <c r="V51" s="195"/>
      <c r="W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row>
    <row r="52" spans="1:60" ht="15.75" x14ac:dyDescent="0.25">
      <c r="A52" s="3" t="s">
        <v>3</v>
      </c>
      <c r="B52" s="95">
        <v>0</v>
      </c>
      <c r="C52" s="95">
        <v>4</v>
      </c>
      <c r="D52" s="95">
        <v>3</v>
      </c>
      <c r="E52" s="95">
        <v>14</v>
      </c>
      <c r="F52" s="95">
        <v>5</v>
      </c>
      <c r="G52" s="95">
        <v>1</v>
      </c>
      <c r="H52" s="95">
        <v>3</v>
      </c>
      <c r="I52" s="95">
        <v>4</v>
      </c>
      <c r="J52" s="95">
        <v>2</v>
      </c>
      <c r="K52" s="95">
        <v>36</v>
      </c>
      <c r="O52" s="191"/>
      <c r="P52" s="195"/>
      <c r="Q52" s="196"/>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row>
    <row r="53" spans="1:60" ht="15.75" x14ac:dyDescent="0.25">
      <c r="A53" s="3" t="s">
        <v>4</v>
      </c>
      <c r="B53" s="95">
        <v>0</v>
      </c>
      <c r="C53" s="95">
        <v>5</v>
      </c>
      <c r="D53" s="95">
        <v>0</v>
      </c>
      <c r="E53" s="95">
        <v>14</v>
      </c>
      <c r="F53" s="95">
        <v>4</v>
      </c>
      <c r="G53" s="95">
        <v>2</v>
      </c>
      <c r="H53" s="95">
        <v>0</v>
      </c>
      <c r="I53" s="95">
        <v>1</v>
      </c>
      <c r="J53" s="95">
        <v>0</v>
      </c>
      <c r="K53" s="95">
        <v>26</v>
      </c>
      <c r="O53" s="191"/>
      <c r="P53" s="196"/>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row>
    <row r="54" spans="1:60" ht="15.75" x14ac:dyDescent="0.25">
      <c r="A54" s="3" t="s">
        <v>48</v>
      </c>
      <c r="B54" s="95">
        <v>0</v>
      </c>
      <c r="C54" s="95">
        <v>10</v>
      </c>
      <c r="D54" s="95">
        <v>0</v>
      </c>
      <c r="E54" s="95">
        <v>3</v>
      </c>
      <c r="F54" s="95">
        <v>0</v>
      </c>
      <c r="G54" s="95">
        <v>0</v>
      </c>
      <c r="H54" s="95">
        <v>0</v>
      </c>
      <c r="I54" s="95">
        <v>5</v>
      </c>
      <c r="J54" s="95">
        <v>0</v>
      </c>
      <c r="K54" s="95">
        <v>18</v>
      </c>
      <c r="O54" s="191"/>
      <c r="P54" s="195"/>
      <c r="Q54" s="195"/>
      <c r="R54" s="195"/>
      <c r="S54" s="195"/>
      <c r="T54" s="196"/>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row>
    <row r="55" spans="1:60" ht="15.75" x14ac:dyDescent="0.25">
      <c r="A55" s="3" t="s">
        <v>6</v>
      </c>
      <c r="B55" s="95">
        <v>0</v>
      </c>
      <c r="C55" s="95">
        <v>0</v>
      </c>
      <c r="D55" s="95">
        <v>0</v>
      </c>
      <c r="E55" s="95">
        <v>0</v>
      </c>
      <c r="F55" s="95">
        <v>0</v>
      </c>
      <c r="G55" s="95">
        <v>0</v>
      </c>
      <c r="H55" s="95">
        <v>0</v>
      </c>
      <c r="I55" s="95">
        <v>0</v>
      </c>
      <c r="J55" s="95">
        <v>0</v>
      </c>
      <c r="K55" s="95">
        <v>0</v>
      </c>
      <c r="O55" s="192"/>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row>
    <row r="56" spans="1:60" x14ac:dyDescent="0.25">
      <c r="A56" s="3" t="s">
        <v>7</v>
      </c>
      <c r="B56" s="95">
        <v>0</v>
      </c>
      <c r="C56" s="95">
        <v>0</v>
      </c>
      <c r="D56" s="95">
        <v>0</v>
      </c>
      <c r="E56" s="95">
        <v>0</v>
      </c>
      <c r="F56" s="95">
        <v>2</v>
      </c>
      <c r="G56" s="95">
        <v>1</v>
      </c>
      <c r="H56" s="95">
        <v>1</v>
      </c>
      <c r="I56" s="95">
        <v>5</v>
      </c>
      <c r="J56" s="95">
        <v>13</v>
      </c>
      <c r="K56" s="95">
        <v>22</v>
      </c>
    </row>
    <row r="57" spans="1:60" x14ac:dyDescent="0.25">
      <c r="A57" s="3" t="s">
        <v>50</v>
      </c>
      <c r="B57" s="95">
        <v>0</v>
      </c>
      <c r="C57" s="95">
        <v>0</v>
      </c>
      <c r="D57" s="95">
        <v>0</v>
      </c>
      <c r="E57" s="95">
        <v>0</v>
      </c>
      <c r="F57" s="95">
        <v>0</v>
      </c>
      <c r="G57" s="95">
        <v>0</v>
      </c>
      <c r="H57" s="95">
        <v>0</v>
      </c>
      <c r="I57" s="95">
        <v>0</v>
      </c>
      <c r="J57" s="95">
        <v>0</v>
      </c>
      <c r="K57" s="95">
        <v>0</v>
      </c>
    </row>
    <row r="58" spans="1:60" x14ac:dyDescent="0.25">
      <c r="A58" s="3" t="s">
        <v>51</v>
      </c>
      <c r="B58" s="95">
        <v>0</v>
      </c>
      <c r="C58" s="95">
        <v>0</v>
      </c>
      <c r="D58" s="95">
        <v>0</v>
      </c>
      <c r="E58" s="95">
        <v>0</v>
      </c>
      <c r="F58" s="95">
        <v>0</v>
      </c>
      <c r="G58" s="95">
        <v>0</v>
      </c>
      <c r="H58" s="95">
        <v>0</v>
      </c>
      <c r="I58" s="95">
        <v>0</v>
      </c>
      <c r="J58" s="95">
        <v>0</v>
      </c>
      <c r="K58" s="95">
        <v>0</v>
      </c>
    </row>
    <row r="59" spans="1:60" x14ac:dyDescent="0.25">
      <c r="A59" s="3" t="s">
        <v>42</v>
      </c>
      <c r="B59" s="95">
        <v>0</v>
      </c>
      <c r="C59" s="95">
        <v>0</v>
      </c>
      <c r="D59" s="95">
        <v>0</v>
      </c>
      <c r="E59" s="95">
        <v>0</v>
      </c>
      <c r="F59" s="95">
        <v>0</v>
      </c>
      <c r="G59" s="95">
        <v>1</v>
      </c>
      <c r="H59" s="95">
        <v>0</v>
      </c>
      <c r="I59" s="95">
        <v>11</v>
      </c>
      <c r="J59" s="95">
        <v>0</v>
      </c>
      <c r="K59" s="95">
        <v>12</v>
      </c>
    </row>
    <row r="60" spans="1:60" x14ac:dyDescent="0.25">
      <c r="A60" s="3" t="s">
        <v>8</v>
      </c>
      <c r="B60" s="95">
        <v>0</v>
      </c>
      <c r="C60" s="95">
        <v>0</v>
      </c>
      <c r="D60" s="95">
        <v>0</v>
      </c>
      <c r="E60" s="95">
        <v>0</v>
      </c>
      <c r="F60" s="95">
        <v>3</v>
      </c>
      <c r="G60" s="95">
        <v>4</v>
      </c>
      <c r="H60" s="95">
        <v>26</v>
      </c>
      <c r="I60" s="95">
        <v>17</v>
      </c>
      <c r="J60" s="95">
        <v>6</v>
      </c>
      <c r="K60" s="95">
        <v>56</v>
      </c>
    </row>
    <row r="61" spans="1:60" x14ac:dyDescent="0.25">
      <c r="A61" s="3" t="s">
        <v>9</v>
      </c>
      <c r="B61" s="95">
        <v>0</v>
      </c>
      <c r="C61" s="95">
        <v>0</v>
      </c>
      <c r="D61" s="95">
        <v>0</v>
      </c>
      <c r="E61" s="95">
        <v>22</v>
      </c>
      <c r="F61" s="95">
        <v>31</v>
      </c>
      <c r="G61" s="95">
        <v>8</v>
      </c>
      <c r="H61" s="95">
        <v>2</v>
      </c>
      <c r="I61" s="95">
        <v>33</v>
      </c>
      <c r="J61" s="95">
        <v>14</v>
      </c>
      <c r="K61" s="95">
        <v>110</v>
      </c>
    </row>
    <row r="62" spans="1:60" x14ac:dyDescent="0.25">
      <c r="A62" s="3" t="s">
        <v>44</v>
      </c>
      <c r="B62" s="95">
        <v>0</v>
      </c>
      <c r="C62" s="95">
        <v>0</v>
      </c>
      <c r="D62" s="95">
        <v>0</v>
      </c>
      <c r="E62" s="95">
        <v>0</v>
      </c>
      <c r="F62" s="95">
        <v>3</v>
      </c>
      <c r="G62" s="95">
        <v>0</v>
      </c>
      <c r="H62" s="95">
        <v>3</v>
      </c>
      <c r="I62" s="95">
        <v>1</v>
      </c>
      <c r="J62" s="95">
        <v>3</v>
      </c>
      <c r="K62" s="95">
        <v>10</v>
      </c>
    </row>
    <row r="63" spans="1:60" x14ac:dyDescent="0.25">
      <c r="A63" s="3" t="s">
        <v>10</v>
      </c>
      <c r="B63" s="95">
        <v>0</v>
      </c>
      <c r="C63" s="95">
        <v>0</v>
      </c>
      <c r="D63" s="95">
        <v>0</v>
      </c>
      <c r="E63" s="95">
        <v>0</v>
      </c>
      <c r="F63" s="95">
        <v>14</v>
      </c>
      <c r="G63" s="95">
        <v>110</v>
      </c>
      <c r="H63" s="95">
        <v>228</v>
      </c>
      <c r="I63" s="95">
        <v>20</v>
      </c>
      <c r="J63" s="95">
        <v>1</v>
      </c>
      <c r="K63" s="95">
        <v>373</v>
      </c>
    </row>
    <row r="64" spans="1:60" x14ac:dyDescent="0.25">
      <c r="A64" s="3" t="s">
        <v>11</v>
      </c>
      <c r="B64" s="95">
        <v>0</v>
      </c>
      <c r="C64" s="95">
        <v>0</v>
      </c>
      <c r="D64" s="95">
        <v>7</v>
      </c>
      <c r="E64" s="95">
        <v>100</v>
      </c>
      <c r="F64" s="95">
        <v>500</v>
      </c>
      <c r="G64" s="95">
        <v>142</v>
      </c>
      <c r="H64" s="95">
        <v>3880</v>
      </c>
      <c r="I64" s="95">
        <v>367</v>
      </c>
      <c r="J64" s="95">
        <v>0</v>
      </c>
      <c r="K64" s="95">
        <v>4996</v>
      </c>
      <c r="O64" s="17"/>
      <c r="P64" s="17"/>
      <c r="Q64" s="17"/>
      <c r="R64" s="17"/>
    </row>
    <row r="65" spans="1:19" x14ac:dyDescent="0.25">
      <c r="A65" s="3" t="s">
        <v>12</v>
      </c>
      <c r="B65" s="95">
        <v>0</v>
      </c>
      <c r="C65" s="95">
        <v>0</v>
      </c>
      <c r="D65" s="95">
        <v>0</v>
      </c>
      <c r="E65" s="95">
        <v>0</v>
      </c>
      <c r="F65" s="95">
        <v>0</v>
      </c>
      <c r="G65" s="95">
        <v>2</v>
      </c>
      <c r="H65" s="95">
        <v>97</v>
      </c>
      <c r="I65" s="95">
        <v>146</v>
      </c>
      <c r="J65" s="95">
        <v>0</v>
      </c>
      <c r="K65" s="95">
        <v>245</v>
      </c>
      <c r="S65" s="17"/>
    </row>
    <row r="66" spans="1:19" x14ac:dyDescent="0.25">
      <c r="A66" s="3" t="s">
        <v>32</v>
      </c>
      <c r="B66" s="95">
        <v>0</v>
      </c>
      <c r="C66" s="95">
        <v>0</v>
      </c>
      <c r="D66" s="95">
        <v>0</v>
      </c>
      <c r="E66" s="95">
        <v>0</v>
      </c>
      <c r="F66" s="95">
        <v>3</v>
      </c>
      <c r="G66" s="95">
        <v>0</v>
      </c>
      <c r="H66" s="95">
        <v>2</v>
      </c>
      <c r="I66" s="95">
        <v>0</v>
      </c>
      <c r="J66" s="95">
        <v>0</v>
      </c>
      <c r="K66" s="95">
        <v>5</v>
      </c>
    </row>
    <row r="67" spans="1:19" x14ac:dyDescent="0.25">
      <c r="A67" s="3" t="s">
        <v>18</v>
      </c>
      <c r="B67" s="95">
        <v>0</v>
      </c>
      <c r="C67" s="95">
        <v>1</v>
      </c>
      <c r="D67" s="95">
        <v>15</v>
      </c>
      <c r="E67" s="95">
        <v>298</v>
      </c>
      <c r="F67" s="95">
        <v>92</v>
      </c>
      <c r="G67" s="95">
        <v>0</v>
      </c>
      <c r="H67" s="95">
        <v>54</v>
      </c>
      <c r="I67" s="95">
        <v>332</v>
      </c>
      <c r="J67" s="95">
        <v>11</v>
      </c>
      <c r="K67" s="95">
        <v>803</v>
      </c>
    </row>
    <row r="68" spans="1:19" x14ac:dyDescent="0.25">
      <c r="A68" s="3" t="s">
        <v>46</v>
      </c>
      <c r="B68" s="95">
        <v>0</v>
      </c>
      <c r="C68" s="95">
        <v>0</v>
      </c>
      <c r="D68" s="95">
        <v>0</v>
      </c>
      <c r="E68" s="95">
        <v>0</v>
      </c>
      <c r="F68" s="95">
        <v>0</v>
      </c>
      <c r="G68" s="95">
        <v>0</v>
      </c>
      <c r="H68" s="95">
        <v>0</v>
      </c>
      <c r="I68" s="95">
        <v>1</v>
      </c>
      <c r="J68" s="95">
        <v>0</v>
      </c>
      <c r="K68" s="95">
        <v>1</v>
      </c>
    </row>
    <row r="69" spans="1:19" x14ac:dyDescent="0.25">
      <c r="A69" s="3" t="s">
        <v>13</v>
      </c>
      <c r="B69" s="95">
        <v>0</v>
      </c>
      <c r="C69" s="95">
        <v>0</v>
      </c>
      <c r="D69" s="95">
        <v>0</v>
      </c>
      <c r="E69" s="95">
        <v>0</v>
      </c>
      <c r="F69" s="95">
        <v>0</v>
      </c>
      <c r="G69" s="95">
        <v>0</v>
      </c>
      <c r="H69" s="95">
        <v>0</v>
      </c>
      <c r="I69" s="95">
        <v>7</v>
      </c>
      <c r="J69" s="95">
        <v>0</v>
      </c>
      <c r="K69" s="95">
        <v>7</v>
      </c>
    </row>
    <row r="70" spans="1:19" x14ac:dyDescent="0.25">
      <c r="A70" s="3" t="s">
        <v>14</v>
      </c>
      <c r="B70" s="95">
        <v>0</v>
      </c>
      <c r="C70" s="95">
        <v>2</v>
      </c>
      <c r="D70" s="95">
        <v>32</v>
      </c>
      <c r="E70" s="95">
        <v>116</v>
      </c>
      <c r="F70" s="95">
        <v>101</v>
      </c>
      <c r="G70" s="95">
        <v>59</v>
      </c>
      <c r="H70" s="95">
        <v>192</v>
      </c>
      <c r="I70" s="95">
        <v>56</v>
      </c>
      <c r="J70" s="95">
        <v>3</v>
      </c>
      <c r="K70" s="95">
        <v>561</v>
      </c>
    </row>
    <row r="71" spans="1:19" x14ac:dyDescent="0.25">
      <c r="A71" s="3" t="s">
        <v>40</v>
      </c>
      <c r="B71" s="95">
        <v>350</v>
      </c>
      <c r="C71" s="95">
        <v>50</v>
      </c>
      <c r="D71" s="95">
        <v>0</v>
      </c>
      <c r="E71" s="95">
        <v>0</v>
      </c>
      <c r="F71" s="95">
        <v>0</v>
      </c>
      <c r="G71" s="95">
        <v>5</v>
      </c>
      <c r="H71" s="95">
        <v>0</v>
      </c>
      <c r="I71" s="95">
        <v>0</v>
      </c>
      <c r="J71" s="95">
        <v>0</v>
      </c>
      <c r="K71" s="95">
        <v>405</v>
      </c>
    </row>
    <row r="72" spans="1:19" x14ac:dyDescent="0.25">
      <c r="A72" s="3" t="s">
        <v>52</v>
      </c>
      <c r="B72" s="95">
        <v>0</v>
      </c>
      <c r="C72" s="95">
        <v>0</v>
      </c>
      <c r="D72" s="95">
        <v>0</v>
      </c>
      <c r="E72" s="95">
        <v>0</v>
      </c>
      <c r="F72" s="95">
        <v>0</v>
      </c>
      <c r="G72" s="95">
        <v>0</v>
      </c>
      <c r="H72" s="95">
        <v>0</v>
      </c>
      <c r="I72" s="95">
        <v>0</v>
      </c>
      <c r="J72" s="95">
        <v>0</v>
      </c>
      <c r="K72" s="95">
        <v>0</v>
      </c>
    </row>
    <row r="73" spans="1:19" x14ac:dyDescent="0.25">
      <c r="A73" s="3" t="s">
        <v>53</v>
      </c>
      <c r="B73" s="95">
        <v>0</v>
      </c>
      <c r="C73" s="95">
        <v>0</v>
      </c>
      <c r="D73" s="95">
        <v>0</v>
      </c>
      <c r="E73" s="95">
        <v>0</v>
      </c>
      <c r="F73" s="95">
        <v>0</v>
      </c>
      <c r="G73" s="95">
        <v>0</v>
      </c>
      <c r="H73" s="95">
        <v>0</v>
      </c>
      <c r="I73" s="95">
        <v>0</v>
      </c>
      <c r="J73" s="95">
        <v>0</v>
      </c>
      <c r="K73" s="95">
        <v>0</v>
      </c>
    </row>
    <row r="74" spans="1:19" x14ac:dyDescent="0.25">
      <c r="A74" s="3" t="s">
        <v>15</v>
      </c>
      <c r="B74" s="95">
        <v>0</v>
      </c>
      <c r="C74" s="95">
        <v>0</v>
      </c>
      <c r="D74" s="95">
        <v>0</v>
      </c>
      <c r="E74" s="95">
        <v>0</v>
      </c>
      <c r="F74" s="95">
        <v>0</v>
      </c>
      <c r="G74" s="95">
        <v>0</v>
      </c>
      <c r="H74" s="95">
        <v>0</v>
      </c>
      <c r="I74" s="95">
        <v>0</v>
      </c>
      <c r="J74" s="95">
        <v>0</v>
      </c>
      <c r="K74" s="95">
        <v>0</v>
      </c>
    </row>
    <row r="75" spans="1:19" x14ac:dyDescent="0.25">
      <c r="A75" s="3" t="s">
        <v>54</v>
      </c>
      <c r="B75" s="95">
        <v>0</v>
      </c>
      <c r="C75" s="95">
        <v>0</v>
      </c>
      <c r="D75" s="95">
        <v>0</v>
      </c>
      <c r="E75" s="95">
        <v>0</v>
      </c>
      <c r="F75" s="95">
        <v>0</v>
      </c>
      <c r="G75" s="95">
        <v>0</v>
      </c>
      <c r="H75" s="95">
        <v>0</v>
      </c>
      <c r="I75" s="95">
        <v>0</v>
      </c>
      <c r="J75" s="95">
        <v>0</v>
      </c>
      <c r="K75" s="95">
        <v>0</v>
      </c>
    </row>
    <row r="76" spans="1:19" x14ac:dyDescent="0.25">
      <c r="A76" s="3" t="s">
        <v>47</v>
      </c>
      <c r="B76" s="95">
        <v>0</v>
      </c>
      <c r="C76" s="95">
        <v>0</v>
      </c>
      <c r="D76" s="95">
        <v>0</v>
      </c>
      <c r="E76" s="95">
        <v>12</v>
      </c>
      <c r="F76" s="95">
        <v>3</v>
      </c>
      <c r="G76" s="95">
        <v>5</v>
      </c>
      <c r="H76" s="95">
        <v>31</v>
      </c>
      <c r="I76" s="95">
        <v>31</v>
      </c>
      <c r="J76" s="95">
        <v>0</v>
      </c>
      <c r="K76" s="95">
        <v>82</v>
      </c>
    </row>
    <row r="77" spans="1:19" x14ac:dyDescent="0.25">
      <c r="A77" s="3" t="s">
        <v>16</v>
      </c>
      <c r="B77" s="95">
        <v>0</v>
      </c>
      <c r="C77" s="95">
        <v>0</v>
      </c>
      <c r="D77" s="95">
        <v>0</v>
      </c>
      <c r="E77" s="95">
        <v>3</v>
      </c>
      <c r="F77" s="95">
        <v>1</v>
      </c>
      <c r="G77" s="95">
        <v>0</v>
      </c>
      <c r="H77" s="95">
        <v>0</v>
      </c>
      <c r="I77" s="95">
        <v>1</v>
      </c>
      <c r="J77" s="95">
        <v>0</v>
      </c>
      <c r="K77" s="95">
        <v>5</v>
      </c>
    </row>
    <row r="78" spans="1:19" x14ac:dyDescent="0.25">
      <c r="A78" s="6" t="s">
        <v>17</v>
      </c>
      <c r="B78" s="38">
        <v>0</v>
      </c>
      <c r="C78" s="38">
        <v>0</v>
      </c>
      <c r="D78" s="38">
        <v>0</v>
      </c>
      <c r="E78" s="38">
        <v>0</v>
      </c>
      <c r="F78" s="38">
        <v>300</v>
      </c>
      <c r="G78" s="38">
        <v>1000</v>
      </c>
      <c r="H78" s="38">
        <v>100</v>
      </c>
      <c r="I78" s="38">
        <v>100</v>
      </c>
      <c r="J78" s="38">
        <v>0</v>
      </c>
      <c r="K78" s="38">
        <v>1500</v>
      </c>
    </row>
    <row r="79" spans="1:19" x14ac:dyDescent="0.25">
      <c r="A79" s="11" t="s">
        <v>24</v>
      </c>
      <c r="B79" s="95">
        <f>SUM(B46:B78)</f>
        <v>351</v>
      </c>
      <c r="C79" s="95">
        <f t="shared" ref="C79:J79" si="4">SUM(C46:C78)</f>
        <v>81</v>
      </c>
      <c r="D79" s="95">
        <f t="shared" si="4"/>
        <v>96</v>
      </c>
      <c r="E79" s="95">
        <f t="shared" si="4"/>
        <v>726</v>
      </c>
      <c r="F79" s="95">
        <f t="shared" si="4"/>
        <v>1208</v>
      </c>
      <c r="G79" s="95">
        <f t="shared" si="4"/>
        <v>1348</v>
      </c>
      <c r="H79" s="95">
        <f t="shared" si="4"/>
        <v>4757</v>
      </c>
      <c r="I79" s="95">
        <f t="shared" si="4"/>
        <v>1208</v>
      </c>
      <c r="J79" s="95">
        <f t="shared" si="4"/>
        <v>70</v>
      </c>
      <c r="K79" s="95">
        <v>9845</v>
      </c>
    </row>
    <row r="80" spans="1:19" x14ac:dyDescent="0.25">
      <c r="B80" s="95"/>
      <c r="C80" s="95"/>
      <c r="D80" s="95"/>
      <c r="E80" s="95"/>
      <c r="F80" s="95"/>
      <c r="G80" s="95"/>
      <c r="H80" s="95"/>
      <c r="I80" s="95"/>
      <c r="J80" s="95"/>
      <c r="K80" s="95"/>
    </row>
    <row r="81" spans="1:11" x14ac:dyDescent="0.25">
      <c r="B81" s="95"/>
      <c r="C81" s="95"/>
      <c r="D81" s="95"/>
      <c r="E81" s="95"/>
      <c r="F81" s="95"/>
      <c r="G81" s="95"/>
      <c r="H81" s="95"/>
      <c r="I81" s="95"/>
      <c r="J81" s="95"/>
      <c r="K81" s="95"/>
    </row>
    <row r="83" spans="1:11" x14ac:dyDescent="0.25">
      <c r="A83" s="33" t="s">
        <v>70</v>
      </c>
      <c r="B83" s="129" t="s">
        <v>20</v>
      </c>
      <c r="C83" s="129"/>
      <c r="D83" s="129"/>
      <c r="E83" s="129"/>
      <c r="F83" s="129" t="s">
        <v>21</v>
      </c>
      <c r="G83" s="129"/>
      <c r="H83" s="129"/>
      <c r="I83" s="129"/>
      <c r="J83" s="129"/>
      <c r="K83" s="129"/>
    </row>
    <row r="84" spans="1:11" x14ac:dyDescent="0.25">
      <c r="A84" s="32" t="s">
        <v>19</v>
      </c>
      <c r="B84" s="130">
        <v>14</v>
      </c>
      <c r="C84" s="130">
        <v>19</v>
      </c>
      <c r="D84" s="130">
        <v>24</v>
      </c>
      <c r="E84" s="130">
        <v>29</v>
      </c>
      <c r="F84" s="130">
        <v>4</v>
      </c>
      <c r="G84" s="130">
        <v>9</v>
      </c>
      <c r="H84" s="130">
        <v>14</v>
      </c>
      <c r="I84" s="130">
        <v>19</v>
      </c>
      <c r="J84" s="130">
        <v>24</v>
      </c>
      <c r="K84" s="142" t="s">
        <v>24</v>
      </c>
    </row>
    <row r="85" spans="1:11" x14ac:dyDescent="0.25">
      <c r="A85" s="3" t="s">
        <v>1</v>
      </c>
      <c r="B85" s="95">
        <v>0</v>
      </c>
      <c r="C85" s="95">
        <v>0</v>
      </c>
      <c r="D85" s="95">
        <v>0</v>
      </c>
      <c r="E85" s="95">
        <v>1</v>
      </c>
      <c r="F85" s="95">
        <v>18</v>
      </c>
      <c r="G85" s="95">
        <v>21</v>
      </c>
      <c r="H85" s="95">
        <v>64</v>
      </c>
      <c r="I85" s="95">
        <v>43</v>
      </c>
      <c r="J85" s="95">
        <v>50</v>
      </c>
      <c r="K85" s="95">
        <v>197</v>
      </c>
    </row>
    <row r="86" spans="1:11" x14ac:dyDescent="0.25">
      <c r="A86" s="3" t="s">
        <v>49</v>
      </c>
      <c r="B86" s="95">
        <v>0</v>
      </c>
      <c r="C86" s="95">
        <v>0</v>
      </c>
      <c r="D86" s="95">
        <v>0</v>
      </c>
      <c r="E86" s="95">
        <v>0</v>
      </c>
      <c r="F86" s="95">
        <v>0</v>
      </c>
      <c r="G86" s="95">
        <v>0</v>
      </c>
      <c r="H86" s="95">
        <v>0</v>
      </c>
      <c r="I86" s="95">
        <v>0</v>
      </c>
      <c r="J86" s="95">
        <v>0</v>
      </c>
      <c r="K86" s="95">
        <v>0</v>
      </c>
    </row>
    <row r="87" spans="1:11" x14ac:dyDescent="0.25">
      <c r="A87" s="3" t="s">
        <v>45</v>
      </c>
      <c r="B87" s="95">
        <v>0</v>
      </c>
      <c r="C87" s="95">
        <v>0</v>
      </c>
      <c r="D87" s="95">
        <v>0</v>
      </c>
      <c r="E87" s="95">
        <v>0</v>
      </c>
      <c r="F87" s="95">
        <v>0</v>
      </c>
      <c r="G87" s="95">
        <v>0</v>
      </c>
      <c r="H87" s="95">
        <v>1</v>
      </c>
      <c r="I87" s="95">
        <v>0</v>
      </c>
      <c r="J87" s="95">
        <v>0</v>
      </c>
      <c r="K87" s="95">
        <v>1</v>
      </c>
    </row>
    <row r="88" spans="1:11" x14ac:dyDescent="0.25">
      <c r="A88" s="3" t="s">
        <v>41</v>
      </c>
      <c r="B88" s="95">
        <v>0</v>
      </c>
      <c r="C88" s="95">
        <v>0</v>
      </c>
      <c r="D88" s="95">
        <v>0</v>
      </c>
      <c r="E88" s="95">
        <v>0</v>
      </c>
      <c r="F88" s="95">
        <v>2</v>
      </c>
      <c r="G88" s="95">
        <v>3</v>
      </c>
      <c r="H88" s="95">
        <v>0</v>
      </c>
      <c r="I88" s="95">
        <v>0</v>
      </c>
      <c r="J88" s="95">
        <v>0</v>
      </c>
      <c r="K88" s="95">
        <v>5</v>
      </c>
    </row>
    <row r="89" spans="1:11" x14ac:dyDescent="0.25">
      <c r="A89" s="3" t="s">
        <v>2</v>
      </c>
      <c r="B89" s="95">
        <v>0</v>
      </c>
      <c r="C89" s="95">
        <v>38</v>
      </c>
      <c r="D89" s="95">
        <v>11</v>
      </c>
      <c r="E89" s="95">
        <v>35</v>
      </c>
      <c r="F89" s="95">
        <v>127</v>
      </c>
      <c r="G89" s="95">
        <v>60</v>
      </c>
      <c r="H89" s="95">
        <v>9</v>
      </c>
      <c r="I89" s="95">
        <v>0</v>
      </c>
      <c r="J89" s="95">
        <v>2</v>
      </c>
      <c r="K89" s="95">
        <v>282</v>
      </c>
    </row>
    <row r="90" spans="1:11" x14ac:dyDescent="0.25">
      <c r="A90" s="3" t="s">
        <v>43</v>
      </c>
      <c r="B90" s="95">
        <v>2</v>
      </c>
      <c r="C90" s="95">
        <v>2</v>
      </c>
      <c r="D90" s="95">
        <v>0</v>
      </c>
      <c r="E90" s="95">
        <v>0</v>
      </c>
      <c r="F90" s="95">
        <v>0</v>
      </c>
      <c r="G90" s="95">
        <v>2</v>
      </c>
      <c r="H90" s="95">
        <v>3</v>
      </c>
      <c r="I90" s="95">
        <v>2</v>
      </c>
      <c r="J90" s="95">
        <v>2</v>
      </c>
      <c r="K90" s="95">
        <v>13</v>
      </c>
    </row>
    <row r="91" spans="1:11" x14ac:dyDescent="0.25">
      <c r="A91" s="3" t="s">
        <v>3</v>
      </c>
      <c r="B91" s="95">
        <v>6</v>
      </c>
      <c r="C91" s="95">
        <v>0</v>
      </c>
      <c r="D91" s="95">
        <v>12</v>
      </c>
      <c r="E91" s="95">
        <v>10</v>
      </c>
      <c r="F91" s="95">
        <v>11</v>
      </c>
      <c r="G91" s="95">
        <v>12</v>
      </c>
      <c r="H91" s="95">
        <v>3</v>
      </c>
      <c r="I91" s="95">
        <v>2</v>
      </c>
      <c r="J91" s="95">
        <v>3</v>
      </c>
      <c r="K91" s="95">
        <v>59</v>
      </c>
    </row>
    <row r="92" spans="1:11" x14ac:dyDescent="0.25">
      <c r="A92" s="3" t="s">
        <v>4</v>
      </c>
      <c r="B92" s="95">
        <v>0</v>
      </c>
      <c r="C92" s="95">
        <v>0</v>
      </c>
      <c r="D92" s="95">
        <v>0</v>
      </c>
      <c r="E92" s="95">
        <v>1</v>
      </c>
      <c r="F92" s="95">
        <v>1</v>
      </c>
      <c r="G92" s="95">
        <v>1</v>
      </c>
      <c r="H92" s="95">
        <v>0</v>
      </c>
      <c r="I92" s="95">
        <v>0</v>
      </c>
      <c r="J92" s="95">
        <v>0</v>
      </c>
      <c r="K92" s="95">
        <v>3</v>
      </c>
    </row>
    <row r="93" spans="1:11" x14ac:dyDescent="0.25">
      <c r="A93" s="3" t="s">
        <v>48</v>
      </c>
      <c r="B93" s="95">
        <v>0</v>
      </c>
      <c r="C93" s="95">
        <v>0</v>
      </c>
      <c r="D93" s="95">
        <v>0</v>
      </c>
      <c r="E93" s="95">
        <v>0</v>
      </c>
      <c r="F93" s="95">
        <v>0</v>
      </c>
      <c r="G93" s="95">
        <v>0</v>
      </c>
      <c r="H93" s="95">
        <v>0</v>
      </c>
      <c r="I93" s="95">
        <v>0</v>
      </c>
      <c r="J93" s="95">
        <v>0</v>
      </c>
      <c r="K93" s="95">
        <v>0</v>
      </c>
    </row>
    <row r="94" spans="1:11" x14ac:dyDescent="0.25">
      <c r="A94" s="3" t="s">
        <v>6</v>
      </c>
      <c r="B94" s="95">
        <v>0</v>
      </c>
      <c r="C94" s="95">
        <v>0</v>
      </c>
      <c r="D94" s="95">
        <v>0</v>
      </c>
      <c r="E94" s="95">
        <v>0</v>
      </c>
      <c r="F94" s="95">
        <v>0</v>
      </c>
      <c r="G94" s="95">
        <v>0</v>
      </c>
      <c r="H94" s="95">
        <v>0</v>
      </c>
      <c r="I94" s="95">
        <v>0</v>
      </c>
      <c r="J94" s="95">
        <v>0</v>
      </c>
      <c r="K94" s="95">
        <v>0</v>
      </c>
    </row>
    <row r="95" spans="1:11" x14ac:dyDescent="0.25">
      <c r="A95" s="3" t="s">
        <v>7</v>
      </c>
      <c r="B95" s="95">
        <v>0</v>
      </c>
      <c r="C95" s="95">
        <v>0</v>
      </c>
      <c r="D95" s="95">
        <v>0</v>
      </c>
      <c r="E95" s="95">
        <v>0</v>
      </c>
      <c r="F95" s="95">
        <v>0</v>
      </c>
      <c r="G95" s="95">
        <v>2</v>
      </c>
      <c r="H95" s="95">
        <v>10</v>
      </c>
      <c r="I95" s="95">
        <v>4</v>
      </c>
      <c r="J95" s="95">
        <v>11</v>
      </c>
      <c r="K95" s="95">
        <v>27</v>
      </c>
    </row>
    <row r="96" spans="1:11" x14ac:dyDescent="0.25">
      <c r="A96" s="3" t="s">
        <v>50</v>
      </c>
      <c r="B96" s="95">
        <v>0</v>
      </c>
      <c r="C96" s="95">
        <v>0</v>
      </c>
      <c r="D96" s="95">
        <v>0</v>
      </c>
      <c r="E96" s="95">
        <v>0</v>
      </c>
      <c r="F96" s="95">
        <v>0</v>
      </c>
      <c r="G96" s="95">
        <v>0</v>
      </c>
      <c r="H96" s="95">
        <v>0</v>
      </c>
      <c r="I96" s="95">
        <v>0</v>
      </c>
      <c r="J96" s="95">
        <v>0</v>
      </c>
      <c r="K96" s="95">
        <v>0</v>
      </c>
    </row>
    <row r="97" spans="1:11" x14ac:dyDescent="0.25">
      <c r="A97" s="3" t="s">
        <v>51</v>
      </c>
      <c r="B97" s="95">
        <v>0</v>
      </c>
      <c r="C97" s="95">
        <v>0</v>
      </c>
      <c r="D97" s="95">
        <v>0</v>
      </c>
      <c r="E97" s="95">
        <v>0</v>
      </c>
      <c r="F97" s="95">
        <v>0</v>
      </c>
      <c r="G97" s="95">
        <v>0</v>
      </c>
      <c r="H97" s="95">
        <v>1</v>
      </c>
      <c r="I97" s="95">
        <v>1</v>
      </c>
      <c r="J97" s="95">
        <v>0</v>
      </c>
      <c r="K97" s="95">
        <v>2</v>
      </c>
    </row>
    <row r="98" spans="1:11" x14ac:dyDescent="0.25">
      <c r="A98" s="3" t="s">
        <v>42</v>
      </c>
      <c r="B98" s="95">
        <v>0</v>
      </c>
      <c r="C98" s="95">
        <v>0</v>
      </c>
      <c r="D98" s="95">
        <v>0</v>
      </c>
      <c r="E98" s="95">
        <v>0</v>
      </c>
      <c r="F98" s="95">
        <v>0</v>
      </c>
      <c r="G98" s="95">
        <v>1</v>
      </c>
      <c r="H98" s="95">
        <v>0</v>
      </c>
      <c r="I98" s="95">
        <v>0</v>
      </c>
      <c r="J98" s="95">
        <v>0</v>
      </c>
      <c r="K98" s="95">
        <v>1</v>
      </c>
    </row>
    <row r="99" spans="1:11" x14ac:dyDescent="0.25">
      <c r="A99" s="3" t="s">
        <v>8</v>
      </c>
      <c r="B99" s="95">
        <v>0</v>
      </c>
      <c r="C99" s="95">
        <v>0</v>
      </c>
      <c r="D99" s="95">
        <v>0</v>
      </c>
      <c r="E99" s="95">
        <v>0</v>
      </c>
      <c r="F99" s="95">
        <v>0</v>
      </c>
      <c r="G99" s="95">
        <v>4</v>
      </c>
      <c r="H99" s="95">
        <v>12</v>
      </c>
      <c r="I99" s="95">
        <v>8</v>
      </c>
      <c r="J99" s="95">
        <v>6</v>
      </c>
      <c r="K99" s="95">
        <v>30</v>
      </c>
    </row>
    <row r="100" spans="1:11" x14ac:dyDescent="0.25">
      <c r="A100" s="3" t="s">
        <v>9</v>
      </c>
      <c r="B100" s="95">
        <v>0</v>
      </c>
      <c r="C100" s="95">
        <v>0</v>
      </c>
      <c r="D100" s="95">
        <v>0</v>
      </c>
      <c r="E100" s="95">
        <v>0</v>
      </c>
      <c r="F100" s="95">
        <v>133</v>
      </c>
      <c r="G100" s="95">
        <v>290</v>
      </c>
      <c r="H100" s="95">
        <v>84</v>
      </c>
      <c r="I100" s="95">
        <v>56</v>
      </c>
      <c r="J100" s="95">
        <v>11</v>
      </c>
      <c r="K100" s="95">
        <v>574</v>
      </c>
    </row>
    <row r="101" spans="1:11" x14ac:dyDescent="0.25">
      <c r="A101" s="3" t="s">
        <v>44</v>
      </c>
      <c r="B101" s="95">
        <v>0</v>
      </c>
      <c r="C101" s="95">
        <v>0</v>
      </c>
      <c r="D101" s="95">
        <v>0</v>
      </c>
      <c r="E101" s="95">
        <v>0</v>
      </c>
      <c r="F101" s="95">
        <v>0</v>
      </c>
      <c r="G101" s="95">
        <v>0</v>
      </c>
      <c r="H101" s="95">
        <v>1</v>
      </c>
      <c r="I101" s="95">
        <v>0</v>
      </c>
      <c r="J101" s="95">
        <v>0</v>
      </c>
      <c r="K101" s="95">
        <v>1</v>
      </c>
    </row>
    <row r="102" spans="1:11" x14ac:dyDescent="0.25">
      <c r="A102" s="3" t="s">
        <v>10</v>
      </c>
      <c r="B102" s="95">
        <v>0</v>
      </c>
      <c r="C102" s="95">
        <v>0</v>
      </c>
      <c r="D102" s="95">
        <v>0</v>
      </c>
      <c r="E102" s="95">
        <v>0</v>
      </c>
      <c r="F102" s="95">
        <v>1</v>
      </c>
      <c r="G102" s="95">
        <v>7</v>
      </c>
      <c r="H102" s="95">
        <v>113</v>
      </c>
      <c r="I102" s="95">
        <v>0</v>
      </c>
      <c r="J102" s="95">
        <v>0</v>
      </c>
      <c r="K102" s="95">
        <v>121</v>
      </c>
    </row>
    <row r="103" spans="1:11" x14ac:dyDescent="0.25">
      <c r="A103" s="3" t="s">
        <v>11</v>
      </c>
      <c r="B103" s="95">
        <v>0</v>
      </c>
      <c r="C103" s="95">
        <v>0</v>
      </c>
      <c r="D103" s="95">
        <v>0</v>
      </c>
      <c r="E103" s="95">
        <v>0</v>
      </c>
      <c r="F103" s="95">
        <v>84</v>
      </c>
      <c r="G103" s="95">
        <v>2125</v>
      </c>
      <c r="H103" s="95">
        <v>1850</v>
      </c>
      <c r="I103" s="95">
        <v>39</v>
      </c>
      <c r="J103" s="95">
        <v>2</v>
      </c>
      <c r="K103" s="95">
        <v>4100</v>
      </c>
    </row>
    <row r="104" spans="1:11" x14ac:dyDescent="0.25">
      <c r="A104" s="3" t="s">
        <v>12</v>
      </c>
      <c r="B104" s="95">
        <v>0</v>
      </c>
      <c r="C104" s="95">
        <v>0</v>
      </c>
      <c r="D104" s="95">
        <v>0</v>
      </c>
      <c r="E104" s="95">
        <v>13</v>
      </c>
      <c r="F104" s="95">
        <v>47</v>
      </c>
      <c r="G104" s="95">
        <v>105</v>
      </c>
      <c r="H104" s="95">
        <v>38</v>
      </c>
      <c r="I104" s="95">
        <v>15</v>
      </c>
      <c r="J104" s="95">
        <v>1</v>
      </c>
      <c r="K104" s="95">
        <v>219</v>
      </c>
    </row>
    <row r="105" spans="1:11" x14ac:dyDescent="0.25">
      <c r="A105" s="3" t="s">
        <v>32</v>
      </c>
      <c r="B105" s="95">
        <v>0</v>
      </c>
      <c r="C105" s="95">
        <v>0</v>
      </c>
      <c r="D105" s="95">
        <v>0</v>
      </c>
      <c r="E105" s="95">
        <v>0</v>
      </c>
      <c r="F105" s="95">
        <v>0</v>
      </c>
      <c r="G105" s="95">
        <v>2</v>
      </c>
      <c r="H105" s="95">
        <v>1</v>
      </c>
      <c r="I105" s="95">
        <v>0</v>
      </c>
      <c r="J105" s="95">
        <v>0</v>
      </c>
      <c r="K105" s="95">
        <v>3</v>
      </c>
    </row>
    <row r="106" spans="1:11" x14ac:dyDescent="0.25">
      <c r="A106" s="3" t="s">
        <v>18</v>
      </c>
      <c r="B106" s="95">
        <v>0</v>
      </c>
      <c r="C106" s="95">
        <v>0</v>
      </c>
      <c r="D106" s="95">
        <v>0</v>
      </c>
      <c r="E106" s="95">
        <v>0</v>
      </c>
      <c r="F106" s="95">
        <v>79</v>
      </c>
      <c r="G106" s="95">
        <v>315</v>
      </c>
      <c r="H106" s="95">
        <v>2934</v>
      </c>
      <c r="I106" s="95">
        <v>5</v>
      </c>
      <c r="J106" s="95">
        <v>3</v>
      </c>
      <c r="K106" s="95">
        <v>3336</v>
      </c>
    </row>
    <row r="107" spans="1:11" x14ac:dyDescent="0.25">
      <c r="A107" s="3" t="s">
        <v>46</v>
      </c>
      <c r="B107" s="95">
        <v>0</v>
      </c>
      <c r="C107" s="95">
        <v>0</v>
      </c>
      <c r="D107" s="95">
        <v>0</v>
      </c>
      <c r="E107" s="95">
        <v>0</v>
      </c>
      <c r="F107" s="95">
        <v>0</v>
      </c>
      <c r="G107" s="95">
        <v>0</v>
      </c>
      <c r="H107" s="95">
        <v>0</v>
      </c>
      <c r="I107" s="95">
        <v>8</v>
      </c>
      <c r="J107" s="95">
        <v>0</v>
      </c>
      <c r="K107" s="95">
        <v>8</v>
      </c>
    </row>
    <row r="108" spans="1:11" x14ac:dyDescent="0.25">
      <c r="A108" s="3" t="s">
        <v>13</v>
      </c>
      <c r="B108" s="95">
        <v>0</v>
      </c>
      <c r="C108" s="95">
        <v>0</v>
      </c>
      <c r="D108" s="95">
        <v>0</v>
      </c>
      <c r="E108" s="95">
        <v>0</v>
      </c>
      <c r="F108" s="95">
        <v>0</v>
      </c>
      <c r="G108" s="95">
        <v>0</v>
      </c>
      <c r="H108" s="95">
        <v>0</v>
      </c>
      <c r="I108" s="95">
        <v>0</v>
      </c>
      <c r="J108" s="95">
        <v>0</v>
      </c>
      <c r="K108" s="95">
        <v>0</v>
      </c>
    </row>
    <row r="109" spans="1:11" x14ac:dyDescent="0.25">
      <c r="A109" s="3" t="s">
        <v>14</v>
      </c>
      <c r="B109" s="95">
        <v>250</v>
      </c>
      <c r="C109" s="95">
        <v>29</v>
      </c>
      <c r="D109" s="95">
        <v>0</v>
      </c>
      <c r="E109" s="95">
        <v>0</v>
      </c>
      <c r="F109" s="95">
        <v>350</v>
      </c>
      <c r="G109" s="95">
        <v>157</v>
      </c>
      <c r="H109" s="95">
        <v>484</v>
      </c>
      <c r="I109" s="95">
        <v>11</v>
      </c>
      <c r="J109" s="95">
        <v>2</v>
      </c>
      <c r="K109" s="95">
        <v>1283</v>
      </c>
    </row>
    <row r="110" spans="1:11" x14ac:dyDescent="0.25">
      <c r="A110" s="3" t="s">
        <v>40</v>
      </c>
      <c r="B110" s="95">
        <v>251</v>
      </c>
      <c r="C110" s="95">
        <v>230</v>
      </c>
      <c r="D110" s="95">
        <v>0</v>
      </c>
      <c r="E110" s="95">
        <v>0</v>
      </c>
      <c r="F110" s="95">
        <v>1</v>
      </c>
      <c r="G110" s="95">
        <v>0</v>
      </c>
      <c r="H110" s="95">
        <v>0</v>
      </c>
      <c r="I110" s="95">
        <v>0</v>
      </c>
      <c r="J110" s="95">
        <v>0</v>
      </c>
      <c r="K110" s="95">
        <v>482</v>
      </c>
    </row>
    <row r="111" spans="1:11" x14ac:dyDescent="0.25">
      <c r="A111" s="3" t="s">
        <v>52</v>
      </c>
      <c r="B111" s="95">
        <v>0</v>
      </c>
      <c r="C111" s="95">
        <v>0</v>
      </c>
      <c r="D111" s="95">
        <v>0</v>
      </c>
      <c r="E111" s="95">
        <v>0</v>
      </c>
      <c r="F111" s="95">
        <v>0</v>
      </c>
      <c r="G111" s="95">
        <v>0</v>
      </c>
      <c r="H111" s="95">
        <v>0</v>
      </c>
      <c r="I111" s="95">
        <v>0</v>
      </c>
      <c r="J111" s="95">
        <v>0</v>
      </c>
      <c r="K111" s="95">
        <v>0</v>
      </c>
    </row>
    <row r="112" spans="1:11" x14ac:dyDescent="0.25">
      <c r="A112" s="3" t="s">
        <v>53</v>
      </c>
      <c r="B112" s="95">
        <v>0</v>
      </c>
      <c r="C112" s="95">
        <v>0</v>
      </c>
      <c r="D112" s="95">
        <v>0</v>
      </c>
      <c r="E112" s="95">
        <v>0</v>
      </c>
      <c r="F112" s="95">
        <v>0</v>
      </c>
      <c r="G112" s="95">
        <v>0</v>
      </c>
      <c r="H112" s="95">
        <v>2</v>
      </c>
      <c r="I112" s="95">
        <v>0</v>
      </c>
      <c r="J112" s="95">
        <v>0</v>
      </c>
      <c r="K112" s="95">
        <v>2</v>
      </c>
    </row>
    <row r="113" spans="1:12" x14ac:dyDescent="0.25">
      <c r="A113" s="3" t="s">
        <v>15</v>
      </c>
      <c r="B113" s="95">
        <v>0</v>
      </c>
      <c r="C113" s="95">
        <v>0</v>
      </c>
      <c r="D113" s="95">
        <v>0</v>
      </c>
      <c r="E113" s="95">
        <v>0</v>
      </c>
      <c r="F113" s="95">
        <v>22</v>
      </c>
      <c r="G113" s="95">
        <v>1</v>
      </c>
      <c r="H113" s="95">
        <v>0</v>
      </c>
      <c r="I113" s="95">
        <v>10</v>
      </c>
      <c r="J113" s="95">
        <v>0</v>
      </c>
      <c r="K113" s="95">
        <v>33</v>
      </c>
    </row>
    <row r="114" spans="1:12" x14ac:dyDescent="0.25">
      <c r="A114" s="3" t="s">
        <v>54</v>
      </c>
      <c r="B114" s="95">
        <v>0</v>
      </c>
      <c r="C114" s="95">
        <v>0</v>
      </c>
      <c r="D114" s="95">
        <v>0</v>
      </c>
      <c r="E114" s="95">
        <v>0</v>
      </c>
      <c r="F114" s="95">
        <v>0</v>
      </c>
      <c r="G114" s="95">
        <v>12</v>
      </c>
      <c r="H114" s="95">
        <v>2</v>
      </c>
      <c r="I114" s="95">
        <v>0</v>
      </c>
      <c r="J114" s="95">
        <v>1</v>
      </c>
      <c r="K114" s="95">
        <v>15</v>
      </c>
    </row>
    <row r="115" spans="1:12" x14ac:dyDescent="0.25">
      <c r="A115" s="3" t="s">
        <v>47</v>
      </c>
      <c r="B115" s="95">
        <v>0</v>
      </c>
      <c r="C115" s="95">
        <v>0</v>
      </c>
      <c r="D115" s="95">
        <v>0</v>
      </c>
      <c r="E115" s="95">
        <v>0</v>
      </c>
      <c r="F115" s="95">
        <v>30</v>
      </c>
      <c r="G115" s="95">
        <v>2</v>
      </c>
      <c r="H115" s="95">
        <v>10</v>
      </c>
      <c r="I115" s="95">
        <v>0</v>
      </c>
      <c r="J115" s="95">
        <v>15</v>
      </c>
      <c r="K115" s="95">
        <v>57</v>
      </c>
    </row>
    <row r="116" spans="1:12" x14ac:dyDescent="0.25">
      <c r="A116" s="3" t="s">
        <v>16</v>
      </c>
      <c r="B116" s="95">
        <v>0</v>
      </c>
      <c r="C116" s="95">
        <v>0</v>
      </c>
      <c r="D116" s="95">
        <v>0</v>
      </c>
      <c r="E116" s="95">
        <v>0</v>
      </c>
      <c r="F116" s="95">
        <v>0</v>
      </c>
      <c r="G116" s="95">
        <v>1</v>
      </c>
      <c r="H116" s="95">
        <v>0</v>
      </c>
      <c r="I116" s="95">
        <v>0</v>
      </c>
      <c r="J116" s="95">
        <v>0</v>
      </c>
      <c r="K116" s="95">
        <v>1</v>
      </c>
    </row>
    <row r="117" spans="1:12" x14ac:dyDescent="0.25">
      <c r="A117" s="6" t="s">
        <v>17</v>
      </c>
      <c r="B117" s="38">
        <v>0</v>
      </c>
      <c r="C117" s="38">
        <v>0</v>
      </c>
      <c r="D117" s="38">
        <v>0</v>
      </c>
      <c r="E117" s="38">
        <v>0</v>
      </c>
      <c r="F117" s="38">
        <v>0</v>
      </c>
      <c r="G117" s="38">
        <v>0</v>
      </c>
      <c r="H117" s="38">
        <v>3000</v>
      </c>
      <c r="I117" s="38">
        <v>2001</v>
      </c>
      <c r="J117" s="38">
        <v>151</v>
      </c>
      <c r="K117" s="38">
        <v>5152</v>
      </c>
    </row>
    <row r="118" spans="1:12" x14ac:dyDescent="0.25">
      <c r="A118" s="11" t="s">
        <v>24</v>
      </c>
      <c r="B118" s="95">
        <v>509</v>
      </c>
      <c r="C118" s="95">
        <v>299</v>
      </c>
      <c r="D118" s="95">
        <v>23</v>
      </c>
      <c r="E118" s="95">
        <v>60</v>
      </c>
      <c r="F118" s="95">
        <v>906</v>
      </c>
      <c r="G118" s="95">
        <v>3123</v>
      </c>
      <c r="H118" s="95">
        <v>8622</v>
      </c>
      <c r="I118" s="95">
        <v>2205</v>
      </c>
      <c r="J118" s="95">
        <v>260</v>
      </c>
      <c r="K118" s="95">
        <v>16007</v>
      </c>
      <c r="L118" s="19"/>
    </row>
    <row r="119" spans="1:12" x14ac:dyDescent="0.25">
      <c r="B119" s="95"/>
      <c r="C119" s="95"/>
      <c r="D119" s="95"/>
      <c r="E119" s="95"/>
      <c r="F119" s="95"/>
      <c r="G119" s="95"/>
      <c r="H119" s="95"/>
      <c r="I119" s="95"/>
      <c r="J119" s="95"/>
      <c r="K119" s="95"/>
    </row>
    <row r="120" spans="1:12" x14ac:dyDescent="0.25">
      <c r="B120" s="95"/>
      <c r="C120" s="95"/>
      <c r="D120" s="95"/>
      <c r="E120" s="95"/>
      <c r="F120" s="95"/>
      <c r="G120" s="95"/>
      <c r="H120" s="95"/>
      <c r="I120" s="95"/>
      <c r="J120" s="95"/>
      <c r="K120" s="95"/>
    </row>
    <row r="121" spans="1:12" x14ac:dyDescent="0.25">
      <c r="B121" s="95"/>
      <c r="C121" s="95"/>
      <c r="D121" s="95" t="s">
        <v>29</v>
      </c>
      <c r="E121" s="95"/>
      <c r="F121" s="95"/>
      <c r="G121" s="95"/>
      <c r="H121" s="95"/>
      <c r="I121" s="95"/>
      <c r="J121" s="95"/>
      <c r="K121" s="95"/>
    </row>
    <row r="122" spans="1:12" x14ac:dyDescent="0.25">
      <c r="B122" s="95"/>
      <c r="C122" s="95"/>
      <c r="D122" s="95"/>
      <c r="E122" s="95"/>
      <c r="F122" s="95"/>
      <c r="G122" s="95"/>
      <c r="H122" s="95"/>
      <c r="I122" s="95"/>
      <c r="J122" s="95"/>
      <c r="K122" s="95"/>
    </row>
    <row r="123" spans="1:12" x14ac:dyDescent="0.25">
      <c r="B123" s="95"/>
      <c r="C123" s="95"/>
      <c r="D123" s="95"/>
      <c r="E123" s="95"/>
      <c r="F123" s="95"/>
      <c r="G123" s="95"/>
      <c r="H123" s="95"/>
      <c r="I123" s="95"/>
      <c r="J123" s="95"/>
      <c r="K123" s="95"/>
    </row>
    <row r="124" spans="1:12" x14ac:dyDescent="0.25">
      <c r="A124" s="108" t="s">
        <v>136</v>
      </c>
      <c r="B124" s="143" t="s">
        <v>20</v>
      </c>
      <c r="C124" s="143"/>
      <c r="D124" s="143"/>
      <c r="E124" s="143"/>
      <c r="F124" s="143" t="s">
        <v>21</v>
      </c>
      <c r="G124" s="143"/>
      <c r="H124" s="143"/>
      <c r="I124" s="143"/>
      <c r="J124" s="143"/>
      <c r="K124" s="143"/>
    </row>
    <row r="125" spans="1:12" x14ac:dyDescent="0.25">
      <c r="A125" s="131" t="s">
        <v>19</v>
      </c>
      <c r="B125" s="130">
        <v>14</v>
      </c>
      <c r="C125" s="130">
        <v>19</v>
      </c>
      <c r="D125" s="130">
        <v>24</v>
      </c>
      <c r="E125" s="130">
        <v>29</v>
      </c>
      <c r="F125" s="130">
        <v>4</v>
      </c>
      <c r="G125" s="130">
        <v>9</v>
      </c>
      <c r="H125" s="130">
        <v>14</v>
      </c>
      <c r="I125" s="130">
        <v>19</v>
      </c>
      <c r="J125" s="130">
        <v>24</v>
      </c>
      <c r="K125" s="142" t="s">
        <v>24</v>
      </c>
    </row>
    <row r="126" spans="1:12" x14ac:dyDescent="0.25">
      <c r="A126" s="105" t="s">
        <v>1</v>
      </c>
      <c r="B126" s="95">
        <v>0</v>
      </c>
      <c r="C126" s="95">
        <v>0</v>
      </c>
      <c r="D126" s="95">
        <v>0</v>
      </c>
      <c r="E126" s="95">
        <v>4</v>
      </c>
      <c r="F126" s="95">
        <v>7</v>
      </c>
      <c r="G126" s="95">
        <v>30</v>
      </c>
      <c r="H126" s="95">
        <v>51</v>
      </c>
      <c r="I126" s="95">
        <v>29</v>
      </c>
      <c r="J126" s="95">
        <v>21</v>
      </c>
      <c r="K126" s="95">
        <v>142</v>
      </c>
    </row>
    <row r="127" spans="1:12" x14ac:dyDescent="0.25">
      <c r="A127" s="102" t="s">
        <v>49</v>
      </c>
      <c r="B127" s="95">
        <v>0</v>
      </c>
      <c r="C127" s="95">
        <v>0</v>
      </c>
      <c r="D127" s="95">
        <v>0</v>
      </c>
      <c r="E127" s="95">
        <v>0</v>
      </c>
      <c r="F127" s="95">
        <v>0</v>
      </c>
      <c r="G127" s="95">
        <v>0</v>
      </c>
      <c r="H127" s="95">
        <v>0</v>
      </c>
      <c r="I127" s="95">
        <v>0</v>
      </c>
      <c r="J127" s="95">
        <v>0</v>
      </c>
      <c r="K127" s="95">
        <v>0</v>
      </c>
    </row>
    <row r="128" spans="1:12" x14ac:dyDescent="0.25">
      <c r="A128" s="102" t="s">
        <v>45</v>
      </c>
      <c r="B128" s="95">
        <v>0</v>
      </c>
      <c r="C128" s="95">
        <v>0</v>
      </c>
      <c r="D128" s="95">
        <v>0</v>
      </c>
      <c r="E128" s="95">
        <v>0</v>
      </c>
      <c r="F128" s="95">
        <v>0</v>
      </c>
      <c r="G128" s="95">
        <v>0</v>
      </c>
      <c r="H128" s="95">
        <v>0</v>
      </c>
      <c r="I128" s="95">
        <v>1</v>
      </c>
      <c r="J128" s="95">
        <v>0</v>
      </c>
      <c r="K128" s="95">
        <v>1</v>
      </c>
    </row>
    <row r="129" spans="1:14" x14ac:dyDescent="0.25">
      <c r="A129" s="102" t="s">
        <v>41</v>
      </c>
      <c r="B129" s="95">
        <v>0</v>
      </c>
      <c r="C129" s="95">
        <v>2</v>
      </c>
      <c r="D129" s="95">
        <v>3</v>
      </c>
      <c r="E129" s="95">
        <v>9</v>
      </c>
      <c r="F129" s="95">
        <v>75</v>
      </c>
      <c r="G129" s="95">
        <v>1</v>
      </c>
      <c r="H129" s="95">
        <v>4</v>
      </c>
      <c r="I129" s="95">
        <v>0</v>
      </c>
      <c r="J129" s="95">
        <v>1</v>
      </c>
      <c r="K129" s="95">
        <v>95</v>
      </c>
    </row>
    <row r="130" spans="1:14" x14ac:dyDescent="0.25">
      <c r="A130" s="102" t="s">
        <v>2</v>
      </c>
      <c r="B130" s="95">
        <v>0</v>
      </c>
      <c r="C130" s="95">
        <v>0</v>
      </c>
      <c r="D130" s="95">
        <v>66</v>
      </c>
      <c r="E130" s="95">
        <v>27</v>
      </c>
      <c r="F130" s="95">
        <v>240</v>
      </c>
      <c r="G130" s="95">
        <v>11</v>
      </c>
      <c r="H130" s="95">
        <v>6</v>
      </c>
      <c r="I130" s="95">
        <v>3</v>
      </c>
      <c r="J130" s="95">
        <v>1</v>
      </c>
      <c r="K130" s="95">
        <v>354</v>
      </c>
    </row>
    <row r="131" spans="1:14" x14ac:dyDescent="0.25">
      <c r="A131" s="102" t="s">
        <v>43</v>
      </c>
      <c r="B131" s="95">
        <v>0</v>
      </c>
      <c r="C131" s="95">
        <v>0</v>
      </c>
      <c r="D131" s="95">
        <v>0</v>
      </c>
      <c r="E131" s="95">
        <v>0</v>
      </c>
      <c r="F131" s="95">
        <v>4</v>
      </c>
      <c r="G131" s="95">
        <v>2</v>
      </c>
      <c r="H131" s="95">
        <v>1</v>
      </c>
      <c r="I131" s="95">
        <v>1</v>
      </c>
      <c r="J131" s="95">
        <v>0</v>
      </c>
      <c r="K131" s="95">
        <v>8</v>
      </c>
    </row>
    <row r="132" spans="1:14" x14ac:dyDescent="0.25">
      <c r="A132" s="102" t="s">
        <v>3</v>
      </c>
      <c r="B132" s="95">
        <v>0</v>
      </c>
      <c r="C132" s="95">
        <v>3</v>
      </c>
      <c r="D132" s="95">
        <v>27</v>
      </c>
      <c r="E132" s="95">
        <v>17</v>
      </c>
      <c r="F132" s="95">
        <v>5</v>
      </c>
      <c r="G132" s="95">
        <v>6</v>
      </c>
      <c r="H132" s="95">
        <v>2</v>
      </c>
      <c r="I132" s="95">
        <v>3</v>
      </c>
      <c r="J132" s="95">
        <v>5</v>
      </c>
      <c r="K132" s="95">
        <v>68</v>
      </c>
    </row>
    <row r="133" spans="1:14" x14ac:dyDescent="0.25">
      <c r="A133" s="102" t="s">
        <v>4</v>
      </c>
      <c r="B133" s="95">
        <v>0</v>
      </c>
      <c r="C133" s="95">
        <v>12</v>
      </c>
      <c r="D133" s="95">
        <v>1</v>
      </c>
      <c r="E133" s="95">
        <v>2</v>
      </c>
      <c r="F133" s="95">
        <v>0</v>
      </c>
      <c r="G133" s="95">
        <v>0</v>
      </c>
      <c r="H133" s="95">
        <v>0</v>
      </c>
      <c r="I133" s="95">
        <v>0</v>
      </c>
      <c r="J133" s="95">
        <v>0</v>
      </c>
      <c r="K133" s="95">
        <v>15</v>
      </c>
      <c r="N133" s="2"/>
    </row>
    <row r="134" spans="1:14" x14ac:dyDescent="0.25">
      <c r="A134" s="102" t="s">
        <v>48</v>
      </c>
      <c r="B134" s="95">
        <v>0</v>
      </c>
      <c r="C134" s="95">
        <v>0</v>
      </c>
      <c r="D134" s="95">
        <v>0</v>
      </c>
      <c r="E134" s="95">
        <v>0</v>
      </c>
      <c r="F134" s="95">
        <v>0</v>
      </c>
      <c r="G134" s="95">
        <v>0</v>
      </c>
      <c r="H134" s="95">
        <v>1</v>
      </c>
      <c r="I134" s="95">
        <v>1</v>
      </c>
      <c r="J134" s="95">
        <v>0</v>
      </c>
      <c r="K134" s="95">
        <v>2</v>
      </c>
      <c r="M134" s="95"/>
      <c r="N134" s="2"/>
    </row>
    <row r="135" spans="1:14" x14ac:dyDescent="0.25">
      <c r="A135" s="102" t="s">
        <v>6</v>
      </c>
      <c r="B135" s="95">
        <v>0</v>
      </c>
      <c r="C135" s="95">
        <v>0</v>
      </c>
      <c r="D135" s="95">
        <v>0</v>
      </c>
      <c r="E135" s="95">
        <v>0</v>
      </c>
      <c r="F135" s="95">
        <v>0</v>
      </c>
      <c r="G135" s="95">
        <v>0</v>
      </c>
      <c r="H135" s="95">
        <v>0</v>
      </c>
      <c r="I135" s="95">
        <v>0</v>
      </c>
      <c r="J135" s="95">
        <v>1</v>
      </c>
      <c r="K135" s="95">
        <v>1</v>
      </c>
      <c r="M135" s="95"/>
      <c r="N135" s="2"/>
    </row>
    <row r="136" spans="1:14" x14ac:dyDescent="0.25">
      <c r="A136" s="102" t="s">
        <v>7</v>
      </c>
      <c r="B136" s="95">
        <v>0</v>
      </c>
      <c r="C136" s="95">
        <v>0</v>
      </c>
      <c r="D136" s="95">
        <v>0</v>
      </c>
      <c r="E136" s="95">
        <v>0</v>
      </c>
      <c r="F136" s="95">
        <v>2</v>
      </c>
      <c r="G136" s="95">
        <v>1</v>
      </c>
      <c r="H136" s="95">
        <v>8</v>
      </c>
      <c r="I136" s="95">
        <v>8</v>
      </c>
      <c r="J136" s="95">
        <v>9</v>
      </c>
      <c r="K136" s="95">
        <v>28</v>
      </c>
      <c r="M136" s="95"/>
      <c r="N136" s="2"/>
    </row>
    <row r="137" spans="1:14" x14ac:dyDescent="0.25">
      <c r="A137" s="102" t="s">
        <v>50</v>
      </c>
      <c r="B137" s="95">
        <v>0</v>
      </c>
      <c r="C137" s="95">
        <v>0</v>
      </c>
      <c r="D137" s="95">
        <v>0</v>
      </c>
      <c r="E137" s="95">
        <v>0</v>
      </c>
      <c r="F137" s="95">
        <v>1</v>
      </c>
      <c r="G137" s="95">
        <v>1</v>
      </c>
      <c r="H137" s="95">
        <v>2</v>
      </c>
      <c r="I137" s="95">
        <v>0</v>
      </c>
      <c r="J137" s="95">
        <v>0</v>
      </c>
      <c r="K137" s="95">
        <v>4</v>
      </c>
      <c r="M137" s="95"/>
      <c r="N137" s="2"/>
    </row>
    <row r="138" spans="1:14" x14ac:dyDescent="0.25">
      <c r="A138" s="102" t="s">
        <v>51</v>
      </c>
      <c r="B138" s="95">
        <v>0</v>
      </c>
      <c r="C138" s="95">
        <v>0</v>
      </c>
      <c r="D138" s="95">
        <v>0</v>
      </c>
      <c r="E138" s="95">
        <v>0</v>
      </c>
      <c r="F138" s="95">
        <v>0</v>
      </c>
      <c r="G138" s="95">
        <v>0</v>
      </c>
      <c r="H138" s="95">
        <v>0</v>
      </c>
      <c r="I138" s="95">
        <v>0</v>
      </c>
      <c r="J138" s="95">
        <v>0</v>
      </c>
      <c r="K138" s="95">
        <v>0</v>
      </c>
      <c r="M138" s="95"/>
      <c r="N138" s="2"/>
    </row>
    <row r="139" spans="1:14" x14ac:dyDescent="0.25">
      <c r="A139" s="102" t="s">
        <v>42</v>
      </c>
      <c r="B139" s="95">
        <v>0</v>
      </c>
      <c r="C139" s="95">
        <v>0</v>
      </c>
      <c r="D139" s="95">
        <v>0</v>
      </c>
      <c r="E139" s="95">
        <v>0</v>
      </c>
      <c r="F139" s="95">
        <v>7</v>
      </c>
      <c r="G139" s="95">
        <v>0</v>
      </c>
      <c r="H139" s="95">
        <v>0</v>
      </c>
      <c r="I139" s="95">
        <v>0</v>
      </c>
      <c r="J139" s="95">
        <v>0</v>
      </c>
      <c r="K139" s="95">
        <v>7</v>
      </c>
      <c r="M139" s="95"/>
      <c r="N139" s="2"/>
    </row>
    <row r="140" spans="1:14" x14ac:dyDescent="0.25">
      <c r="A140" s="102" t="s">
        <v>8</v>
      </c>
      <c r="B140" s="95">
        <v>0</v>
      </c>
      <c r="C140" s="95">
        <v>0</v>
      </c>
      <c r="D140" s="95">
        <v>0</v>
      </c>
      <c r="E140" s="95">
        <v>0</v>
      </c>
      <c r="F140" s="95">
        <v>0</v>
      </c>
      <c r="G140" s="95">
        <v>0</v>
      </c>
      <c r="H140" s="95">
        <v>5</v>
      </c>
      <c r="I140" s="95">
        <v>3</v>
      </c>
      <c r="J140" s="95">
        <v>10</v>
      </c>
      <c r="K140" s="95">
        <v>18</v>
      </c>
      <c r="M140" s="95"/>
      <c r="N140" s="2"/>
    </row>
    <row r="141" spans="1:14" x14ac:dyDescent="0.25">
      <c r="A141" s="102" t="s">
        <v>9</v>
      </c>
      <c r="B141" s="95">
        <v>0</v>
      </c>
      <c r="C141" s="95">
        <v>0</v>
      </c>
      <c r="D141" s="95">
        <v>0</v>
      </c>
      <c r="E141" s="95">
        <v>123</v>
      </c>
      <c r="F141" s="95">
        <v>500</v>
      </c>
      <c r="G141" s="95">
        <v>2001</v>
      </c>
      <c r="H141" s="95">
        <v>256</v>
      </c>
      <c r="I141" s="95">
        <v>0</v>
      </c>
      <c r="J141" s="95">
        <v>39</v>
      </c>
      <c r="K141" s="95">
        <v>2919</v>
      </c>
      <c r="M141" s="95"/>
      <c r="N141" s="2"/>
    </row>
    <row r="142" spans="1:14" x14ac:dyDescent="0.25">
      <c r="A142" s="102" t="s">
        <v>44</v>
      </c>
      <c r="B142" s="95">
        <v>0</v>
      </c>
      <c r="C142" s="95">
        <v>0</v>
      </c>
      <c r="D142" s="95">
        <v>0</v>
      </c>
      <c r="E142" s="95">
        <v>0</v>
      </c>
      <c r="F142" s="95">
        <v>0</v>
      </c>
      <c r="G142" s="95">
        <v>0</v>
      </c>
      <c r="H142" s="95">
        <v>1</v>
      </c>
      <c r="I142" s="95">
        <v>0</v>
      </c>
      <c r="J142" s="95">
        <v>1</v>
      </c>
      <c r="K142" s="95">
        <v>2</v>
      </c>
      <c r="M142" s="95"/>
      <c r="N142" s="2"/>
    </row>
    <row r="143" spans="1:14" x14ac:dyDescent="0.25">
      <c r="A143" s="102" t="s">
        <v>10</v>
      </c>
      <c r="B143" s="95">
        <v>0</v>
      </c>
      <c r="C143" s="95">
        <v>0</v>
      </c>
      <c r="D143" s="95">
        <v>0</v>
      </c>
      <c r="E143" s="95">
        <v>3</v>
      </c>
      <c r="F143" s="95">
        <v>12</v>
      </c>
      <c r="G143" s="95">
        <v>1</v>
      </c>
      <c r="H143" s="95">
        <v>54</v>
      </c>
      <c r="I143" s="95">
        <v>0</v>
      </c>
      <c r="J143" s="95">
        <v>1</v>
      </c>
      <c r="K143" s="95">
        <v>71</v>
      </c>
      <c r="M143" s="95"/>
      <c r="N143" s="2"/>
    </row>
    <row r="144" spans="1:14" x14ac:dyDescent="0.25">
      <c r="A144" s="102" t="s">
        <v>11</v>
      </c>
      <c r="B144" s="95">
        <v>0</v>
      </c>
      <c r="C144" s="95">
        <v>0</v>
      </c>
      <c r="D144" s="95">
        <v>0</v>
      </c>
      <c r="E144" s="95">
        <v>114</v>
      </c>
      <c r="F144" s="95">
        <v>3115</v>
      </c>
      <c r="G144" s="95">
        <v>6623</v>
      </c>
      <c r="H144" s="95">
        <v>6028</v>
      </c>
      <c r="I144" s="95">
        <v>477</v>
      </c>
      <c r="J144" s="95">
        <v>18</v>
      </c>
      <c r="K144" s="95">
        <v>16375</v>
      </c>
      <c r="M144" s="95"/>
      <c r="N144" s="2"/>
    </row>
    <row r="145" spans="1:14" x14ac:dyDescent="0.25">
      <c r="A145" s="102" t="s">
        <v>12</v>
      </c>
      <c r="B145" s="95">
        <v>0</v>
      </c>
      <c r="C145" s="95">
        <v>0</v>
      </c>
      <c r="D145" s="95">
        <v>2</v>
      </c>
      <c r="E145" s="95">
        <v>9</v>
      </c>
      <c r="F145" s="95">
        <v>9</v>
      </c>
      <c r="G145" s="95">
        <v>50</v>
      </c>
      <c r="H145" s="95">
        <v>30</v>
      </c>
      <c r="I145" s="95">
        <v>2</v>
      </c>
      <c r="J145" s="95">
        <v>1</v>
      </c>
      <c r="K145" s="95">
        <v>103</v>
      </c>
      <c r="M145" s="95"/>
      <c r="N145" s="2"/>
    </row>
    <row r="146" spans="1:14" x14ac:dyDescent="0.25">
      <c r="A146" s="102" t="s">
        <v>32</v>
      </c>
      <c r="B146" s="95">
        <v>0</v>
      </c>
      <c r="C146" s="95">
        <v>0</v>
      </c>
      <c r="D146" s="95">
        <v>0</v>
      </c>
      <c r="E146" s="95">
        <v>0</v>
      </c>
      <c r="F146" s="95">
        <v>0</v>
      </c>
      <c r="G146" s="95">
        <v>0</v>
      </c>
      <c r="H146" s="95">
        <v>25</v>
      </c>
      <c r="I146" s="95">
        <v>8</v>
      </c>
      <c r="J146" s="95">
        <v>1</v>
      </c>
      <c r="K146" s="95">
        <v>34</v>
      </c>
      <c r="M146" s="95"/>
      <c r="N146" s="2"/>
    </row>
    <row r="147" spans="1:14" x14ac:dyDescent="0.25">
      <c r="A147" s="102" t="s">
        <v>18</v>
      </c>
      <c r="B147" s="95">
        <v>0</v>
      </c>
      <c r="C147" s="95">
        <v>0</v>
      </c>
      <c r="D147" s="95">
        <v>0</v>
      </c>
      <c r="E147" s="95">
        <v>18</v>
      </c>
      <c r="F147" s="95">
        <v>66</v>
      </c>
      <c r="G147" s="95">
        <v>715</v>
      </c>
      <c r="H147" s="95">
        <v>45</v>
      </c>
      <c r="I147" s="95">
        <v>0</v>
      </c>
      <c r="J147" s="95">
        <v>0</v>
      </c>
      <c r="K147" s="95">
        <v>844</v>
      </c>
      <c r="M147" s="95"/>
      <c r="N147" s="2"/>
    </row>
    <row r="148" spans="1:14" x14ac:dyDescent="0.25">
      <c r="A148" s="102" t="s">
        <v>46</v>
      </c>
      <c r="B148" s="95">
        <v>0</v>
      </c>
      <c r="C148" s="95">
        <v>0</v>
      </c>
      <c r="D148" s="95">
        <v>0</v>
      </c>
      <c r="E148" s="95">
        <v>1</v>
      </c>
      <c r="F148" s="95">
        <v>0</v>
      </c>
      <c r="G148" s="95">
        <v>0</v>
      </c>
      <c r="H148" s="95">
        <v>0</v>
      </c>
      <c r="I148" s="95">
        <v>7</v>
      </c>
      <c r="J148" s="95">
        <v>0</v>
      </c>
      <c r="K148" s="95">
        <v>8</v>
      </c>
      <c r="M148" s="95"/>
      <c r="N148" s="2"/>
    </row>
    <row r="149" spans="1:14" x14ac:dyDescent="0.25">
      <c r="A149" s="102" t="s">
        <v>13</v>
      </c>
      <c r="B149" s="95">
        <v>0</v>
      </c>
      <c r="C149" s="95">
        <v>0</v>
      </c>
      <c r="D149" s="95">
        <v>0</v>
      </c>
      <c r="E149" s="95">
        <v>0</v>
      </c>
      <c r="F149" s="95">
        <v>0</v>
      </c>
      <c r="G149" s="95">
        <v>0</v>
      </c>
      <c r="H149" s="95">
        <v>1</v>
      </c>
      <c r="I149" s="95">
        <v>0</v>
      </c>
      <c r="J149" s="95">
        <v>0</v>
      </c>
      <c r="K149" s="95">
        <v>1</v>
      </c>
      <c r="M149" s="95"/>
      <c r="N149" s="2"/>
    </row>
    <row r="150" spans="1:14" x14ac:dyDescent="0.25">
      <c r="A150" s="102" t="s">
        <v>14</v>
      </c>
      <c r="B150" s="95">
        <v>0</v>
      </c>
      <c r="C150" s="95">
        <v>0</v>
      </c>
      <c r="D150" s="95">
        <v>5</v>
      </c>
      <c r="E150" s="95">
        <v>28</v>
      </c>
      <c r="F150" s="95">
        <v>257</v>
      </c>
      <c r="G150" s="95">
        <v>654</v>
      </c>
      <c r="H150" s="95">
        <v>193</v>
      </c>
      <c r="I150" s="95">
        <v>43</v>
      </c>
      <c r="J150" s="95">
        <v>25</v>
      </c>
      <c r="K150" s="95">
        <v>1205</v>
      </c>
      <c r="M150" s="95"/>
      <c r="N150" s="2"/>
    </row>
    <row r="151" spans="1:14" x14ac:dyDescent="0.25">
      <c r="A151" s="102" t="s">
        <v>40</v>
      </c>
      <c r="B151" s="95">
        <v>2</v>
      </c>
      <c r="C151" s="95">
        <v>0</v>
      </c>
      <c r="D151" s="95">
        <v>0</v>
      </c>
      <c r="E151" s="95">
        <v>0</v>
      </c>
      <c r="F151" s="95">
        <v>1</v>
      </c>
      <c r="G151" s="95">
        <v>0</v>
      </c>
      <c r="H151" s="95">
        <v>3</v>
      </c>
      <c r="I151" s="95">
        <v>0</v>
      </c>
      <c r="J151" s="95">
        <v>0</v>
      </c>
      <c r="K151" s="95">
        <v>6</v>
      </c>
      <c r="M151" s="95"/>
      <c r="N151" s="2"/>
    </row>
    <row r="152" spans="1:14" x14ac:dyDescent="0.25">
      <c r="A152" s="102" t="s">
        <v>52</v>
      </c>
      <c r="B152" s="95">
        <v>0</v>
      </c>
      <c r="C152" s="95">
        <v>0</v>
      </c>
      <c r="D152" s="95">
        <v>0</v>
      </c>
      <c r="E152" s="95">
        <v>0</v>
      </c>
      <c r="F152" s="95">
        <v>0</v>
      </c>
      <c r="G152" s="95">
        <v>0</v>
      </c>
      <c r="H152" s="95">
        <v>0</v>
      </c>
      <c r="I152" s="95">
        <v>6</v>
      </c>
      <c r="J152" s="95">
        <v>0</v>
      </c>
      <c r="K152" s="95">
        <v>6</v>
      </c>
      <c r="M152" s="95"/>
      <c r="N152" s="2"/>
    </row>
    <row r="153" spans="1:14" x14ac:dyDescent="0.25">
      <c r="A153" s="102" t="s">
        <v>53</v>
      </c>
      <c r="B153" s="95">
        <v>0</v>
      </c>
      <c r="C153" s="95">
        <v>0</v>
      </c>
      <c r="D153" s="95">
        <v>0</v>
      </c>
      <c r="E153" s="95">
        <v>0</v>
      </c>
      <c r="F153" s="95">
        <v>0</v>
      </c>
      <c r="G153" s="95">
        <v>0</v>
      </c>
      <c r="H153" s="95">
        <v>0</v>
      </c>
      <c r="I153" s="95">
        <v>0</v>
      </c>
      <c r="J153" s="95">
        <v>0</v>
      </c>
      <c r="K153" s="95">
        <v>0</v>
      </c>
      <c r="M153" s="95"/>
      <c r="N153" s="2"/>
    </row>
    <row r="154" spans="1:14" x14ac:dyDescent="0.25">
      <c r="A154" s="102" t="s">
        <v>15</v>
      </c>
      <c r="B154" s="95">
        <v>0</v>
      </c>
      <c r="C154" s="95">
        <v>0</v>
      </c>
      <c r="D154" s="95">
        <v>0</v>
      </c>
      <c r="E154" s="95">
        <v>1</v>
      </c>
      <c r="F154" s="95">
        <v>60</v>
      </c>
      <c r="G154" s="95">
        <v>2</v>
      </c>
      <c r="H154" s="95">
        <v>11</v>
      </c>
      <c r="I154" s="95">
        <v>2</v>
      </c>
      <c r="J154" s="95">
        <v>0</v>
      </c>
      <c r="K154" s="95">
        <v>76</v>
      </c>
      <c r="M154" s="95"/>
      <c r="N154" s="2"/>
    </row>
    <row r="155" spans="1:14" x14ac:dyDescent="0.25">
      <c r="A155" s="102" t="s">
        <v>54</v>
      </c>
      <c r="B155" s="95">
        <v>0</v>
      </c>
      <c r="C155" s="95">
        <v>0</v>
      </c>
      <c r="D155" s="95">
        <v>0</v>
      </c>
      <c r="E155" s="95">
        <v>0</v>
      </c>
      <c r="F155" s="95">
        <v>1</v>
      </c>
      <c r="G155" s="95">
        <v>0</v>
      </c>
      <c r="H155" s="95">
        <v>0</v>
      </c>
      <c r="I155" s="95">
        <v>0</v>
      </c>
      <c r="J155" s="95">
        <v>0</v>
      </c>
      <c r="K155" s="95">
        <v>1</v>
      </c>
      <c r="M155" s="95"/>
      <c r="N155" s="2"/>
    </row>
    <row r="156" spans="1:14" x14ac:dyDescent="0.25">
      <c r="A156" s="102" t="s">
        <v>47</v>
      </c>
      <c r="B156" s="95">
        <v>0</v>
      </c>
      <c r="C156" s="95">
        <v>0</v>
      </c>
      <c r="D156" s="95">
        <v>0</v>
      </c>
      <c r="E156" s="95">
        <v>0</v>
      </c>
      <c r="F156" s="95">
        <v>19</v>
      </c>
      <c r="G156" s="95">
        <v>21</v>
      </c>
      <c r="H156" s="95">
        <v>21</v>
      </c>
      <c r="I156" s="95">
        <v>14</v>
      </c>
      <c r="J156" s="95">
        <v>1</v>
      </c>
      <c r="K156" s="95">
        <v>76</v>
      </c>
      <c r="M156" s="95"/>
      <c r="N156" s="2"/>
    </row>
    <row r="157" spans="1:14" x14ac:dyDescent="0.25">
      <c r="A157" s="102" t="s">
        <v>16</v>
      </c>
      <c r="B157" s="95">
        <v>0</v>
      </c>
      <c r="C157" s="95">
        <v>0</v>
      </c>
      <c r="D157" s="95">
        <v>0</v>
      </c>
      <c r="E157" s="95">
        <v>0</v>
      </c>
      <c r="F157" s="95">
        <v>0</v>
      </c>
      <c r="G157" s="95">
        <v>0</v>
      </c>
      <c r="H157" s="95">
        <v>0</v>
      </c>
      <c r="I157" s="95">
        <v>0</v>
      </c>
      <c r="J157" s="95">
        <v>1</v>
      </c>
      <c r="K157" s="95">
        <v>1</v>
      </c>
      <c r="M157" s="95"/>
      <c r="N157" s="2"/>
    </row>
    <row r="158" spans="1:14" x14ac:dyDescent="0.25">
      <c r="A158" s="41" t="s">
        <v>17</v>
      </c>
      <c r="B158" s="95">
        <v>0</v>
      </c>
      <c r="C158" s="95">
        <v>0</v>
      </c>
      <c r="D158" s="95">
        <v>0</v>
      </c>
      <c r="E158" s="95">
        <v>0</v>
      </c>
      <c r="F158" s="95">
        <v>500</v>
      </c>
      <c r="G158" s="95">
        <v>500</v>
      </c>
      <c r="H158" s="95">
        <v>500</v>
      </c>
      <c r="I158" s="95">
        <v>1</v>
      </c>
      <c r="J158" s="95">
        <v>0</v>
      </c>
      <c r="K158" s="95">
        <v>1501</v>
      </c>
      <c r="M158" s="95"/>
      <c r="N158" s="2"/>
    </row>
    <row r="159" spans="1:14" x14ac:dyDescent="0.25">
      <c r="A159" s="107" t="s">
        <v>24</v>
      </c>
      <c r="B159" s="138">
        <v>2</v>
      </c>
      <c r="C159" s="139">
        <v>17</v>
      </c>
      <c r="D159" s="139">
        <v>104</v>
      </c>
      <c r="E159" s="139">
        <v>356</v>
      </c>
      <c r="F159" s="139">
        <v>4881</v>
      </c>
      <c r="G159" s="139">
        <v>10619</v>
      </c>
      <c r="H159" s="139">
        <v>7248</v>
      </c>
      <c r="I159" s="139">
        <v>609</v>
      </c>
      <c r="J159" s="139">
        <v>136</v>
      </c>
      <c r="K159" s="139">
        <v>23972</v>
      </c>
      <c r="M159" s="95"/>
      <c r="N159" s="2"/>
    </row>
    <row r="160" spans="1:14" x14ac:dyDescent="0.25">
      <c r="M160" s="95"/>
      <c r="N160" s="25"/>
    </row>
    <row r="161" spans="1:14" x14ac:dyDescent="0.25">
      <c r="M161" s="95"/>
      <c r="N161" s="2"/>
    </row>
    <row r="162" spans="1:14" x14ac:dyDescent="0.25">
      <c r="M162" s="95"/>
    </row>
    <row r="163" spans="1:14" x14ac:dyDescent="0.25">
      <c r="A163" s="108" t="s">
        <v>167</v>
      </c>
      <c r="B163" s="1" t="s">
        <v>20</v>
      </c>
      <c r="C163" s="1"/>
      <c r="D163" s="1"/>
      <c r="E163" s="1"/>
      <c r="F163" s="1" t="s">
        <v>21</v>
      </c>
      <c r="G163" s="1"/>
      <c r="H163" s="1"/>
      <c r="I163" s="1"/>
      <c r="J163" s="1"/>
      <c r="K163" s="1"/>
      <c r="M163" s="95"/>
    </row>
    <row r="164" spans="1:14" x14ac:dyDescent="0.25">
      <c r="A164" s="131" t="s">
        <v>19</v>
      </c>
      <c r="B164" s="144">
        <v>13</v>
      </c>
      <c r="C164" s="130">
        <v>18</v>
      </c>
      <c r="D164" s="130">
        <v>23</v>
      </c>
      <c r="E164" s="130">
        <v>28</v>
      </c>
      <c r="F164" s="130">
        <v>3</v>
      </c>
      <c r="G164" s="130">
        <v>8</v>
      </c>
      <c r="H164" s="130">
        <v>13</v>
      </c>
      <c r="I164" s="130">
        <v>18</v>
      </c>
      <c r="J164" s="130">
        <v>23</v>
      </c>
      <c r="K164" s="142" t="s">
        <v>24</v>
      </c>
      <c r="M164" s="95"/>
    </row>
    <row r="165" spans="1:14" x14ac:dyDescent="0.25">
      <c r="A165" s="137" t="s">
        <v>1</v>
      </c>
      <c r="B165" s="95">
        <v>0</v>
      </c>
      <c r="C165" s="95">
        <v>0</v>
      </c>
      <c r="D165" s="95">
        <v>0</v>
      </c>
      <c r="E165" s="95">
        <v>0</v>
      </c>
      <c r="F165" s="95">
        <v>0</v>
      </c>
      <c r="G165" s="95">
        <v>14</v>
      </c>
      <c r="H165" s="95">
        <v>36</v>
      </c>
      <c r="I165" s="95">
        <v>14</v>
      </c>
      <c r="J165" s="95">
        <v>28</v>
      </c>
      <c r="K165" s="95">
        <v>92</v>
      </c>
      <c r="N165" s="19"/>
    </row>
    <row r="166" spans="1:14" x14ac:dyDescent="0.25">
      <c r="A166" s="102" t="s">
        <v>49</v>
      </c>
      <c r="B166" s="95">
        <v>0</v>
      </c>
      <c r="C166" s="95">
        <v>0</v>
      </c>
      <c r="D166" s="95">
        <v>0</v>
      </c>
      <c r="E166" s="95">
        <v>0</v>
      </c>
      <c r="F166" s="95">
        <v>0</v>
      </c>
      <c r="G166" s="95">
        <v>0</v>
      </c>
      <c r="H166" s="95">
        <v>0</v>
      </c>
      <c r="I166" s="95">
        <v>0</v>
      </c>
      <c r="J166" s="95">
        <v>0</v>
      </c>
      <c r="K166" s="95">
        <v>0</v>
      </c>
    </row>
    <row r="167" spans="1:14" x14ac:dyDescent="0.25">
      <c r="A167" s="102" t="s">
        <v>45</v>
      </c>
      <c r="B167" s="95">
        <v>0</v>
      </c>
      <c r="C167" s="95">
        <v>0</v>
      </c>
      <c r="D167" s="95">
        <v>0</v>
      </c>
      <c r="E167" s="95">
        <v>0</v>
      </c>
      <c r="F167" s="95">
        <v>0</v>
      </c>
      <c r="G167" s="95">
        <v>0</v>
      </c>
      <c r="H167" s="95">
        <v>0</v>
      </c>
      <c r="I167" s="95">
        <v>10</v>
      </c>
      <c r="J167" s="95">
        <v>0</v>
      </c>
      <c r="K167" s="95">
        <v>10</v>
      </c>
    </row>
    <row r="168" spans="1:14" x14ac:dyDescent="0.25">
      <c r="A168" s="102" t="s">
        <v>41</v>
      </c>
      <c r="B168" s="95">
        <v>0</v>
      </c>
      <c r="C168" s="95">
        <v>0</v>
      </c>
      <c r="D168" s="95">
        <v>3</v>
      </c>
      <c r="E168" s="95">
        <v>2</v>
      </c>
      <c r="F168" s="95">
        <v>14</v>
      </c>
      <c r="G168" s="95">
        <v>38</v>
      </c>
      <c r="H168" s="95">
        <v>25</v>
      </c>
      <c r="I168" s="95">
        <v>14</v>
      </c>
      <c r="J168" s="95">
        <v>0</v>
      </c>
      <c r="K168" s="95">
        <v>96</v>
      </c>
    </row>
    <row r="169" spans="1:14" x14ac:dyDescent="0.25">
      <c r="A169" s="102" t="s">
        <v>2</v>
      </c>
      <c r="B169" s="95">
        <v>0</v>
      </c>
      <c r="C169" s="95">
        <v>0</v>
      </c>
      <c r="D169" s="95">
        <v>16</v>
      </c>
      <c r="E169" s="95">
        <v>21</v>
      </c>
      <c r="F169" s="95">
        <v>52</v>
      </c>
      <c r="G169" s="95">
        <v>95</v>
      </c>
      <c r="H169" s="95">
        <v>4</v>
      </c>
      <c r="I169" s="95">
        <v>15</v>
      </c>
      <c r="J169" s="95">
        <v>18</v>
      </c>
      <c r="K169" s="95">
        <v>221</v>
      </c>
    </row>
    <row r="170" spans="1:14" x14ac:dyDescent="0.25">
      <c r="A170" s="102" t="s">
        <v>43</v>
      </c>
      <c r="B170" s="95">
        <v>0</v>
      </c>
      <c r="C170" s="95">
        <v>0</v>
      </c>
      <c r="D170" s="95">
        <v>0</v>
      </c>
      <c r="E170" s="95">
        <v>0</v>
      </c>
      <c r="F170" s="95">
        <v>0</v>
      </c>
      <c r="G170" s="95">
        <v>0</v>
      </c>
      <c r="H170" s="95">
        <v>2</v>
      </c>
      <c r="I170" s="95">
        <v>0</v>
      </c>
      <c r="J170" s="95">
        <v>0</v>
      </c>
      <c r="K170" s="95">
        <v>2</v>
      </c>
    </row>
    <row r="171" spans="1:14" x14ac:dyDescent="0.25">
      <c r="A171" s="102" t="s">
        <v>3</v>
      </c>
      <c r="B171" s="95">
        <v>1</v>
      </c>
      <c r="C171" s="95">
        <v>11</v>
      </c>
      <c r="D171" s="95">
        <v>24</v>
      </c>
      <c r="E171" s="95">
        <v>27</v>
      </c>
      <c r="F171" s="95">
        <v>8</v>
      </c>
      <c r="G171" s="95">
        <v>8</v>
      </c>
      <c r="H171" s="95">
        <v>2</v>
      </c>
      <c r="I171" s="95">
        <v>3</v>
      </c>
      <c r="J171" s="95">
        <v>6</v>
      </c>
      <c r="K171" s="95">
        <v>90</v>
      </c>
    </row>
    <row r="172" spans="1:14" x14ac:dyDescent="0.25">
      <c r="A172" s="102" t="s">
        <v>4</v>
      </c>
      <c r="B172" s="95">
        <v>0</v>
      </c>
      <c r="C172" s="95">
        <v>0</v>
      </c>
      <c r="D172" s="95">
        <v>0</v>
      </c>
      <c r="E172" s="95">
        <v>2</v>
      </c>
      <c r="F172" s="95">
        <v>1</v>
      </c>
      <c r="G172" s="95">
        <v>1</v>
      </c>
      <c r="H172" s="95">
        <v>2</v>
      </c>
      <c r="I172" s="95">
        <v>3</v>
      </c>
      <c r="J172" s="95">
        <v>0</v>
      </c>
      <c r="K172" s="95">
        <v>9</v>
      </c>
    </row>
    <row r="173" spans="1:14" x14ac:dyDescent="0.25">
      <c r="A173" s="102" t="s">
        <v>48</v>
      </c>
      <c r="B173" s="95">
        <v>0</v>
      </c>
      <c r="C173" s="95">
        <v>0</v>
      </c>
      <c r="D173" s="95">
        <v>0</v>
      </c>
      <c r="E173" s="95">
        <v>2</v>
      </c>
      <c r="F173" s="95">
        <v>0</v>
      </c>
      <c r="G173" s="95">
        <v>0</v>
      </c>
      <c r="H173" s="95">
        <v>0</v>
      </c>
      <c r="I173" s="95">
        <v>0</v>
      </c>
      <c r="J173" s="95">
        <v>0</v>
      </c>
      <c r="K173" s="95">
        <v>2</v>
      </c>
    </row>
    <row r="174" spans="1:14" x14ac:dyDescent="0.25">
      <c r="A174" s="102" t="s">
        <v>6</v>
      </c>
      <c r="B174" s="95">
        <v>0</v>
      </c>
      <c r="C174" s="95">
        <v>0</v>
      </c>
      <c r="D174" s="95">
        <v>0</v>
      </c>
      <c r="E174" s="95">
        <v>0</v>
      </c>
      <c r="F174" s="95">
        <v>0</v>
      </c>
      <c r="G174" s="95">
        <v>0</v>
      </c>
      <c r="H174" s="95">
        <v>0</v>
      </c>
      <c r="I174" s="95">
        <v>0</v>
      </c>
      <c r="J174" s="95">
        <v>0</v>
      </c>
      <c r="K174" s="95">
        <v>0</v>
      </c>
    </row>
    <row r="175" spans="1:14" x14ac:dyDescent="0.25">
      <c r="A175" s="102" t="s">
        <v>7</v>
      </c>
      <c r="B175" s="95">
        <v>0</v>
      </c>
      <c r="C175" s="95">
        <v>0</v>
      </c>
      <c r="D175" s="95">
        <v>0</v>
      </c>
      <c r="E175" s="95">
        <v>0</v>
      </c>
      <c r="F175" s="95">
        <v>12</v>
      </c>
      <c r="G175" s="95">
        <v>3</v>
      </c>
      <c r="H175" s="95">
        <v>11</v>
      </c>
      <c r="I175" s="95">
        <v>12</v>
      </c>
      <c r="J175" s="95">
        <v>27</v>
      </c>
      <c r="K175" s="95">
        <v>65</v>
      </c>
    </row>
    <row r="176" spans="1:14" x14ac:dyDescent="0.25">
      <c r="A176" s="102" t="s">
        <v>50</v>
      </c>
      <c r="B176" s="95">
        <v>0</v>
      </c>
      <c r="C176" s="95">
        <v>0</v>
      </c>
      <c r="D176" s="95">
        <v>0</v>
      </c>
      <c r="E176" s="95">
        <v>0</v>
      </c>
      <c r="F176" s="95">
        <v>0</v>
      </c>
      <c r="G176" s="95">
        <v>0</v>
      </c>
      <c r="H176" s="95">
        <v>0</v>
      </c>
      <c r="I176" s="95">
        <v>6</v>
      </c>
      <c r="J176" s="95">
        <v>0</v>
      </c>
      <c r="K176" s="95">
        <v>6</v>
      </c>
    </row>
    <row r="177" spans="1:11" x14ac:dyDescent="0.25">
      <c r="A177" s="102" t="s">
        <v>51</v>
      </c>
      <c r="B177" s="95">
        <v>0</v>
      </c>
      <c r="C177" s="95">
        <v>0</v>
      </c>
      <c r="D177" s="95">
        <v>0</v>
      </c>
      <c r="E177" s="95">
        <v>0</v>
      </c>
      <c r="F177" s="95">
        <v>0</v>
      </c>
      <c r="G177" s="95">
        <v>0</v>
      </c>
      <c r="H177" s="95">
        <v>3</v>
      </c>
      <c r="I177" s="95">
        <v>0</v>
      </c>
      <c r="J177" s="95">
        <v>0</v>
      </c>
      <c r="K177" s="95">
        <v>3</v>
      </c>
    </row>
    <row r="178" spans="1:11" x14ac:dyDescent="0.25">
      <c r="A178" s="102" t="s">
        <v>42</v>
      </c>
      <c r="B178" s="95">
        <v>0</v>
      </c>
      <c r="C178" s="95">
        <v>0</v>
      </c>
      <c r="D178" s="95">
        <v>0</v>
      </c>
      <c r="E178" s="95">
        <v>0</v>
      </c>
      <c r="F178" s="95">
        <v>0</v>
      </c>
      <c r="G178" s="95">
        <v>0</v>
      </c>
      <c r="H178" s="95">
        <v>0</v>
      </c>
      <c r="I178" s="95">
        <v>0</v>
      </c>
      <c r="J178" s="95">
        <v>0</v>
      </c>
      <c r="K178" s="95">
        <v>0</v>
      </c>
    </row>
    <row r="179" spans="1:11" x14ac:dyDescent="0.25">
      <c r="A179" s="102" t="s">
        <v>8</v>
      </c>
      <c r="B179" s="95">
        <v>0</v>
      </c>
      <c r="C179" s="95">
        <v>0</v>
      </c>
      <c r="D179" s="95">
        <v>0</v>
      </c>
      <c r="E179" s="95">
        <v>0</v>
      </c>
      <c r="F179" s="95">
        <v>0</v>
      </c>
      <c r="G179" s="95">
        <v>1</v>
      </c>
      <c r="H179" s="95">
        <v>25</v>
      </c>
      <c r="I179" s="95">
        <v>36</v>
      </c>
      <c r="J179" s="95">
        <v>0</v>
      </c>
      <c r="K179" s="95">
        <v>62</v>
      </c>
    </row>
    <row r="180" spans="1:11" x14ac:dyDescent="0.25">
      <c r="A180" s="102" t="s">
        <v>9</v>
      </c>
      <c r="B180" s="95">
        <v>0</v>
      </c>
      <c r="C180" s="95">
        <v>0</v>
      </c>
      <c r="D180" s="95">
        <v>0</v>
      </c>
      <c r="E180" s="95">
        <v>0</v>
      </c>
      <c r="F180" s="95">
        <v>0</v>
      </c>
      <c r="G180" s="95">
        <v>22</v>
      </c>
      <c r="H180" s="95">
        <v>165</v>
      </c>
      <c r="I180" s="95">
        <v>205</v>
      </c>
      <c r="J180" s="95">
        <v>356</v>
      </c>
      <c r="K180" s="95">
        <v>748</v>
      </c>
    </row>
    <row r="181" spans="1:11" x14ac:dyDescent="0.25">
      <c r="A181" s="102" t="s">
        <v>44</v>
      </c>
      <c r="B181" s="95">
        <v>0</v>
      </c>
      <c r="C181" s="95">
        <v>0</v>
      </c>
      <c r="D181" s="95">
        <v>0</v>
      </c>
      <c r="E181" s="95">
        <v>0</v>
      </c>
      <c r="F181" s="95">
        <v>0</v>
      </c>
      <c r="G181" s="95">
        <v>1</v>
      </c>
      <c r="H181" s="95">
        <v>2</v>
      </c>
      <c r="I181" s="95">
        <v>0</v>
      </c>
      <c r="J181" s="95">
        <v>6</v>
      </c>
      <c r="K181" s="95">
        <v>9</v>
      </c>
    </row>
    <row r="182" spans="1:11" x14ac:dyDescent="0.25">
      <c r="A182" s="102" t="s">
        <v>10</v>
      </c>
      <c r="B182" s="95">
        <v>0</v>
      </c>
      <c r="C182" s="95">
        <v>0</v>
      </c>
      <c r="D182" s="95">
        <v>0</v>
      </c>
      <c r="E182" s="95">
        <v>0</v>
      </c>
      <c r="F182" s="95">
        <v>0</v>
      </c>
      <c r="G182" s="95">
        <v>2</v>
      </c>
      <c r="H182" s="95">
        <v>4</v>
      </c>
      <c r="I182" s="95">
        <v>8</v>
      </c>
      <c r="J182" s="95">
        <v>7</v>
      </c>
      <c r="K182" s="95">
        <v>21</v>
      </c>
    </row>
    <row r="183" spans="1:11" x14ac:dyDescent="0.25">
      <c r="A183" s="102" t="s">
        <v>11</v>
      </c>
      <c r="B183" s="95">
        <v>0</v>
      </c>
      <c r="C183" s="95">
        <v>0</v>
      </c>
      <c r="D183" s="95">
        <v>0</v>
      </c>
      <c r="E183" s="95">
        <v>0</v>
      </c>
      <c r="F183" s="95">
        <v>1</v>
      </c>
      <c r="G183" s="95">
        <v>110</v>
      </c>
      <c r="H183" s="95">
        <v>5254</v>
      </c>
      <c r="I183" s="95">
        <v>2529</v>
      </c>
      <c r="J183" s="95">
        <v>70</v>
      </c>
      <c r="K183" s="95">
        <v>7964</v>
      </c>
    </row>
    <row r="184" spans="1:11" x14ac:dyDescent="0.25">
      <c r="A184" s="102" t="s">
        <v>12</v>
      </c>
      <c r="B184" s="95">
        <v>0</v>
      </c>
      <c r="C184" s="95">
        <v>0</v>
      </c>
      <c r="D184" s="95">
        <v>0</v>
      </c>
      <c r="E184" s="95">
        <v>0</v>
      </c>
      <c r="F184" s="95">
        <v>0</v>
      </c>
      <c r="G184" s="95">
        <v>0</v>
      </c>
      <c r="H184" s="95">
        <v>48</v>
      </c>
      <c r="I184" s="95">
        <v>18</v>
      </c>
      <c r="J184" s="95">
        <v>62</v>
      </c>
      <c r="K184" s="95">
        <v>128</v>
      </c>
    </row>
    <row r="185" spans="1:11" x14ac:dyDescent="0.25">
      <c r="A185" s="102" t="s">
        <v>32</v>
      </c>
      <c r="B185" s="95">
        <v>0</v>
      </c>
      <c r="C185" s="95">
        <v>0</v>
      </c>
      <c r="D185" s="95">
        <v>0</v>
      </c>
      <c r="E185" s="95">
        <v>0</v>
      </c>
      <c r="F185" s="95">
        <v>0</v>
      </c>
      <c r="G185" s="95">
        <v>0</v>
      </c>
      <c r="H185" s="95">
        <v>0</v>
      </c>
      <c r="I185" s="95">
        <v>0</v>
      </c>
      <c r="J185" s="95">
        <v>0</v>
      </c>
      <c r="K185" s="95">
        <v>0</v>
      </c>
    </row>
    <row r="186" spans="1:11" x14ac:dyDescent="0.25">
      <c r="A186" s="102" t="s">
        <v>18</v>
      </c>
      <c r="B186" s="95">
        <v>0</v>
      </c>
      <c r="C186" s="95">
        <v>0</v>
      </c>
      <c r="D186" s="95">
        <v>0</v>
      </c>
      <c r="E186" s="95">
        <v>1</v>
      </c>
      <c r="F186" s="95">
        <v>0</v>
      </c>
      <c r="G186" s="95">
        <v>56</v>
      </c>
      <c r="H186" s="95">
        <v>5066</v>
      </c>
      <c r="I186" s="95">
        <v>120</v>
      </c>
      <c r="J186" s="95">
        <v>62</v>
      </c>
      <c r="K186" s="95">
        <v>5305</v>
      </c>
    </row>
    <row r="187" spans="1:11" x14ac:dyDescent="0.25">
      <c r="A187" s="102" t="s">
        <v>46</v>
      </c>
      <c r="B187" s="95">
        <v>0</v>
      </c>
      <c r="C187" s="95">
        <v>0</v>
      </c>
      <c r="D187" s="95">
        <v>0</v>
      </c>
      <c r="E187" s="95">
        <v>0</v>
      </c>
      <c r="F187" s="95">
        <v>0</v>
      </c>
      <c r="G187" s="95">
        <v>0</v>
      </c>
      <c r="H187" s="95">
        <v>0</v>
      </c>
      <c r="I187" s="95">
        <v>0</v>
      </c>
      <c r="J187" s="95">
        <v>0</v>
      </c>
      <c r="K187" s="95">
        <v>0</v>
      </c>
    </row>
    <row r="188" spans="1:11" x14ac:dyDescent="0.25">
      <c r="A188" s="102" t="s">
        <v>13</v>
      </c>
      <c r="B188" s="95">
        <v>0</v>
      </c>
      <c r="C188" s="95">
        <v>0</v>
      </c>
      <c r="D188" s="95">
        <v>0</v>
      </c>
      <c r="E188" s="95">
        <v>0</v>
      </c>
      <c r="F188" s="95">
        <v>0</v>
      </c>
      <c r="G188" s="95">
        <v>0</v>
      </c>
      <c r="H188" s="95">
        <v>1</v>
      </c>
      <c r="I188" s="95">
        <v>9</v>
      </c>
      <c r="J188" s="95">
        <v>136</v>
      </c>
      <c r="K188" s="95">
        <v>146</v>
      </c>
    </row>
    <row r="189" spans="1:11" x14ac:dyDescent="0.25">
      <c r="A189" s="102" t="s">
        <v>14</v>
      </c>
      <c r="B189" s="95">
        <v>0</v>
      </c>
      <c r="C189" s="95">
        <v>0</v>
      </c>
      <c r="D189" s="95">
        <v>108</v>
      </c>
      <c r="E189" s="95">
        <v>4</v>
      </c>
      <c r="F189" s="95">
        <v>14</v>
      </c>
      <c r="G189" s="95">
        <v>84</v>
      </c>
      <c r="H189" s="95">
        <v>1658</v>
      </c>
      <c r="I189" s="95">
        <v>655</v>
      </c>
      <c r="J189" s="95">
        <v>25</v>
      </c>
      <c r="K189" s="95">
        <v>2548</v>
      </c>
    </row>
    <row r="190" spans="1:11" x14ac:dyDescent="0.25">
      <c r="A190" s="102" t="s">
        <v>40</v>
      </c>
      <c r="B190" s="95">
        <v>0</v>
      </c>
      <c r="C190" s="95">
        <v>2</v>
      </c>
      <c r="D190" s="95">
        <v>0</v>
      </c>
      <c r="E190" s="95">
        <v>0</v>
      </c>
      <c r="F190" s="95">
        <v>0</v>
      </c>
      <c r="G190" s="95">
        <v>0</v>
      </c>
      <c r="H190" s="95">
        <v>2</v>
      </c>
      <c r="I190" s="95">
        <v>0</v>
      </c>
      <c r="J190" s="95">
        <v>0</v>
      </c>
      <c r="K190" s="95">
        <v>4</v>
      </c>
    </row>
    <row r="191" spans="1:11" x14ac:dyDescent="0.25">
      <c r="A191" s="102" t="s">
        <v>52</v>
      </c>
      <c r="B191" s="95">
        <v>0</v>
      </c>
      <c r="C191" s="95">
        <v>0</v>
      </c>
      <c r="D191" s="95">
        <v>0</v>
      </c>
      <c r="E191" s="95">
        <v>0</v>
      </c>
      <c r="F191" s="95">
        <v>0</v>
      </c>
      <c r="G191" s="95">
        <v>0</v>
      </c>
      <c r="H191" s="95">
        <v>0</v>
      </c>
      <c r="I191" s="95">
        <v>0</v>
      </c>
      <c r="J191" s="95">
        <v>0</v>
      </c>
      <c r="K191" s="95">
        <v>0</v>
      </c>
    </row>
    <row r="192" spans="1:11" x14ac:dyDescent="0.25">
      <c r="A192" s="102" t="s">
        <v>53</v>
      </c>
      <c r="B192" s="95">
        <v>0</v>
      </c>
      <c r="C192" s="95">
        <v>0</v>
      </c>
      <c r="D192" s="95">
        <v>0</v>
      </c>
      <c r="E192" s="95">
        <v>0</v>
      </c>
      <c r="F192" s="95">
        <v>0</v>
      </c>
      <c r="G192" s="95">
        <v>0</v>
      </c>
      <c r="H192" s="95">
        <v>0</v>
      </c>
      <c r="I192" s="95">
        <v>0</v>
      </c>
      <c r="J192" s="95">
        <v>0</v>
      </c>
      <c r="K192" s="95">
        <v>0</v>
      </c>
    </row>
    <row r="193" spans="1:21" x14ac:dyDescent="0.25">
      <c r="A193" s="102" t="s">
        <v>15</v>
      </c>
      <c r="B193" s="95">
        <v>0</v>
      </c>
      <c r="C193" s="95">
        <v>0</v>
      </c>
      <c r="D193" s="95">
        <v>0</v>
      </c>
      <c r="E193" s="95">
        <v>0</v>
      </c>
      <c r="F193" s="95">
        <v>0</v>
      </c>
      <c r="G193" s="95">
        <v>0</v>
      </c>
      <c r="H193" s="95">
        <v>4</v>
      </c>
      <c r="I193" s="95">
        <v>14</v>
      </c>
      <c r="J193" s="95">
        <v>0</v>
      </c>
      <c r="K193" s="95">
        <v>18</v>
      </c>
    </row>
    <row r="194" spans="1:21" x14ac:dyDescent="0.25">
      <c r="A194" s="102" t="s">
        <v>54</v>
      </c>
      <c r="B194" s="95">
        <v>0</v>
      </c>
      <c r="C194" s="95">
        <v>0</v>
      </c>
      <c r="D194" s="95">
        <v>0</v>
      </c>
      <c r="E194" s="95">
        <v>0</v>
      </c>
      <c r="F194" s="95">
        <v>0</v>
      </c>
      <c r="G194" s="95">
        <v>0</v>
      </c>
      <c r="H194" s="95">
        <v>19</v>
      </c>
      <c r="I194" s="95">
        <v>3</v>
      </c>
      <c r="J194" s="95">
        <v>0</v>
      </c>
      <c r="K194" s="95">
        <v>22</v>
      </c>
    </row>
    <row r="195" spans="1:21" x14ac:dyDescent="0.25">
      <c r="A195" s="102" t="s">
        <v>47</v>
      </c>
      <c r="B195" s="95">
        <v>0</v>
      </c>
      <c r="C195" s="95">
        <v>0</v>
      </c>
      <c r="D195" s="95">
        <v>0</v>
      </c>
      <c r="E195" s="95">
        <v>0</v>
      </c>
      <c r="F195" s="95">
        <v>0</v>
      </c>
      <c r="G195" s="95">
        <v>6</v>
      </c>
      <c r="H195" s="95">
        <v>155</v>
      </c>
      <c r="I195" s="95">
        <v>142</v>
      </c>
      <c r="J195" s="95">
        <v>41</v>
      </c>
      <c r="K195" s="95">
        <v>344</v>
      </c>
    </row>
    <row r="196" spans="1:21" x14ac:dyDescent="0.25">
      <c r="A196" s="102" t="s">
        <v>16</v>
      </c>
      <c r="B196" s="95">
        <v>0</v>
      </c>
      <c r="C196" s="95">
        <v>0</v>
      </c>
      <c r="D196" s="95">
        <v>0</v>
      </c>
      <c r="E196" s="95">
        <v>0</v>
      </c>
      <c r="F196" s="95">
        <v>0</v>
      </c>
      <c r="G196" s="95">
        <v>0</v>
      </c>
      <c r="H196" s="95">
        <v>0</v>
      </c>
      <c r="I196" s="95">
        <v>0</v>
      </c>
      <c r="J196" s="95">
        <v>0</v>
      </c>
      <c r="K196" s="95">
        <v>0</v>
      </c>
    </row>
    <row r="197" spans="1:21" x14ac:dyDescent="0.25">
      <c r="A197" s="102" t="s">
        <v>55</v>
      </c>
      <c r="B197" s="95">
        <v>0</v>
      </c>
      <c r="C197" s="95">
        <v>0</v>
      </c>
      <c r="D197" s="95">
        <v>0</v>
      </c>
      <c r="E197" s="95">
        <v>0</v>
      </c>
      <c r="F197" s="95">
        <v>0</v>
      </c>
      <c r="G197" s="95">
        <v>0</v>
      </c>
      <c r="H197" s="95">
        <v>0</v>
      </c>
      <c r="I197" s="95">
        <v>0</v>
      </c>
      <c r="J197" s="95">
        <v>0</v>
      </c>
      <c r="K197" s="95">
        <v>0</v>
      </c>
    </row>
    <row r="198" spans="1:21" x14ac:dyDescent="0.25">
      <c r="A198" s="102" t="s">
        <v>17</v>
      </c>
      <c r="B198" s="95">
        <v>0</v>
      </c>
      <c r="C198" s="95">
        <v>0</v>
      </c>
      <c r="D198" s="95">
        <v>0</v>
      </c>
      <c r="E198" s="95">
        <v>0</v>
      </c>
      <c r="F198" s="95">
        <v>0</v>
      </c>
      <c r="G198" s="95">
        <v>500</v>
      </c>
      <c r="H198" s="95">
        <v>0</v>
      </c>
      <c r="I198" s="95">
        <v>200</v>
      </c>
      <c r="J198" s="95">
        <v>3</v>
      </c>
      <c r="K198" s="95">
        <v>703</v>
      </c>
    </row>
    <row r="199" spans="1:21" x14ac:dyDescent="0.25">
      <c r="A199" s="102" t="s">
        <v>164</v>
      </c>
      <c r="B199" s="95">
        <v>0</v>
      </c>
      <c r="C199" s="95">
        <v>0</v>
      </c>
      <c r="D199" s="95">
        <v>0</v>
      </c>
      <c r="E199" s="95">
        <v>0</v>
      </c>
      <c r="F199" s="95">
        <v>0</v>
      </c>
      <c r="G199" s="95">
        <v>0</v>
      </c>
      <c r="H199" s="95">
        <v>0</v>
      </c>
      <c r="I199" s="95">
        <v>2</v>
      </c>
      <c r="J199" s="95">
        <v>3</v>
      </c>
      <c r="K199" s="95">
        <v>5</v>
      </c>
      <c r="N199" s="19">
        <f>SUM(N201)</f>
        <v>0</v>
      </c>
    </row>
    <row r="200" spans="1:21" x14ac:dyDescent="0.25">
      <c r="A200" s="145" t="s">
        <v>24</v>
      </c>
      <c r="B200" s="146">
        <v>1</v>
      </c>
      <c r="C200" s="146">
        <v>13</v>
      </c>
      <c r="D200" s="146">
        <v>151</v>
      </c>
      <c r="E200" s="146">
        <v>59</v>
      </c>
      <c r="F200" s="146">
        <v>102</v>
      </c>
      <c r="G200" s="146">
        <v>941</v>
      </c>
      <c r="H200" s="146">
        <v>12488</v>
      </c>
      <c r="I200" s="146">
        <v>4018</v>
      </c>
      <c r="J200" s="146">
        <v>850</v>
      </c>
      <c r="K200" s="146">
        <v>18623</v>
      </c>
      <c r="N200" s="19"/>
    </row>
    <row r="204" spans="1:21" x14ac:dyDescent="0.25">
      <c r="A204" s="108" t="s">
        <v>180</v>
      </c>
      <c r="B204" s="1" t="s">
        <v>20</v>
      </c>
      <c r="C204" s="1"/>
      <c r="D204" s="1"/>
      <c r="E204" s="1" t="s">
        <v>21</v>
      </c>
      <c r="F204" s="1"/>
      <c r="G204" s="1"/>
      <c r="H204" s="1"/>
      <c r="I204" s="1"/>
      <c r="J204" s="1"/>
      <c r="K204" s="1"/>
    </row>
    <row r="205" spans="1:21" x14ac:dyDescent="0.25">
      <c r="A205" s="131" t="s">
        <v>19</v>
      </c>
      <c r="B205" s="152">
        <v>17</v>
      </c>
      <c r="C205" s="152">
        <v>22</v>
      </c>
      <c r="D205" s="152">
        <v>27</v>
      </c>
      <c r="E205" s="152">
        <v>2</v>
      </c>
      <c r="F205" s="152">
        <v>7</v>
      </c>
      <c r="G205" s="152">
        <v>12</v>
      </c>
      <c r="H205" s="152">
        <v>17</v>
      </c>
      <c r="I205" s="152">
        <v>22</v>
      </c>
      <c r="J205" s="152">
        <v>27</v>
      </c>
      <c r="K205" s="115" t="s">
        <v>24</v>
      </c>
    </row>
    <row r="206" spans="1:21" x14ac:dyDescent="0.25">
      <c r="A206" s="102" t="s">
        <v>1</v>
      </c>
      <c r="B206" s="95">
        <v>0</v>
      </c>
      <c r="C206" s="95">
        <v>0</v>
      </c>
      <c r="D206" s="95">
        <v>3</v>
      </c>
      <c r="E206" s="95">
        <v>10</v>
      </c>
      <c r="F206" s="95">
        <v>45</v>
      </c>
      <c r="G206" s="95">
        <v>64</v>
      </c>
      <c r="H206" s="95">
        <v>52</v>
      </c>
      <c r="I206" s="95">
        <v>34</v>
      </c>
      <c r="J206" s="95">
        <v>43</v>
      </c>
      <c r="K206" s="95">
        <v>251</v>
      </c>
      <c r="O206" s="95"/>
      <c r="P206" s="95"/>
      <c r="Q206" s="95"/>
      <c r="R206" s="95"/>
      <c r="S206" s="95"/>
      <c r="T206" s="95"/>
      <c r="U206" s="19"/>
    </row>
    <row r="207" spans="1:21" x14ac:dyDescent="0.25">
      <c r="A207" s="102" t="s">
        <v>49</v>
      </c>
      <c r="B207" s="95">
        <v>0</v>
      </c>
      <c r="C207" s="95">
        <v>0</v>
      </c>
      <c r="D207" s="95">
        <v>0</v>
      </c>
      <c r="E207" s="95">
        <v>0</v>
      </c>
      <c r="F207" s="95">
        <v>0</v>
      </c>
      <c r="G207" s="95">
        <v>0</v>
      </c>
      <c r="H207" s="95">
        <v>0</v>
      </c>
      <c r="I207" s="95">
        <v>0</v>
      </c>
      <c r="J207" s="95">
        <v>0</v>
      </c>
      <c r="K207" s="95">
        <v>0</v>
      </c>
    </row>
    <row r="208" spans="1:21" x14ac:dyDescent="0.25">
      <c r="A208" s="102" t="s">
        <v>45</v>
      </c>
      <c r="B208" s="95">
        <v>0</v>
      </c>
      <c r="C208" s="95">
        <v>0</v>
      </c>
      <c r="D208" s="95">
        <v>0</v>
      </c>
      <c r="E208" s="95">
        <v>0</v>
      </c>
      <c r="F208" s="95">
        <v>0</v>
      </c>
      <c r="G208" s="95">
        <v>0</v>
      </c>
      <c r="H208" s="95">
        <v>0</v>
      </c>
      <c r="I208" s="95">
        <v>0</v>
      </c>
      <c r="J208" s="95">
        <v>0</v>
      </c>
      <c r="K208" s="95">
        <v>0</v>
      </c>
    </row>
    <row r="209" spans="1:11" x14ac:dyDescent="0.25">
      <c r="A209" s="102" t="s">
        <v>41</v>
      </c>
      <c r="B209" s="95">
        <v>0</v>
      </c>
      <c r="C209" s="95">
        <v>0</v>
      </c>
      <c r="D209" s="95">
        <v>13</v>
      </c>
      <c r="E209" s="95">
        <v>4</v>
      </c>
      <c r="F209" s="95">
        <v>0</v>
      </c>
      <c r="G209" s="95">
        <v>0</v>
      </c>
      <c r="H209" s="95">
        <v>0</v>
      </c>
      <c r="I209" s="95">
        <v>0</v>
      </c>
      <c r="J209" s="95">
        <v>0</v>
      </c>
      <c r="K209" s="95">
        <v>17</v>
      </c>
    </row>
    <row r="210" spans="1:11" x14ac:dyDescent="0.25">
      <c r="A210" s="102" t="s">
        <v>2</v>
      </c>
      <c r="B210" s="95">
        <v>0</v>
      </c>
      <c r="C210" s="95">
        <v>4</v>
      </c>
      <c r="D210" s="95">
        <v>39</v>
      </c>
      <c r="E210" s="95">
        <v>22</v>
      </c>
      <c r="F210" s="95">
        <v>38</v>
      </c>
      <c r="G210" s="95">
        <v>9</v>
      </c>
      <c r="H210" s="95">
        <v>2</v>
      </c>
      <c r="I210" s="95">
        <v>0</v>
      </c>
      <c r="J210" s="95">
        <v>0</v>
      </c>
      <c r="K210" s="95">
        <v>114</v>
      </c>
    </row>
    <row r="211" spans="1:11" x14ac:dyDescent="0.25">
      <c r="A211" s="102" t="s">
        <v>43</v>
      </c>
      <c r="B211" s="95">
        <v>0</v>
      </c>
      <c r="C211" s="95">
        <v>1</v>
      </c>
      <c r="D211" s="95">
        <v>0</v>
      </c>
      <c r="E211" s="95">
        <v>0</v>
      </c>
      <c r="F211" s="95">
        <v>2</v>
      </c>
      <c r="G211" s="95">
        <v>0</v>
      </c>
      <c r="H211" s="95">
        <v>2</v>
      </c>
      <c r="I211" s="95">
        <v>1</v>
      </c>
      <c r="J211" s="95">
        <v>2</v>
      </c>
      <c r="K211" s="95">
        <v>8</v>
      </c>
    </row>
    <row r="212" spans="1:11" x14ac:dyDescent="0.25">
      <c r="A212" s="102" t="s">
        <v>3</v>
      </c>
      <c r="B212" s="95">
        <v>0</v>
      </c>
      <c r="C212" s="95">
        <v>3</v>
      </c>
      <c r="D212" s="95">
        <v>2</v>
      </c>
      <c r="E212" s="95">
        <v>6</v>
      </c>
      <c r="F212" s="95">
        <v>0</v>
      </c>
      <c r="G212" s="95">
        <v>4</v>
      </c>
      <c r="H212" s="95">
        <v>0</v>
      </c>
      <c r="I212" s="95">
        <v>7</v>
      </c>
      <c r="J212" s="95">
        <v>2</v>
      </c>
      <c r="K212" s="95">
        <v>24</v>
      </c>
    </row>
    <row r="213" spans="1:11" x14ac:dyDescent="0.25">
      <c r="A213" s="102" t="s">
        <v>4</v>
      </c>
      <c r="B213" s="95">
        <v>0</v>
      </c>
      <c r="C213" s="95">
        <v>0</v>
      </c>
      <c r="D213" s="95">
        <v>0</v>
      </c>
      <c r="E213" s="95">
        <v>0</v>
      </c>
      <c r="F213" s="95">
        <v>0</v>
      </c>
      <c r="G213" s="95">
        <v>0</v>
      </c>
      <c r="H213" s="95">
        <v>4</v>
      </c>
      <c r="I213" s="95">
        <v>0</v>
      </c>
      <c r="J213" s="95">
        <v>0</v>
      </c>
      <c r="K213" s="95">
        <v>4</v>
      </c>
    </row>
    <row r="214" spans="1:11" x14ac:dyDescent="0.25">
      <c r="A214" s="102" t="s">
        <v>48</v>
      </c>
      <c r="B214" s="95">
        <v>0</v>
      </c>
      <c r="C214" s="95">
        <v>0</v>
      </c>
      <c r="D214" s="95">
        <v>0</v>
      </c>
      <c r="E214" s="95">
        <v>0</v>
      </c>
      <c r="F214" s="95">
        <v>0</v>
      </c>
      <c r="G214" s="95">
        <v>0</v>
      </c>
      <c r="H214" s="95">
        <v>0</v>
      </c>
      <c r="I214" s="95">
        <v>0</v>
      </c>
      <c r="J214" s="95">
        <v>0</v>
      </c>
      <c r="K214" s="95">
        <v>0</v>
      </c>
    </row>
    <row r="215" spans="1:11" x14ac:dyDescent="0.25">
      <c r="A215" s="102" t="s">
        <v>6</v>
      </c>
      <c r="B215" s="95">
        <v>0</v>
      </c>
      <c r="C215" s="95">
        <v>0</v>
      </c>
      <c r="D215" s="95">
        <v>0</v>
      </c>
      <c r="E215" s="95">
        <v>0</v>
      </c>
      <c r="F215" s="95">
        <v>0</v>
      </c>
      <c r="G215" s="95">
        <v>0</v>
      </c>
      <c r="H215" s="95">
        <v>0</v>
      </c>
      <c r="I215" s="95">
        <v>0</v>
      </c>
      <c r="J215" s="95">
        <v>0</v>
      </c>
      <c r="K215" s="95">
        <v>0</v>
      </c>
    </row>
    <row r="216" spans="1:11" x14ac:dyDescent="0.25">
      <c r="A216" s="102" t="s">
        <v>7</v>
      </c>
      <c r="B216" s="95">
        <v>0</v>
      </c>
      <c r="C216" s="95">
        <v>0</v>
      </c>
      <c r="D216" s="95">
        <v>0</v>
      </c>
      <c r="E216" s="95">
        <v>2</v>
      </c>
      <c r="F216" s="95">
        <v>12</v>
      </c>
      <c r="G216" s="95">
        <v>1</v>
      </c>
      <c r="H216" s="95">
        <v>1</v>
      </c>
      <c r="I216" s="95">
        <v>10</v>
      </c>
      <c r="J216" s="95">
        <v>0</v>
      </c>
      <c r="K216" s="95">
        <v>26</v>
      </c>
    </row>
    <row r="217" spans="1:11" x14ac:dyDescent="0.25">
      <c r="A217" s="102" t="s">
        <v>83</v>
      </c>
      <c r="B217" s="95">
        <v>0</v>
      </c>
      <c r="C217" s="95">
        <v>0</v>
      </c>
      <c r="D217" s="95">
        <v>0</v>
      </c>
      <c r="E217" s="95">
        <v>0</v>
      </c>
      <c r="F217" s="95">
        <v>0</v>
      </c>
      <c r="G217" s="95">
        <v>0</v>
      </c>
      <c r="H217" s="95">
        <v>0</v>
      </c>
      <c r="I217" s="95">
        <v>0</v>
      </c>
      <c r="J217" s="95">
        <v>0</v>
      </c>
      <c r="K217" s="95">
        <v>0</v>
      </c>
    </row>
    <row r="218" spans="1:11" x14ac:dyDescent="0.25">
      <c r="A218" s="102" t="s">
        <v>50</v>
      </c>
      <c r="B218" s="95">
        <v>0</v>
      </c>
      <c r="C218" s="95">
        <v>0</v>
      </c>
      <c r="D218" s="95">
        <v>0</v>
      </c>
      <c r="E218" s="95">
        <v>0</v>
      </c>
      <c r="F218" s="95">
        <v>0</v>
      </c>
      <c r="G218" s="95">
        <v>0</v>
      </c>
      <c r="H218" s="95">
        <v>0</v>
      </c>
      <c r="I218" s="95">
        <v>0</v>
      </c>
      <c r="J218" s="95">
        <v>0</v>
      </c>
      <c r="K218" s="95">
        <v>0</v>
      </c>
    </row>
    <row r="219" spans="1:11" x14ac:dyDescent="0.25">
      <c r="A219" s="102" t="s">
        <v>51</v>
      </c>
      <c r="B219" s="95">
        <v>0</v>
      </c>
      <c r="C219" s="95">
        <v>0</v>
      </c>
      <c r="D219" s="95">
        <v>0</v>
      </c>
      <c r="E219" s="95">
        <v>3</v>
      </c>
      <c r="F219" s="95">
        <v>0</v>
      </c>
      <c r="G219" s="95">
        <v>0</v>
      </c>
      <c r="H219" s="95">
        <v>0</v>
      </c>
      <c r="I219" s="95">
        <v>0</v>
      </c>
      <c r="J219" s="95">
        <v>0</v>
      </c>
      <c r="K219" s="95">
        <v>3</v>
      </c>
    </row>
    <row r="220" spans="1:11" x14ac:dyDescent="0.25">
      <c r="A220" s="102" t="s">
        <v>42</v>
      </c>
      <c r="B220" s="95">
        <v>0</v>
      </c>
      <c r="C220" s="95">
        <v>0</v>
      </c>
      <c r="D220" s="95">
        <v>0</v>
      </c>
      <c r="E220" s="95">
        <v>4</v>
      </c>
      <c r="F220" s="95">
        <v>4</v>
      </c>
      <c r="G220" s="95">
        <v>0</v>
      </c>
      <c r="H220" s="95">
        <v>0</v>
      </c>
      <c r="I220" s="95">
        <v>0</v>
      </c>
      <c r="J220" s="95">
        <v>0</v>
      </c>
      <c r="K220" s="95">
        <v>8</v>
      </c>
    </row>
    <row r="221" spans="1:11" x14ac:dyDescent="0.25">
      <c r="A221" s="102" t="s">
        <v>8</v>
      </c>
      <c r="B221" s="95">
        <v>0</v>
      </c>
      <c r="C221" s="95">
        <v>0</v>
      </c>
      <c r="D221" s="95">
        <v>0</v>
      </c>
      <c r="E221" s="95">
        <v>0</v>
      </c>
      <c r="F221" s="95">
        <v>0</v>
      </c>
      <c r="G221" s="95">
        <v>15</v>
      </c>
      <c r="H221" s="95">
        <v>20</v>
      </c>
      <c r="I221" s="95">
        <v>1</v>
      </c>
      <c r="J221" s="95">
        <v>3</v>
      </c>
      <c r="K221" s="95">
        <v>39</v>
      </c>
    </row>
    <row r="222" spans="1:11" x14ac:dyDescent="0.25">
      <c r="A222" s="102" t="s">
        <v>9</v>
      </c>
      <c r="B222" s="95">
        <v>0</v>
      </c>
      <c r="C222" s="95">
        <v>4</v>
      </c>
      <c r="D222" s="95">
        <v>6</v>
      </c>
      <c r="E222" s="95">
        <v>160</v>
      </c>
      <c r="F222" s="95">
        <v>878</v>
      </c>
      <c r="G222" s="95">
        <v>798</v>
      </c>
      <c r="H222" s="95">
        <v>276</v>
      </c>
      <c r="I222" s="95">
        <v>482</v>
      </c>
      <c r="J222" s="95">
        <v>40</v>
      </c>
      <c r="K222" s="95">
        <v>2644</v>
      </c>
    </row>
    <row r="223" spans="1:11" x14ac:dyDescent="0.25">
      <c r="A223" s="102" t="s">
        <v>44</v>
      </c>
      <c r="B223" s="95">
        <v>0</v>
      </c>
      <c r="C223" s="95">
        <v>0</v>
      </c>
      <c r="D223" s="95">
        <v>0</v>
      </c>
      <c r="E223" s="95">
        <v>0</v>
      </c>
      <c r="F223" s="95">
        <v>1</v>
      </c>
      <c r="G223" s="95">
        <v>1</v>
      </c>
      <c r="H223" s="95">
        <v>0</v>
      </c>
      <c r="I223" s="95">
        <v>0</v>
      </c>
      <c r="J223" s="95">
        <v>0</v>
      </c>
      <c r="K223" s="95">
        <v>2</v>
      </c>
    </row>
    <row r="224" spans="1:11" x14ac:dyDescent="0.25">
      <c r="A224" s="102" t="s">
        <v>10</v>
      </c>
      <c r="B224" s="95">
        <v>0</v>
      </c>
      <c r="C224" s="95">
        <v>0</v>
      </c>
      <c r="D224" s="95">
        <v>1</v>
      </c>
      <c r="E224" s="95">
        <v>4</v>
      </c>
      <c r="F224" s="95">
        <v>15</v>
      </c>
      <c r="G224" s="95">
        <v>34</v>
      </c>
      <c r="H224" s="95">
        <v>1</v>
      </c>
      <c r="I224" s="95">
        <v>0</v>
      </c>
      <c r="J224" s="95">
        <v>1</v>
      </c>
      <c r="K224" s="95">
        <v>56</v>
      </c>
    </row>
    <row r="225" spans="1:11" x14ac:dyDescent="0.25">
      <c r="A225" s="102" t="s">
        <v>11</v>
      </c>
      <c r="B225" s="95">
        <v>0</v>
      </c>
      <c r="C225" s="95">
        <v>0</v>
      </c>
      <c r="D225" s="95">
        <v>61</v>
      </c>
      <c r="E225" s="95">
        <v>281</v>
      </c>
      <c r="F225" s="95">
        <v>2109</v>
      </c>
      <c r="G225" s="95">
        <v>1174</v>
      </c>
      <c r="H225" s="95">
        <v>353</v>
      </c>
      <c r="I225" s="95">
        <v>20</v>
      </c>
      <c r="J225" s="95">
        <v>2</v>
      </c>
      <c r="K225" s="95">
        <v>4000</v>
      </c>
    </row>
    <row r="226" spans="1:11" x14ac:dyDescent="0.25">
      <c r="A226" s="102" t="s">
        <v>12</v>
      </c>
      <c r="B226" s="95">
        <v>0</v>
      </c>
      <c r="C226" s="95">
        <v>0</v>
      </c>
      <c r="D226" s="95">
        <v>0</v>
      </c>
      <c r="E226" s="95">
        <v>20</v>
      </c>
      <c r="F226" s="95">
        <v>79</v>
      </c>
      <c r="G226" s="95">
        <v>12</v>
      </c>
      <c r="H226" s="95">
        <v>23</v>
      </c>
      <c r="I226" s="95">
        <v>61</v>
      </c>
      <c r="J226" s="95">
        <v>0</v>
      </c>
      <c r="K226" s="95">
        <v>195</v>
      </c>
    </row>
    <row r="227" spans="1:11" x14ac:dyDescent="0.25">
      <c r="A227" s="102" t="s">
        <v>32</v>
      </c>
      <c r="B227" s="95">
        <v>0</v>
      </c>
      <c r="C227" s="95">
        <v>0</v>
      </c>
      <c r="D227" s="95">
        <v>0</v>
      </c>
      <c r="E227" s="95">
        <v>1</v>
      </c>
      <c r="F227" s="95">
        <v>0</v>
      </c>
      <c r="G227" s="95">
        <v>0</v>
      </c>
      <c r="H227" s="95">
        <v>11</v>
      </c>
      <c r="I227" s="95">
        <v>1</v>
      </c>
      <c r="J227" s="95">
        <v>0</v>
      </c>
      <c r="K227" s="95">
        <v>13</v>
      </c>
    </row>
    <row r="228" spans="1:11" x14ac:dyDescent="0.25">
      <c r="A228" s="102" t="s">
        <v>18</v>
      </c>
      <c r="B228" s="95">
        <v>0</v>
      </c>
      <c r="C228" s="95">
        <v>0</v>
      </c>
      <c r="D228" s="95">
        <v>8</v>
      </c>
      <c r="E228" s="95">
        <v>103</v>
      </c>
      <c r="F228" s="95">
        <v>765</v>
      </c>
      <c r="G228" s="95">
        <v>61</v>
      </c>
      <c r="H228" s="95">
        <v>50</v>
      </c>
      <c r="I228" s="95">
        <v>0</v>
      </c>
      <c r="J228" s="95">
        <v>0</v>
      </c>
      <c r="K228" s="95">
        <v>987</v>
      </c>
    </row>
    <row r="229" spans="1:11" x14ac:dyDescent="0.25">
      <c r="A229" s="102" t="s">
        <v>46</v>
      </c>
      <c r="B229" s="95">
        <v>0</v>
      </c>
      <c r="C229" s="95">
        <v>0</v>
      </c>
      <c r="D229" s="95">
        <v>0</v>
      </c>
      <c r="E229" s="95">
        <v>0</v>
      </c>
      <c r="F229" s="95">
        <v>0</v>
      </c>
      <c r="G229" s="95">
        <v>0</v>
      </c>
      <c r="H229" s="95">
        <v>0</v>
      </c>
      <c r="I229" s="95">
        <v>2</v>
      </c>
      <c r="J229" s="95">
        <v>0</v>
      </c>
      <c r="K229" s="95">
        <v>2</v>
      </c>
    </row>
    <row r="230" spans="1:11" x14ac:dyDescent="0.25">
      <c r="A230" s="102" t="s">
        <v>13</v>
      </c>
      <c r="B230" s="95">
        <v>0</v>
      </c>
      <c r="C230" s="95">
        <v>0</v>
      </c>
      <c r="D230" s="95">
        <v>0</v>
      </c>
      <c r="E230" s="95">
        <v>0</v>
      </c>
      <c r="F230" s="95">
        <v>0</v>
      </c>
      <c r="G230" s="95">
        <v>0</v>
      </c>
      <c r="H230" s="95">
        <v>1</v>
      </c>
      <c r="I230" s="95">
        <v>97</v>
      </c>
      <c r="J230" s="95">
        <v>0</v>
      </c>
      <c r="K230" s="95">
        <v>98</v>
      </c>
    </row>
    <row r="231" spans="1:11" x14ac:dyDescent="0.25">
      <c r="A231" s="102" t="s">
        <v>14</v>
      </c>
      <c r="B231" s="95">
        <v>3</v>
      </c>
      <c r="C231" s="95">
        <v>1</v>
      </c>
      <c r="D231" s="95">
        <v>46</v>
      </c>
      <c r="E231" s="95">
        <v>300</v>
      </c>
      <c r="F231" s="95">
        <v>946</v>
      </c>
      <c r="G231" s="95">
        <v>111</v>
      </c>
      <c r="H231" s="95">
        <v>108</v>
      </c>
      <c r="I231" s="95">
        <v>9</v>
      </c>
      <c r="J231" s="95">
        <v>6</v>
      </c>
      <c r="K231" s="95">
        <v>1530</v>
      </c>
    </row>
    <row r="232" spans="1:11" x14ac:dyDescent="0.25">
      <c r="A232" s="102" t="s">
        <v>40</v>
      </c>
      <c r="B232" s="95">
        <v>0</v>
      </c>
      <c r="C232" s="95">
        <v>0</v>
      </c>
      <c r="D232" s="95">
        <v>0</v>
      </c>
      <c r="E232" s="95">
        <v>1</v>
      </c>
      <c r="F232" s="95">
        <v>0</v>
      </c>
      <c r="G232" s="95">
        <v>1</v>
      </c>
      <c r="H232" s="95">
        <v>3</v>
      </c>
      <c r="I232" s="95">
        <v>1</v>
      </c>
      <c r="J232" s="95">
        <v>0</v>
      </c>
      <c r="K232" s="95">
        <v>6</v>
      </c>
    </row>
    <row r="233" spans="1:11" x14ac:dyDescent="0.25">
      <c r="A233" s="102" t="s">
        <v>52</v>
      </c>
      <c r="B233" s="95">
        <v>0</v>
      </c>
      <c r="C233" s="95">
        <v>0</v>
      </c>
      <c r="D233" s="95">
        <v>0</v>
      </c>
      <c r="E233" s="95">
        <v>0</v>
      </c>
      <c r="F233" s="95">
        <v>0</v>
      </c>
      <c r="G233" s="95">
        <v>0</v>
      </c>
      <c r="H233" s="95">
        <v>0</v>
      </c>
      <c r="I233" s="95">
        <v>0</v>
      </c>
      <c r="J233" s="95">
        <v>0</v>
      </c>
      <c r="K233" s="95">
        <v>0</v>
      </c>
    </row>
    <row r="234" spans="1:11" x14ac:dyDescent="0.25">
      <c r="A234" s="102" t="s">
        <v>53</v>
      </c>
      <c r="B234" s="95">
        <v>0</v>
      </c>
      <c r="C234" s="95">
        <v>0</v>
      </c>
      <c r="D234" s="95">
        <v>0</v>
      </c>
      <c r="E234" s="95">
        <v>0</v>
      </c>
      <c r="F234" s="95">
        <v>0</v>
      </c>
      <c r="G234" s="95">
        <v>0</v>
      </c>
      <c r="H234" s="95">
        <v>1</v>
      </c>
      <c r="I234" s="95">
        <v>0</v>
      </c>
      <c r="J234" s="95">
        <v>0</v>
      </c>
      <c r="K234" s="95">
        <v>1</v>
      </c>
    </row>
    <row r="235" spans="1:11" x14ac:dyDescent="0.25">
      <c r="A235" s="102" t="s">
        <v>15</v>
      </c>
      <c r="B235" s="95">
        <v>0</v>
      </c>
      <c r="C235" s="95">
        <v>0</v>
      </c>
      <c r="D235" s="95">
        <v>1</v>
      </c>
      <c r="E235" s="95">
        <v>9</v>
      </c>
      <c r="F235" s="95">
        <v>0</v>
      </c>
      <c r="G235" s="95">
        <v>1</v>
      </c>
      <c r="H235" s="95">
        <v>2</v>
      </c>
      <c r="I235" s="95">
        <v>0</v>
      </c>
      <c r="J235" s="95">
        <v>2</v>
      </c>
      <c r="K235" s="95">
        <v>15</v>
      </c>
    </row>
    <row r="236" spans="1:11" x14ac:dyDescent="0.25">
      <c r="A236" s="102" t="s">
        <v>54</v>
      </c>
      <c r="B236" s="95">
        <v>0</v>
      </c>
      <c r="C236" s="95">
        <v>0</v>
      </c>
      <c r="D236" s="95">
        <v>0</v>
      </c>
      <c r="E236" s="95">
        <v>0</v>
      </c>
      <c r="F236" s="95">
        <v>2</v>
      </c>
      <c r="G236" s="95">
        <v>20</v>
      </c>
      <c r="H236" s="95">
        <v>14</v>
      </c>
      <c r="I236" s="95">
        <v>0</v>
      </c>
      <c r="J236" s="95">
        <v>0</v>
      </c>
      <c r="K236" s="95">
        <v>36</v>
      </c>
    </row>
    <row r="237" spans="1:11" x14ac:dyDescent="0.25">
      <c r="A237" s="102" t="s">
        <v>47</v>
      </c>
      <c r="B237" s="95">
        <v>0</v>
      </c>
      <c r="C237" s="95">
        <v>0</v>
      </c>
      <c r="D237" s="95">
        <v>0</v>
      </c>
      <c r="E237" s="95">
        <v>36</v>
      </c>
      <c r="F237" s="95">
        <v>7</v>
      </c>
      <c r="G237" s="95">
        <v>6</v>
      </c>
      <c r="H237" s="95">
        <v>0</v>
      </c>
      <c r="I237" s="95">
        <v>0</v>
      </c>
      <c r="J237" s="95">
        <v>0</v>
      </c>
      <c r="K237" s="95">
        <v>49</v>
      </c>
    </row>
    <row r="238" spans="1:11" x14ac:dyDescent="0.25">
      <c r="A238" s="102" t="s">
        <v>16</v>
      </c>
      <c r="B238" s="95">
        <v>0</v>
      </c>
      <c r="C238" s="95">
        <v>0</v>
      </c>
      <c r="D238" s="95">
        <v>0</v>
      </c>
      <c r="E238" s="95">
        <v>0</v>
      </c>
      <c r="F238" s="95">
        <v>0</v>
      </c>
      <c r="G238" s="95">
        <v>0</v>
      </c>
      <c r="H238" s="95">
        <v>0</v>
      </c>
      <c r="I238" s="95">
        <v>0</v>
      </c>
      <c r="J238" s="95">
        <v>0</v>
      </c>
      <c r="K238" s="95">
        <v>0</v>
      </c>
    </row>
    <row r="239" spans="1:11" x14ac:dyDescent="0.25">
      <c r="A239" s="102" t="s">
        <v>55</v>
      </c>
      <c r="B239" s="95">
        <v>0</v>
      </c>
      <c r="C239" s="95">
        <v>0</v>
      </c>
      <c r="D239" s="95">
        <v>0</v>
      </c>
      <c r="E239" s="95">
        <v>4</v>
      </c>
      <c r="F239" s="95">
        <v>0</v>
      </c>
      <c r="G239" s="95">
        <v>0</v>
      </c>
      <c r="H239" s="95">
        <v>0</v>
      </c>
      <c r="I239" s="95">
        <v>0</v>
      </c>
      <c r="J239" s="95">
        <v>1</v>
      </c>
      <c r="K239" s="95">
        <v>5</v>
      </c>
    </row>
    <row r="240" spans="1:11" x14ac:dyDescent="0.25">
      <c r="A240" s="41" t="s">
        <v>17</v>
      </c>
      <c r="B240" s="117">
        <v>0</v>
      </c>
      <c r="C240" s="117">
        <v>0</v>
      </c>
      <c r="D240" s="117">
        <v>0</v>
      </c>
      <c r="E240" s="117">
        <v>0</v>
      </c>
      <c r="F240" s="117">
        <v>3001</v>
      </c>
      <c r="G240" s="117">
        <v>0</v>
      </c>
      <c r="H240" s="117">
        <v>0</v>
      </c>
      <c r="I240" s="117">
        <v>1</v>
      </c>
      <c r="J240" s="117">
        <v>4</v>
      </c>
      <c r="K240" s="117">
        <v>3006</v>
      </c>
    </row>
    <row r="241" spans="1:11" x14ac:dyDescent="0.25">
      <c r="A241" s="109" t="s">
        <v>24</v>
      </c>
      <c r="B241" s="95">
        <v>3</v>
      </c>
      <c r="C241" s="95">
        <v>13</v>
      </c>
      <c r="D241" s="95">
        <v>180</v>
      </c>
      <c r="E241" s="95">
        <v>970</v>
      </c>
      <c r="F241" s="95">
        <v>7904</v>
      </c>
      <c r="G241" s="95">
        <v>2312</v>
      </c>
      <c r="H241" s="95">
        <v>924</v>
      </c>
      <c r="I241" s="95">
        <v>727</v>
      </c>
      <c r="J241" s="95">
        <v>106</v>
      </c>
      <c r="K241" s="95">
        <v>13139</v>
      </c>
    </row>
    <row r="244" spans="1:11" x14ac:dyDescent="0.25">
      <c r="A244" s="108" t="s">
        <v>253</v>
      </c>
      <c r="B244" s="1" t="s">
        <v>20</v>
      </c>
      <c r="C244" s="1"/>
      <c r="D244" s="1"/>
      <c r="E244" s="1" t="s">
        <v>21</v>
      </c>
      <c r="F244" s="1"/>
      <c r="G244" s="1"/>
      <c r="H244" s="1"/>
      <c r="I244" s="1"/>
      <c r="J244" s="1"/>
      <c r="K244" s="1"/>
    </row>
    <row r="245" spans="1:11" x14ac:dyDescent="0.25">
      <c r="A245" s="131" t="s">
        <v>19</v>
      </c>
      <c r="B245" s="152">
        <v>16</v>
      </c>
      <c r="C245" s="152">
        <v>21</v>
      </c>
      <c r="D245" s="152">
        <v>26</v>
      </c>
      <c r="E245" s="152">
        <v>1</v>
      </c>
      <c r="F245" s="152">
        <v>6</v>
      </c>
      <c r="G245" s="152">
        <v>11</v>
      </c>
      <c r="H245" s="152">
        <v>16</v>
      </c>
      <c r="I245" s="152">
        <v>21</v>
      </c>
      <c r="J245" s="152">
        <v>26</v>
      </c>
      <c r="K245" s="115" t="s">
        <v>24</v>
      </c>
    </row>
    <row r="246" spans="1:11" x14ac:dyDescent="0.25">
      <c r="A246" s="225" t="s">
        <v>1</v>
      </c>
      <c r="B246" s="95">
        <v>0</v>
      </c>
      <c r="C246" s="95">
        <v>0</v>
      </c>
      <c r="D246" s="95">
        <v>0</v>
      </c>
      <c r="E246" s="95">
        <v>16</v>
      </c>
      <c r="F246" s="95">
        <v>23</v>
      </c>
      <c r="G246" s="95">
        <v>53</v>
      </c>
      <c r="H246" s="95">
        <v>96</v>
      </c>
      <c r="I246" s="95">
        <v>51</v>
      </c>
      <c r="J246" s="95">
        <v>34</v>
      </c>
      <c r="K246" s="95">
        <f>SUM(B246:J246)</f>
        <v>273</v>
      </c>
    </row>
    <row r="247" spans="1:11" x14ac:dyDescent="0.25">
      <c r="A247" s="102" t="s">
        <v>49</v>
      </c>
      <c r="B247" s="95">
        <v>0</v>
      </c>
      <c r="C247" s="95">
        <v>0</v>
      </c>
      <c r="D247" s="95">
        <v>0</v>
      </c>
      <c r="E247" s="95">
        <v>0</v>
      </c>
      <c r="F247" s="95">
        <v>0</v>
      </c>
      <c r="G247" s="95">
        <v>0</v>
      </c>
      <c r="H247" s="95">
        <v>0</v>
      </c>
      <c r="I247" s="95">
        <v>0</v>
      </c>
      <c r="J247" s="95">
        <v>0</v>
      </c>
      <c r="K247" s="95">
        <v>0</v>
      </c>
    </row>
    <row r="248" spans="1:11" x14ac:dyDescent="0.25">
      <c r="A248" s="102" t="s">
        <v>45</v>
      </c>
      <c r="B248" s="95">
        <v>0</v>
      </c>
      <c r="C248" s="95">
        <v>0</v>
      </c>
      <c r="D248" s="95">
        <v>0</v>
      </c>
      <c r="E248" s="95">
        <v>0</v>
      </c>
      <c r="F248" s="95">
        <v>0</v>
      </c>
      <c r="G248" s="95">
        <v>0</v>
      </c>
      <c r="H248" s="95">
        <v>0</v>
      </c>
      <c r="I248" s="95">
        <v>0</v>
      </c>
      <c r="J248" s="95">
        <v>0</v>
      </c>
      <c r="K248" s="95">
        <v>0</v>
      </c>
    </row>
    <row r="249" spans="1:11" x14ac:dyDescent="0.25">
      <c r="A249" s="102" t="s">
        <v>41</v>
      </c>
      <c r="B249" s="95">
        <v>0</v>
      </c>
      <c r="C249" s="95">
        <v>0</v>
      </c>
      <c r="D249" s="95">
        <v>0</v>
      </c>
      <c r="E249" s="95">
        <v>0</v>
      </c>
      <c r="F249" s="95">
        <v>0</v>
      </c>
      <c r="G249" s="95">
        <v>2</v>
      </c>
      <c r="H249" s="95">
        <v>2</v>
      </c>
      <c r="I249" s="95">
        <v>0</v>
      </c>
      <c r="J249" s="95">
        <v>0</v>
      </c>
      <c r="K249" s="95">
        <v>4</v>
      </c>
    </row>
    <row r="250" spans="1:11" x14ac:dyDescent="0.25">
      <c r="A250" s="102" t="s">
        <v>2</v>
      </c>
      <c r="B250" s="95">
        <v>0</v>
      </c>
      <c r="C250" s="95">
        <v>0</v>
      </c>
      <c r="D250" s="95">
        <v>32</v>
      </c>
      <c r="E250" s="95">
        <v>141</v>
      </c>
      <c r="F250" s="95">
        <v>20</v>
      </c>
      <c r="G250" s="95">
        <v>13</v>
      </c>
      <c r="H250" s="95">
        <v>2</v>
      </c>
      <c r="I250" s="95">
        <v>2</v>
      </c>
      <c r="J250" s="95">
        <v>0</v>
      </c>
      <c r="K250" s="95">
        <v>210</v>
      </c>
    </row>
    <row r="251" spans="1:11" x14ac:dyDescent="0.25">
      <c r="A251" s="102" t="s">
        <v>43</v>
      </c>
      <c r="B251" s="95">
        <v>0</v>
      </c>
      <c r="C251" s="95">
        <v>5</v>
      </c>
      <c r="D251" s="95">
        <v>0</v>
      </c>
      <c r="E251" s="95">
        <v>0</v>
      </c>
      <c r="F251" s="95">
        <v>6</v>
      </c>
      <c r="G251" s="95">
        <v>2</v>
      </c>
      <c r="H251" s="95">
        <v>0</v>
      </c>
      <c r="I251" s="95">
        <v>2</v>
      </c>
      <c r="J251" s="95">
        <v>3</v>
      </c>
      <c r="K251" s="95">
        <v>18</v>
      </c>
    </row>
    <row r="252" spans="1:11" x14ac:dyDescent="0.25">
      <c r="A252" s="102" t="s">
        <v>3</v>
      </c>
      <c r="B252" s="95">
        <v>1</v>
      </c>
      <c r="C252" s="95">
        <v>6</v>
      </c>
      <c r="D252" s="95">
        <v>4</v>
      </c>
      <c r="E252" s="95">
        <v>3</v>
      </c>
      <c r="F252" s="95">
        <v>12</v>
      </c>
      <c r="G252" s="95">
        <v>4</v>
      </c>
      <c r="H252" s="95">
        <v>4</v>
      </c>
      <c r="I252" s="95">
        <v>3</v>
      </c>
      <c r="J252" s="95">
        <v>2</v>
      </c>
      <c r="K252" s="95">
        <v>39</v>
      </c>
    </row>
    <row r="253" spans="1:11" x14ac:dyDescent="0.25">
      <c r="A253" s="102" t="s">
        <v>4</v>
      </c>
      <c r="B253" s="95">
        <v>0</v>
      </c>
      <c r="C253" s="95">
        <v>1</v>
      </c>
      <c r="D253" s="95">
        <v>0</v>
      </c>
      <c r="E253" s="95">
        <v>3</v>
      </c>
      <c r="F253" s="95">
        <v>1</v>
      </c>
      <c r="G253" s="95">
        <v>4</v>
      </c>
      <c r="H253" s="95">
        <v>1</v>
      </c>
      <c r="I253" s="95">
        <v>1</v>
      </c>
      <c r="J253" s="95">
        <v>0</v>
      </c>
      <c r="K253" s="95">
        <v>11</v>
      </c>
    </row>
    <row r="254" spans="1:11" x14ac:dyDescent="0.25">
      <c r="A254" s="102" t="s">
        <v>48</v>
      </c>
      <c r="B254" s="95">
        <v>0</v>
      </c>
      <c r="C254" s="95">
        <v>0</v>
      </c>
      <c r="D254" s="95">
        <v>0</v>
      </c>
      <c r="E254" s="95">
        <v>0</v>
      </c>
      <c r="F254" s="95">
        <v>5</v>
      </c>
      <c r="G254" s="95">
        <v>0</v>
      </c>
      <c r="H254" s="95">
        <v>0</v>
      </c>
      <c r="I254" s="95">
        <v>0</v>
      </c>
      <c r="J254" s="95">
        <v>0</v>
      </c>
      <c r="K254" s="95">
        <v>5</v>
      </c>
    </row>
    <row r="255" spans="1:11" x14ac:dyDescent="0.25">
      <c r="A255" s="102" t="s">
        <v>6</v>
      </c>
      <c r="B255" s="95">
        <v>0</v>
      </c>
      <c r="C255" s="95">
        <v>0</v>
      </c>
      <c r="D255" s="95">
        <v>0</v>
      </c>
      <c r="E255" s="95">
        <v>0</v>
      </c>
      <c r="F255" s="95">
        <v>0</v>
      </c>
      <c r="G255" s="95">
        <v>0</v>
      </c>
      <c r="H255" s="95">
        <v>0</v>
      </c>
      <c r="I255" s="95">
        <v>0</v>
      </c>
      <c r="J255" s="95">
        <v>0</v>
      </c>
      <c r="K255" s="95">
        <v>0</v>
      </c>
    </row>
    <row r="256" spans="1:11" x14ac:dyDescent="0.25">
      <c r="A256" s="102" t="s">
        <v>7</v>
      </c>
      <c r="B256" s="95">
        <v>0</v>
      </c>
      <c r="C256" s="95">
        <v>0</v>
      </c>
      <c r="D256" s="95">
        <v>0</v>
      </c>
      <c r="E256" s="95">
        <v>3</v>
      </c>
      <c r="F256" s="95">
        <v>4</v>
      </c>
      <c r="G256" s="95">
        <v>2</v>
      </c>
      <c r="H256" s="95">
        <v>19</v>
      </c>
      <c r="I256" s="95">
        <v>0</v>
      </c>
      <c r="J256" s="95">
        <v>0</v>
      </c>
      <c r="K256" s="95">
        <v>28</v>
      </c>
    </row>
    <row r="257" spans="1:11" x14ac:dyDescent="0.25">
      <c r="A257" s="102" t="s">
        <v>83</v>
      </c>
      <c r="B257" s="95">
        <v>0</v>
      </c>
      <c r="C257" s="95">
        <v>0</v>
      </c>
      <c r="D257" s="95">
        <v>0</v>
      </c>
      <c r="E257" s="95">
        <v>0</v>
      </c>
      <c r="F257" s="95">
        <v>0</v>
      </c>
      <c r="G257" s="95">
        <v>0</v>
      </c>
      <c r="H257" s="95">
        <v>0</v>
      </c>
      <c r="I257" s="95">
        <v>0</v>
      </c>
      <c r="J257" s="95">
        <v>0</v>
      </c>
      <c r="K257" s="95">
        <v>0</v>
      </c>
    </row>
    <row r="258" spans="1:11" x14ac:dyDescent="0.25">
      <c r="A258" s="102" t="s">
        <v>50</v>
      </c>
      <c r="B258" s="95">
        <v>0</v>
      </c>
      <c r="C258" s="95">
        <v>0</v>
      </c>
      <c r="D258" s="95">
        <v>0</v>
      </c>
      <c r="E258" s="95">
        <v>0</v>
      </c>
      <c r="F258" s="95">
        <v>0</v>
      </c>
      <c r="G258" s="95">
        <v>0</v>
      </c>
      <c r="H258" s="95">
        <v>0</v>
      </c>
      <c r="I258" s="95">
        <v>0</v>
      </c>
      <c r="J258" s="95">
        <v>0</v>
      </c>
      <c r="K258" s="95">
        <v>0</v>
      </c>
    </row>
    <row r="259" spans="1:11" x14ac:dyDescent="0.25">
      <c r="A259" s="102" t="s">
        <v>51</v>
      </c>
      <c r="B259" s="95">
        <v>0</v>
      </c>
      <c r="C259" s="95">
        <v>0</v>
      </c>
      <c r="D259" s="95">
        <v>0</v>
      </c>
      <c r="E259" s="95">
        <v>0</v>
      </c>
      <c r="F259" s="95">
        <v>0</v>
      </c>
      <c r="G259" s="95">
        <v>0</v>
      </c>
      <c r="H259" s="95">
        <v>0</v>
      </c>
      <c r="I259" s="95">
        <v>0</v>
      </c>
      <c r="J259" s="95">
        <v>0</v>
      </c>
      <c r="K259" s="95">
        <v>0</v>
      </c>
    </row>
    <row r="260" spans="1:11" x14ac:dyDescent="0.25">
      <c r="A260" s="102" t="s">
        <v>42</v>
      </c>
      <c r="B260" s="95">
        <v>0</v>
      </c>
      <c r="C260" s="95">
        <v>0</v>
      </c>
      <c r="D260" s="95">
        <v>0</v>
      </c>
      <c r="E260" s="95">
        <v>0</v>
      </c>
      <c r="F260" s="95">
        <v>4</v>
      </c>
      <c r="G260" s="95">
        <v>0</v>
      </c>
      <c r="H260" s="95">
        <v>0</v>
      </c>
      <c r="I260" s="95">
        <v>0</v>
      </c>
      <c r="J260" s="95">
        <v>1</v>
      </c>
      <c r="K260" s="95">
        <v>5</v>
      </c>
    </row>
    <row r="261" spans="1:11" x14ac:dyDescent="0.25">
      <c r="A261" s="102" t="s">
        <v>8</v>
      </c>
      <c r="B261" s="95">
        <v>0</v>
      </c>
      <c r="C261" s="95">
        <v>0</v>
      </c>
      <c r="D261" s="95">
        <v>0</v>
      </c>
      <c r="E261" s="95">
        <v>0</v>
      </c>
      <c r="F261" s="95">
        <v>1</v>
      </c>
      <c r="G261" s="95">
        <v>18</v>
      </c>
      <c r="H261" s="95">
        <v>12</v>
      </c>
      <c r="I261" s="95">
        <v>8</v>
      </c>
      <c r="J261" s="95">
        <v>0</v>
      </c>
      <c r="K261" s="95">
        <v>39</v>
      </c>
    </row>
    <row r="262" spans="1:11" x14ac:dyDescent="0.25">
      <c r="A262" s="102" t="s">
        <v>9</v>
      </c>
      <c r="B262" s="95">
        <v>0</v>
      </c>
      <c r="C262" s="95">
        <v>0</v>
      </c>
      <c r="D262" s="95">
        <v>0</v>
      </c>
      <c r="E262" s="95">
        <v>118</v>
      </c>
      <c r="F262" s="95">
        <v>1240</v>
      </c>
      <c r="G262" s="95">
        <v>663</v>
      </c>
      <c r="H262" s="95">
        <v>40</v>
      </c>
      <c r="I262" s="95">
        <v>50</v>
      </c>
      <c r="J262" s="95">
        <v>0</v>
      </c>
      <c r="K262" s="95">
        <v>2111</v>
      </c>
    </row>
    <row r="263" spans="1:11" x14ac:dyDescent="0.25">
      <c r="A263" s="102" t="s">
        <v>44</v>
      </c>
      <c r="B263" s="95">
        <v>0</v>
      </c>
      <c r="C263" s="95">
        <v>0</v>
      </c>
      <c r="D263" s="95">
        <v>0</v>
      </c>
      <c r="E263" s="95">
        <v>0</v>
      </c>
      <c r="F263" s="95">
        <v>4</v>
      </c>
      <c r="G263" s="95">
        <v>0</v>
      </c>
      <c r="H263" s="95">
        <v>0</v>
      </c>
      <c r="I263" s="95">
        <v>0</v>
      </c>
      <c r="J263" s="95">
        <v>2</v>
      </c>
      <c r="K263" s="95">
        <v>6</v>
      </c>
    </row>
    <row r="264" spans="1:11" x14ac:dyDescent="0.25">
      <c r="A264" s="102" t="s">
        <v>10</v>
      </c>
      <c r="B264" s="95">
        <v>0</v>
      </c>
      <c r="C264" s="95">
        <v>0</v>
      </c>
      <c r="D264" s="95">
        <v>0</v>
      </c>
      <c r="E264" s="95">
        <v>0</v>
      </c>
      <c r="F264" s="95">
        <v>325</v>
      </c>
      <c r="G264" s="95">
        <v>27</v>
      </c>
      <c r="H264" s="95">
        <v>0</v>
      </c>
      <c r="I264" s="95">
        <v>0</v>
      </c>
      <c r="J264" s="95">
        <v>0</v>
      </c>
      <c r="K264" s="95">
        <v>352</v>
      </c>
    </row>
    <row r="265" spans="1:11" x14ac:dyDescent="0.25">
      <c r="A265" s="102" t="s">
        <v>11</v>
      </c>
      <c r="B265" s="95">
        <v>0</v>
      </c>
      <c r="C265" s="95">
        <v>0</v>
      </c>
      <c r="D265" s="95">
        <v>1</v>
      </c>
      <c r="E265" s="95">
        <v>100</v>
      </c>
      <c r="F265" s="95">
        <v>301</v>
      </c>
      <c r="G265" s="95">
        <v>1251</v>
      </c>
      <c r="H265" s="95">
        <v>594</v>
      </c>
      <c r="I265" s="95">
        <v>20</v>
      </c>
      <c r="J265" s="95">
        <v>0</v>
      </c>
      <c r="K265" s="95">
        <v>2267</v>
      </c>
    </row>
    <row r="266" spans="1:11" x14ac:dyDescent="0.25">
      <c r="A266" s="102" t="s">
        <v>12</v>
      </c>
      <c r="B266" s="95">
        <v>0</v>
      </c>
      <c r="C266" s="95">
        <v>0</v>
      </c>
      <c r="D266" s="95">
        <v>0</v>
      </c>
      <c r="E266" s="95">
        <v>45</v>
      </c>
      <c r="F266" s="95">
        <v>3</v>
      </c>
      <c r="G266" s="95">
        <v>28</v>
      </c>
      <c r="H266" s="95">
        <v>86</v>
      </c>
      <c r="I266" s="95">
        <v>0</v>
      </c>
      <c r="J266" s="95">
        <v>6</v>
      </c>
      <c r="K266" s="95">
        <v>168</v>
      </c>
    </row>
    <row r="267" spans="1:11" x14ac:dyDescent="0.25">
      <c r="A267" s="102" t="s">
        <v>32</v>
      </c>
      <c r="B267" s="95">
        <v>0</v>
      </c>
      <c r="C267" s="95">
        <v>0</v>
      </c>
      <c r="D267" s="95">
        <v>0</v>
      </c>
      <c r="E267" s="95">
        <v>2</v>
      </c>
      <c r="F267" s="95">
        <v>0</v>
      </c>
      <c r="G267" s="95">
        <v>0</v>
      </c>
      <c r="H267" s="95">
        <v>27</v>
      </c>
      <c r="I267" s="95">
        <v>4</v>
      </c>
      <c r="J267" s="95">
        <v>0</v>
      </c>
      <c r="K267" s="95">
        <v>33</v>
      </c>
    </row>
    <row r="268" spans="1:11" x14ac:dyDescent="0.25">
      <c r="A268" s="102" t="s">
        <v>18</v>
      </c>
      <c r="B268" s="95">
        <v>0</v>
      </c>
      <c r="C268" s="95">
        <v>0</v>
      </c>
      <c r="D268" s="95">
        <v>0</v>
      </c>
      <c r="E268" s="95">
        <v>10</v>
      </c>
      <c r="F268" s="95">
        <v>94</v>
      </c>
      <c r="G268" s="95">
        <v>30</v>
      </c>
      <c r="H268" s="95">
        <v>166</v>
      </c>
      <c r="I268" s="95">
        <v>6</v>
      </c>
      <c r="J268" s="95">
        <v>0</v>
      </c>
      <c r="K268" s="95">
        <v>306</v>
      </c>
    </row>
    <row r="269" spans="1:11" x14ac:dyDescent="0.25">
      <c r="A269" s="102" t="s">
        <v>46</v>
      </c>
      <c r="B269" s="95">
        <v>0</v>
      </c>
      <c r="C269" s="95">
        <v>0</v>
      </c>
      <c r="D269" s="95">
        <v>0</v>
      </c>
      <c r="E269" s="95">
        <v>0</v>
      </c>
      <c r="F269" s="95">
        <v>0</v>
      </c>
      <c r="G269" s="95">
        <v>0</v>
      </c>
      <c r="H269" s="95">
        <v>0</v>
      </c>
      <c r="I269" s="95">
        <v>0</v>
      </c>
      <c r="J269" s="95">
        <v>0</v>
      </c>
      <c r="K269" s="95">
        <v>0</v>
      </c>
    </row>
    <row r="270" spans="1:11" x14ac:dyDescent="0.25">
      <c r="A270" s="102" t="s">
        <v>13</v>
      </c>
      <c r="B270" s="95">
        <v>0</v>
      </c>
      <c r="C270" s="95">
        <v>0</v>
      </c>
      <c r="D270" s="95">
        <v>0</v>
      </c>
      <c r="E270" s="95">
        <v>0</v>
      </c>
      <c r="F270" s="95">
        <v>0</v>
      </c>
      <c r="G270" s="95">
        <v>6</v>
      </c>
      <c r="H270" s="95">
        <v>5</v>
      </c>
      <c r="I270" s="95">
        <v>0</v>
      </c>
      <c r="J270" s="95">
        <v>0</v>
      </c>
      <c r="K270" s="95">
        <v>11</v>
      </c>
    </row>
    <row r="271" spans="1:11" x14ac:dyDescent="0.25">
      <c r="A271" s="102" t="s">
        <v>14</v>
      </c>
      <c r="B271" s="95">
        <v>0</v>
      </c>
      <c r="C271" s="95">
        <v>0</v>
      </c>
      <c r="D271" s="95">
        <v>15</v>
      </c>
      <c r="E271" s="95">
        <v>75</v>
      </c>
      <c r="F271" s="95">
        <v>122</v>
      </c>
      <c r="G271" s="95">
        <v>404</v>
      </c>
      <c r="H271" s="95">
        <v>204</v>
      </c>
      <c r="I271" s="95">
        <v>5</v>
      </c>
      <c r="J271" s="95">
        <v>1</v>
      </c>
      <c r="K271" s="95">
        <f>SUM(B271:J271)</f>
        <v>826</v>
      </c>
    </row>
    <row r="272" spans="1:11" x14ac:dyDescent="0.25">
      <c r="A272" s="102" t="s">
        <v>40</v>
      </c>
      <c r="B272" s="95">
        <v>0</v>
      </c>
      <c r="C272" s="95">
        <v>4</v>
      </c>
      <c r="D272" s="95">
        <v>0</v>
      </c>
      <c r="E272" s="95">
        <v>2</v>
      </c>
      <c r="F272" s="95">
        <v>0</v>
      </c>
      <c r="G272" s="95">
        <v>0</v>
      </c>
      <c r="H272" s="95">
        <v>0</v>
      </c>
      <c r="I272" s="95">
        <v>0</v>
      </c>
      <c r="J272" s="95">
        <v>0</v>
      </c>
      <c r="K272" s="95">
        <v>6</v>
      </c>
    </row>
    <row r="273" spans="1:12" x14ac:dyDescent="0.25">
      <c r="A273" s="102" t="s">
        <v>52</v>
      </c>
      <c r="B273" s="95">
        <v>0</v>
      </c>
      <c r="C273" s="95">
        <v>0</v>
      </c>
      <c r="D273" s="95">
        <v>0</v>
      </c>
      <c r="E273" s="95">
        <v>0</v>
      </c>
      <c r="F273" s="95">
        <v>0</v>
      </c>
      <c r="G273" s="95">
        <v>0</v>
      </c>
      <c r="H273" s="95">
        <v>0</v>
      </c>
      <c r="I273" s="95">
        <v>0</v>
      </c>
      <c r="J273" s="95">
        <v>0</v>
      </c>
      <c r="K273" s="95">
        <v>0</v>
      </c>
    </row>
    <row r="274" spans="1:12" x14ac:dyDescent="0.25">
      <c r="A274" s="102" t="s">
        <v>53</v>
      </c>
      <c r="B274" s="95">
        <v>0</v>
      </c>
      <c r="C274" s="95">
        <v>0</v>
      </c>
      <c r="D274" s="95">
        <v>0</v>
      </c>
      <c r="E274" s="95">
        <v>0</v>
      </c>
      <c r="F274" s="95">
        <v>0</v>
      </c>
      <c r="G274" s="95">
        <v>0</v>
      </c>
      <c r="H274" s="95">
        <v>0</v>
      </c>
      <c r="I274" s="95">
        <v>1</v>
      </c>
      <c r="J274" s="95">
        <v>0</v>
      </c>
      <c r="K274" s="95">
        <v>1</v>
      </c>
    </row>
    <row r="275" spans="1:12" x14ac:dyDescent="0.25">
      <c r="A275" s="102" t="s">
        <v>15</v>
      </c>
      <c r="B275" s="95">
        <v>0</v>
      </c>
      <c r="C275" s="95">
        <v>0</v>
      </c>
      <c r="D275" s="95">
        <v>0</v>
      </c>
      <c r="E275" s="95">
        <v>0</v>
      </c>
      <c r="F275" s="95">
        <v>0</v>
      </c>
      <c r="G275" s="95">
        <v>0</v>
      </c>
      <c r="H275" s="95">
        <v>0</v>
      </c>
      <c r="I275" s="95">
        <v>0</v>
      </c>
      <c r="J275" s="95">
        <v>0</v>
      </c>
      <c r="K275" s="95">
        <v>0</v>
      </c>
    </row>
    <row r="276" spans="1:12" x14ac:dyDescent="0.25">
      <c r="A276" s="102" t="s">
        <v>54</v>
      </c>
      <c r="B276" s="95">
        <v>0</v>
      </c>
      <c r="C276" s="95">
        <v>0</v>
      </c>
      <c r="D276" s="95">
        <v>0</v>
      </c>
      <c r="E276" s="95">
        <v>0</v>
      </c>
      <c r="F276" s="95">
        <v>0</v>
      </c>
      <c r="G276" s="95">
        <v>0</v>
      </c>
      <c r="H276" s="95">
        <v>0</v>
      </c>
      <c r="I276" s="95">
        <v>0</v>
      </c>
      <c r="J276" s="95">
        <v>0</v>
      </c>
      <c r="K276" s="95">
        <v>0</v>
      </c>
    </row>
    <row r="277" spans="1:12" x14ac:dyDescent="0.25">
      <c r="A277" s="102" t="s">
        <v>47</v>
      </c>
      <c r="B277" s="95">
        <v>0</v>
      </c>
      <c r="C277" s="95">
        <v>0</v>
      </c>
      <c r="D277" s="95">
        <v>0</v>
      </c>
      <c r="E277" s="95">
        <v>4</v>
      </c>
      <c r="F277" s="95">
        <v>1</v>
      </c>
      <c r="G277" s="95">
        <v>17</v>
      </c>
      <c r="H277" s="95">
        <v>37</v>
      </c>
      <c r="I277" s="95">
        <v>6</v>
      </c>
      <c r="J277" s="95">
        <v>0</v>
      </c>
      <c r="K277" s="95">
        <v>65</v>
      </c>
    </row>
    <row r="278" spans="1:12" x14ac:dyDescent="0.25">
      <c r="A278" s="102" t="s">
        <v>16</v>
      </c>
      <c r="B278" s="95">
        <v>0</v>
      </c>
      <c r="C278" s="95">
        <v>0</v>
      </c>
      <c r="D278" s="95">
        <v>0</v>
      </c>
      <c r="E278" s="95">
        <v>0</v>
      </c>
      <c r="F278" s="95">
        <v>0</v>
      </c>
      <c r="G278" s="95">
        <v>0</v>
      </c>
      <c r="H278" s="95">
        <v>0</v>
      </c>
      <c r="I278" s="95">
        <v>0</v>
      </c>
      <c r="J278" s="95">
        <v>0</v>
      </c>
      <c r="K278" s="95">
        <v>0</v>
      </c>
    </row>
    <row r="279" spans="1:12" x14ac:dyDescent="0.25">
      <c r="A279" s="102" t="s">
        <v>55</v>
      </c>
      <c r="B279" s="95">
        <v>0</v>
      </c>
      <c r="C279" s="95">
        <v>0</v>
      </c>
      <c r="D279" s="95">
        <v>0</v>
      </c>
      <c r="E279" s="95">
        <v>0</v>
      </c>
      <c r="F279" s="95">
        <v>0</v>
      </c>
      <c r="G279" s="95">
        <v>0</v>
      </c>
      <c r="H279" s="95">
        <v>0</v>
      </c>
      <c r="I279" s="95">
        <v>0</v>
      </c>
      <c r="J279" s="95">
        <v>0</v>
      </c>
      <c r="K279" s="95">
        <v>0</v>
      </c>
    </row>
    <row r="280" spans="1:12" x14ac:dyDescent="0.25">
      <c r="A280" s="41" t="s">
        <v>17</v>
      </c>
      <c r="B280" s="117">
        <v>0</v>
      </c>
      <c r="C280" s="117">
        <v>0</v>
      </c>
      <c r="D280" s="117">
        <v>0</v>
      </c>
      <c r="E280" s="117">
        <v>0</v>
      </c>
      <c r="F280" s="117">
        <v>1500</v>
      </c>
      <c r="G280" s="117">
        <v>1</v>
      </c>
      <c r="H280" s="117">
        <v>0</v>
      </c>
      <c r="I280" s="117">
        <v>1</v>
      </c>
      <c r="J280" s="117">
        <v>1</v>
      </c>
      <c r="K280" s="117">
        <v>1503</v>
      </c>
    </row>
    <row r="281" spans="1:12" x14ac:dyDescent="0.25">
      <c r="A281" s="109" t="s">
        <v>24</v>
      </c>
      <c r="B281" s="95">
        <v>1</v>
      </c>
      <c r="C281" s="95">
        <v>16</v>
      </c>
      <c r="D281" s="95">
        <v>52</v>
      </c>
      <c r="E281" s="95">
        <v>522</v>
      </c>
      <c r="F281" s="95">
        <v>3681</v>
      </c>
      <c r="G281" s="95">
        <v>2525</v>
      </c>
      <c r="H281" s="95">
        <v>1295</v>
      </c>
      <c r="I281" s="95">
        <v>160</v>
      </c>
      <c r="J281" s="95">
        <v>59</v>
      </c>
      <c r="K281" s="95">
        <f>SUM(K246:K280)</f>
        <v>8287</v>
      </c>
      <c r="L281" s="19"/>
    </row>
  </sheetData>
  <sortState ref="N7:V40">
    <sortCondition descending="1" ref="V7:V40"/>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36"/>
  <sheetViews>
    <sheetView workbookViewId="0"/>
  </sheetViews>
  <sheetFormatPr defaultRowHeight="15" x14ac:dyDescent="0.25"/>
  <cols>
    <col min="1" max="1" width="25.7109375" customWidth="1"/>
    <col min="2" max="2" width="9.140625" customWidth="1"/>
    <col min="15" max="15" width="25.7109375" customWidth="1"/>
    <col min="16" max="16" width="9.28515625" bestFit="1" customWidth="1"/>
    <col min="17" max="17" width="9.5703125" bestFit="1" customWidth="1"/>
    <col min="18" max="18" width="9.7109375" bestFit="1" customWidth="1"/>
    <col min="19" max="19" width="9.5703125" bestFit="1" customWidth="1"/>
    <col min="25" max="25" width="25.7109375" customWidth="1"/>
    <col min="26" max="27" width="9.5703125" bestFit="1" customWidth="1"/>
    <col min="28" max="28" width="9.140625" customWidth="1"/>
    <col min="29" max="30" width="9.5703125" bestFit="1" customWidth="1"/>
    <col min="31" max="32" width="10.5703125" bestFit="1" customWidth="1"/>
    <col min="33" max="33" width="11.5703125" bestFit="1" customWidth="1"/>
    <col min="34" max="34" width="9.5703125" bestFit="1" customWidth="1"/>
    <col min="35" max="35" width="11.5703125" bestFit="1" customWidth="1"/>
    <col min="36" max="36" width="9.28515625" bestFit="1" customWidth="1"/>
    <col min="37" max="37" width="9.5703125" bestFit="1" customWidth="1"/>
    <col min="39" max="39" width="25.7109375" customWidth="1"/>
    <col min="40" max="40" width="10.5703125" bestFit="1" customWidth="1"/>
    <col min="41" max="41" width="9.28515625" bestFit="1" customWidth="1"/>
    <col min="42" max="42" width="9.140625" customWidth="1"/>
    <col min="43" max="43" width="9.7109375" bestFit="1" customWidth="1"/>
    <col min="44" max="44" width="9.140625" customWidth="1"/>
    <col min="45" max="49" width="9.42578125" bestFit="1" customWidth="1"/>
    <col min="50" max="51" width="10.5703125" bestFit="1" customWidth="1"/>
    <col min="52" max="52" width="11.5703125" bestFit="1" customWidth="1"/>
    <col min="53" max="53" width="9.42578125" bestFit="1" customWidth="1"/>
    <col min="54" max="54" width="11.5703125" bestFit="1" customWidth="1"/>
  </cols>
  <sheetData>
    <row r="1" spans="1:81" x14ac:dyDescent="0.25">
      <c r="A1" s="1" t="s">
        <v>209</v>
      </c>
    </row>
    <row r="2" spans="1:81" x14ac:dyDescent="0.25">
      <c r="Z2" s="2"/>
      <c r="AA2" s="2"/>
      <c r="AB2" s="2"/>
      <c r="AC2" s="2"/>
      <c r="AD2" s="2"/>
      <c r="AE2" s="2"/>
      <c r="AF2" s="2"/>
      <c r="AG2" s="2"/>
      <c r="AH2" s="2"/>
      <c r="AI2" s="2"/>
      <c r="AJ2" s="2"/>
      <c r="AK2" s="2"/>
      <c r="AL2" s="2"/>
      <c r="AM2" s="2"/>
      <c r="AN2" s="2"/>
      <c r="AO2" s="2"/>
      <c r="AP2" s="2"/>
      <c r="AQ2" s="2"/>
      <c r="AR2" s="2"/>
      <c r="AS2" s="2"/>
      <c r="AT2" s="2"/>
      <c r="AU2" s="2"/>
      <c r="AV2" s="2"/>
      <c r="AW2" s="2"/>
      <c r="AX2" s="2"/>
    </row>
    <row r="3" spans="1:81" x14ac:dyDescent="0.25">
      <c r="A3" s="1" t="s">
        <v>205</v>
      </c>
      <c r="B3" s="2"/>
      <c r="C3" s="2"/>
      <c r="D3" s="2"/>
      <c r="E3" s="2"/>
      <c r="F3" s="2"/>
      <c r="G3" s="2"/>
      <c r="H3" s="2"/>
      <c r="I3" s="2"/>
      <c r="J3" s="2"/>
      <c r="K3" s="2"/>
      <c r="L3" s="2"/>
      <c r="M3" s="2"/>
      <c r="N3" s="2"/>
      <c r="O3" s="2"/>
      <c r="P3" s="2"/>
      <c r="Q3" s="2"/>
      <c r="R3" s="2"/>
      <c r="S3" s="2"/>
      <c r="T3" s="2"/>
      <c r="U3" s="2"/>
      <c r="V3" s="2"/>
      <c r="W3" s="2"/>
      <c r="Z3" s="2"/>
      <c r="AA3" s="2"/>
      <c r="AB3" s="2"/>
      <c r="AC3" s="2"/>
      <c r="AD3" s="2"/>
      <c r="AE3" s="2"/>
      <c r="AF3" s="2"/>
      <c r="AG3" s="2"/>
      <c r="AH3" s="2"/>
      <c r="AI3" s="2"/>
      <c r="AJ3" s="2"/>
      <c r="AK3" s="2"/>
      <c r="AL3" s="2"/>
      <c r="AM3" s="2"/>
      <c r="AN3" s="2"/>
      <c r="AO3" s="2"/>
      <c r="AP3" s="2"/>
      <c r="AQ3" s="2"/>
      <c r="AR3" s="2"/>
      <c r="AS3" s="2"/>
      <c r="AT3" s="2"/>
      <c r="AU3" s="2"/>
      <c r="AV3" s="2"/>
      <c r="AW3" s="2"/>
      <c r="AX3" s="2"/>
      <c r="BR3" s="2"/>
      <c r="BS3" s="2"/>
      <c r="BT3" s="2"/>
      <c r="BU3" s="2"/>
      <c r="BV3" s="2"/>
      <c r="BW3" s="2"/>
      <c r="BX3" s="2"/>
      <c r="BY3" s="2"/>
      <c r="BZ3" s="2"/>
      <c r="CA3" s="2"/>
      <c r="CB3" s="2"/>
      <c r="CC3" s="2"/>
    </row>
    <row r="4" spans="1:81" x14ac:dyDescent="0.25">
      <c r="A4" s="1" t="s">
        <v>151</v>
      </c>
      <c r="B4" s="2"/>
      <c r="C4" s="2"/>
      <c r="D4" s="2"/>
      <c r="E4" s="2"/>
      <c r="F4" s="2"/>
      <c r="G4" s="2"/>
      <c r="H4" s="2"/>
      <c r="I4" s="2"/>
      <c r="J4" s="2"/>
      <c r="K4" s="2"/>
      <c r="L4" s="2"/>
      <c r="M4" s="2"/>
      <c r="N4" s="2"/>
      <c r="O4" s="2"/>
      <c r="P4" s="2"/>
      <c r="Q4" s="2"/>
      <c r="R4" s="2"/>
      <c r="S4" s="2"/>
      <c r="T4" s="2"/>
      <c r="U4" s="2"/>
      <c r="V4" s="2"/>
      <c r="W4" s="2"/>
      <c r="Y4" s="1" t="s">
        <v>205</v>
      </c>
      <c r="Z4" s="2"/>
      <c r="AA4" s="2"/>
      <c r="AB4" s="2"/>
      <c r="AC4" s="2"/>
      <c r="AD4" s="2"/>
      <c r="AE4" s="2"/>
      <c r="AF4" s="2"/>
      <c r="AG4" s="2"/>
      <c r="AH4" s="2"/>
      <c r="AI4" s="2"/>
      <c r="AJ4" s="2"/>
      <c r="AK4" s="2"/>
      <c r="AL4" s="2"/>
      <c r="AM4" s="2"/>
      <c r="AN4" s="2"/>
      <c r="AO4" s="2"/>
      <c r="AP4" s="2"/>
      <c r="AQ4" s="2"/>
      <c r="AR4" s="2"/>
      <c r="AS4" s="2"/>
      <c r="AT4" s="2"/>
      <c r="AU4" s="2"/>
      <c r="AV4" s="2"/>
      <c r="AW4" s="2"/>
      <c r="AX4" s="2"/>
      <c r="BR4" s="2"/>
      <c r="BS4" s="2"/>
      <c r="BT4" s="2"/>
      <c r="BU4" s="2"/>
      <c r="BV4" s="2"/>
      <c r="BW4" s="2"/>
      <c r="BX4" s="2"/>
      <c r="BY4" s="2"/>
      <c r="BZ4" s="2"/>
      <c r="CA4" s="2"/>
      <c r="CB4" s="2"/>
      <c r="CC4" s="2"/>
    </row>
    <row r="5" spans="1:81" x14ac:dyDescent="0.25">
      <c r="A5" s="2" t="s">
        <v>31</v>
      </c>
      <c r="B5" s="2"/>
      <c r="C5" s="2"/>
      <c r="D5" s="2"/>
      <c r="E5" s="2"/>
      <c r="F5" s="2"/>
      <c r="G5" s="2"/>
      <c r="H5" s="2"/>
      <c r="I5" s="2"/>
      <c r="J5" s="2"/>
      <c r="K5" s="2"/>
      <c r="L5" s="2"/>
      <c r="M5" s="2"/>
      <c r="N5" s="2"/>
      <c r="O5" s="2"/>
      <c r="P5" s="2"/>
      <c r="Q5" s="2"/>
      <c r="R5" s="2"/>
      <c r="S5" s="2"/>
      <c r="T5" s="2"/>
      <c r="U5" s="2"/>
      <c r="V5" s="2"/>
      <c r="W5" s="2"/>
      <c r="Y5" s="1" t="s">
        <v>161</v>
      </c>
      <c r="Z5" s="2"/>
      <c r="AA5" s="2"/>
      <c r="AB5" s="2"/>
      <c r="AC5" s="2"/>
      <c r="AD5" s="2"/>
      <c r="AE5" s="2"/>
      <c r="AF5" s="2"/>
      <c r="AG5" s="2"/>
      <c r="AH5" s="2"/>
      <c r="AI5" s="2"/>
      <c r="AJ5" s="2"/>
      <c r="AK5" s="2"/>
      <c r="BR5" s="2"/>
      <c r="BS5" s="1"/>
      <c r="BT5" s="2"/>
      <c r="BU5" s="2"/>
      <c r="BV5" s="2"/>
      <c r="BW5" s="2"/>
      <c r="BX5" s="2"/>
      <c r="BY5" s="2"/>
      <c r="BZ5" s="2"/>
      <c r="CA5" s="2"/>
      <c r="CB5" s="2"/>
      <c r="CC5" s="2"/>
    </row>
    <row r="6" spans="1:81" x14ac:dyDescent="0.25">
      <c r="A6" s="2"/>
      <c r="B6" s="2"/>
      <c r="C6" s="2"/>
      <c r="D6" s="2"/>
      <c r="E6" s="2"/>
      <c r="F6" s="2"/>
      <c r="G6" s="2"/>
      <c r="H6" s="2"/>
      <c r="I6" s="2"/>
      <c r="J6" s="2"/>
      <c r="K6" s="2"/>
      <c r="L6" s="2"/>
      <c r="M6" s="2"/>
      <c r="N6" s="2"/>
      <c r="P6" s="2"/>
      <c r="Q6" s="2"/>
      <c r="R6" s="2"/>
      <c r="S6" s="2"/>
      <c r="T6" s="2"/>
      <c r="U6" s="2"/>
      <c r="V6" s="2"/>
      <c r="W6" s="2"/>
      <c r="Y6" s="2" t="s">
        <v>31</v>
      </c>
      <c r="Z6" s="2"/>
      <c r="AA6" s="2"/>
      <c r="AB6" s="2"/>
      <c r="AC6" s="2"/>
      <c r="AD6" s="2"/>
      <c r="AE6" s="2"/>
      <c r="AF6" s="2"/>
      <c r="AG6" s="2"/>
      <c r="AH6" s="2"/>
      <c r="AI6" s="2"/>
      <c r="AJ6" s="2"/>
      <c r="AK6" s="2"/>
      <c r="BR6" s="2"/>
      <c r="BS6" s="1"/>
      <c r="BT6" s="2"/>
      <c r="BU6" s="2"/>
      <c r="BV6" s="2"/>
      <c r="BW6" s="2"/>
      <c r="BX6" s="2"/>
      <c r="BY6" s="2"/>
      <c r="BZ6" s="2"/>
      <c r="CA6" s="2"/>
      <c r="CB6" s="2"/>
      <c r="CC6" s="2"/>
    </row>
    <row r="7" spans="1:81" x14ac:dyDescent="0.25">
      <c r="A7" s="2" t="s">
        <v>206</v>
      </c>
      <c r="B7" s="2"/>
      <c r="C7" s="2"/>
      <c r="D7" s="2"/>
      <c r="E7" s="2"/>
      <c r="F7" s="2"/>
      <c r="G7" s="2"/>
      <c r="H7" s="2"/>
      <c r="I7" s="2"/>
      <c r="J7" s="2"/>
      <c r="K7" s="2"/>
      <c r="L7" s="2"/>
      <c r="M7" s="2"/>
      <c r="N7" s="2"/>
      <c r="O7" s="2"/>
      <c r="P7" s="2"/>
      <c r="Q7" s="2"/>
      <c r="R7" s="2"/>
      <c r="S7" s="2"/>
      <c r="T7" s="2"/>
      <c r="U7" s="2"/>
      <c r="V7" s="2"/>
      <c r="W7" s="2"/>
      <c r="Y7" s="2"/>
      <c r="Z7" s="2"/>
      <c r="AA7" s="2"/>
      <c r="AB7" s="2"/>
      <c r="AC7" s="2"/>
      <c r="AD7" s="2"/>
      <c r="AE7" s="2"/>
      <c r="AF7" s="2"/>
      <c r="AG7" s="2"/>
      <c r="AH7" s="2"/>
      <c r="AI7" s="2"/>
      <c r="AJ7" s="2"/>
      <c r="AK7" s="2"/>
      <c r="BR7" s="2"/>
      <c r="BS7" s="2"/>
      <c r="BT7" s="2"/>
      <c r="BU7" s="2"/>
      <c r="BV7" s="2"/>
      <c r="BW7" s="2"/>
      <c r="BX7" s="2"/>
      <c r="BY7" s="2"/>
      <c r="BZ7" s="2"/>
      <c r="CA7" s="2"/>
      <c r="CB7" s="2"/>
      <c r="CC7" s="2"/>
    </row>
    <row r="8" spans="1:81" x14ac:dyDescent="0.25">
      <c r="A8" s="2" t="s">
        <v>207</v>
      </c>
      <c r="B8" s="2"/>
      <c r="C8" s="2"/>
      <c r="D8" s="2"/>
      <c r="E8" s="2"/>
      <c r="F8" s="2"/>
      <c r="G8" s="2"/>
      <c r="H8" s="2"/>
      <c r="I8" s="2"/>
      <c r="J8" s="2"/>
      <c r="K8" s="2"/>
      <c r="L8" s="2"/>
      <c r="M8" s="2"/>
      <c r="N8" s="2"/>
      <c r="P8" s="2"/>
      <c r="Q8" s="2"/>
      <c r="R8" s="2"/>
      <c r="S8" s="2"/>
      <c r="T8" s="2"/>
      <c r="U8" s="2"/>
      <c r="V8" s="2"/>
      <c r="W8" s="2"/>
      <c r="Y8" s="135" t="s">
        <v>210</v>
      </c>
      <c r="Z8" s="2"/>
      <c r="AA8" s="2"/>
      <c r="AB8" s="2"/>
      <c r="AC8" s="2"/>
      <c r="AD8" s="2"/>
      <c r="AE8" s="2"/>
      <c r="AF8" s="2"/>
      <c r="AG8" s="2"/>
      <c r="AH8" s="2"/>
      <c r="AI8" s="2"/>
      <c r="AJ8" s="2"/>
      <c r="AK8" s="2"/>
      <c r="BR8" s="2"/>
    </row>
    <row r="9" spans="1:81" x14ac:dyDescent="0.25">
      <c r="A9" s="2"/>
      <c r="B9" s="2"/>
      <c r="C9" s="2"/>
      <c r="D9" s="2"/>
      <c r="E9" s="2"/>
      <c r="F9" s="2"/>
      <c r="G9" s="2"/>
      <c r="H9" s="2"/>
      <c r="I9" s="2"/>
      <c r="J9" s="2"/>
      <c r="K9" s="2"/>
      <c r="L9" s="2"/>
      <c r="M9" s="2"/>
      <c r="N9" s="81"/>
      <c r="O9" s="1" t="s">
        <v>151</v>
      </c>
      <c r="P9" s="2"/>
      <c r="Q9" s="2"/>
      <c r="R9" s="2"/>
      <c r="S9" s="2"/>
      <c r="T9" s="2"/>
      <c r="U9" s="2"/>
      <c r="V9" s="2"/>
      <c r="W9" s="2"/>
      <c r="Y9" s="2" t="s">
        <v>211</v>
      </c>
      <c r="Z9" s="2"/>
      <c r="AA9" s="2"/>
      <c r="AB9" s="2"/>
      <c r="AC9" s="2"/>
      <c r="AD9" s="2"/>
      <c r="AE9" s="2"/>
      <c r="AF9" s="2"/>
      <c r="AG9" s="2"/>
      <c r="AH9" s="2"/>
      <c r="AI9" s="2"/>
      <c r="AJ9" s="2"/>
      <c r="AK9" s="2"/>
      <c r="AL9" s="2"/>
      <c r="AM9" s="1" t="s">
        <v>166</v>
      </c>
      <c r="AN9" s="2"/>
      <c r="AO9" s="2"/>
      <c r="AP9" s="2"/>
      <c r="AQ9" s="2"/>
      <c r="AR9" s="2"/>
      <c r="AS9" s="2"/>
      <c r="AT9" s="2"/>
      <c r="AU9" s="2"/>
      <c r="AV9" s="2"/>
      <c r="AW9" s="2"/>
      <c r="AX9" s="2"/>
      <c r="BR9" s="2"/>
    </row>
    <row r="10" spans="1:81" x14ac:dyDescent="0.25">
      <c r="A10" s="2"/>
      <c r="B10" s="1" t="s">
        <v>20</v>
      </c>
      <c r="C10" s="2"/>
      <c r="D10" s="2"/>
      <c r="E10" s="1"/>
      <c r="F10" s="1" t="s">
        <v>21</v>
      </c>
      <c r="G10" s="2"/>
      <c r="H10" s="2"/>
      <c r="I10" s="2"/>
      <c r="J10" s="2"/>
      <c r="K10" s="2"/>
      <c r="L10" s="2"/>
      <c r="M10" s="2"/>
      <c r="N10" s="81"/>
      <c r="P10" s="1"/>
      <c r="Q10" s="2"/>
      <c r="R10" s="2"/>
      <c r="S10" s="2"/>
      <c r="T10" s="1"/>
      <c r="U10" s="2"/>
      <c r="V10" s="2"/>
      <c r="W10" s="2"/>
      <c r="AJ10" s="2"/>
      <c r="AK10" s="2"/>
      <c r="AL10" s="2"/>
      <c r="AM10" s="2"/>
      <c r="AN10" s="1"/>
      <c r="AO10" s="2"/>
      <c r="AP10" s="2"/>
      <c r="AQ10" s="2"/>
      <c r="AR10" s="2"/>
      <c r="AS10" s="2"/>
      <c r="AT10" s="2"/>
      <c r="AU10" s="2"/>
      <c r="AV10" s="2"/>
      <c r="AW10" s="2"/>
      <c r="AX10" s="2"/>
      <c r="BR10" s="2"/>
    </row>
    <row r="11" spans="1:81" x14ac:dyDescent="0.25">
      <c r="A11" s="32" t="s">
        <v>19</v>
      </c>
      <c r="B11" s="5">
        <v>13</v>
      </c>
      <c r="C11" s="5">
        <v>18</v>
      </c>
      <c r="D11" s="5">
        <v>23</v>
      </c>
      <c r="E11" s="5">
        <v>28</v>
      </c>
      <c r="F11" s="5">
        <v>3</v>
      </c>
      <c r="G11" s="5">
        <v>8</v>
      </c>
      <c r="H11" s="5">
        <v>13</v>
      </c>
      <c r="I11" s="5">
        <v>18</v>
      </c>
      <c r="J11" s="5">
        <v>23</v>
      </c>
      <c r="K11" s="7" t="s">
        <v>24</v>
      </c>
      <c r="L11" s="2"/>
      <c r="M11" s="2"/>
      <c r="N11" s="28" t="s">
        <v>154</v>
      </c>
      <c r="O11" s="131" t="s">
        <v>19</v>
      </c>
      <c r="P11" s="201">
        <v>2013</v>
      </c>
      <c r="Q11" s="115">
        <v>2014</v>
      </c>
      <c r="R11" s="115">
        <v>2015</v>
      </c>
      <c r="S11" s="115" t="s">
        <v>61</v>
      </c>
      <c r="X11" s="81" t="s">
        <v>154</v>
      </c>
      <c r="Y11" s="131" t="s">
        <v>39</v>
      </c>
      <c r="Z11" s="198">
        <v>41390</v>
      </c>
      <c r="AA11" s="198">
        <v>41394</v>
      </c>
      <c r="AB11" s="198">
        <v>41396</v>
      </c>
      <c r="AC11" s="198">
        <v>41398</v>
      </c>
      <c r="AD11" s="198">
        <v>41402</v>
      </c>
      <c r="AE11" s="198">
        <v>41404</v>
      </c>
      <c r="AF11" s="198">
        <v>41407</v>
      </c>
      <c r="AG11" s="198">
        <v>41411</v>
      </c>
      <c r="AH11" s="198">
        <v>41417</v>
      </c>
      <c r="AI11" s="115" t="s">
        <v>157</v>
      </c>
      <c r="AJ11" s="2"/>
      <c r="AK11" s="2"/>
      <c r="AL11" s="28" t="s">
        <v>154</v>
      </c>
      <c r="AM11" s="131" t="s">
        <v>19</v>
      </c>
      <c r="AN11" s="201">
        <v>2013</v>
      </c>
      <c r="AO11" s="115">
        <v>2014</v>
      </c>
      <c r="AP11" s="115">
        <v>2015</v>
      </c>
      <c r="AQ11" s="115" t="s">
        <v>61</v>
      </c>
      <c r="AX11" s="2"/>
      <c r="BR11" s="2"/>
    </row>
    <row r="12" spans="1:81" ht="15" customHeight="1" x14ac:dyDescent="0.25">
      <c r="A12" s="3" t="s">
        <v>1</v>
      </c>
      <c r="B12" s="86"/>
      <c r="C12" s="86"/>
      <c r="D12" s="86"/>
      <c r="E12" s="86"/>
      <c r="F12" s="86"/>
      <c r="G12" s="86"/>
      <c r="H12" s="86">
        <v>4</v>
      </c>
      <c r="I12" s="86">
        <v>7</v>
      </c>
      <c r="J12" s="86">
        <v>3</v>
      </c>
      <c r="K12" s="86">
        <f t="shared" ref="K12:K46" si="0">SUM(B12:J12)</f>
        <v>14</v>
      </c>
      <c r="L12" s="2"/>
      <c r="N12" s="81">
        <v>1</v>
      </c>
      <c r="O12" s="3" t="s">
        <v>1</v>
      </c>
      <c r="P12" s="95">
        <v>14</v>
      </c>
      <c r="Q12" s="95">
        <v>13</v>
      </c>
      <c r="R12" s="95">
        <v>17</v>
      </c>
      <c r="S12" s="95">
        <f>SUM(P12:R12)/3</f>
        <v>14.666666666666666</v>
      </c>
      <c r="T12" s="95"/>
      <c r="U12" s="95"/>
      <c r="V12" s="95"/>
      <c r="W12" s="95"/>
      <c r="Y12" s="102" t="s">
        <v>1</v>
      </c>
      <c r="Z12" s="95"/>
      <c r="AA12" s="95"/>
      <c r="AB12" s="95"/>
      <c r="AC12" s="95"/>
      <c r="AD12" s="95"/>
      <c r="AE12" s="95">
        <v>3</v>
      </c>
      <c r="AF12" s="95">
        <v>2</v>
      </c>
      <c r="AG12" s="95">
        <v>1</v>
      </c>
      <c r="AH12" s="95"/>
      <c r="AI12" s="95">
        <f t="shared" ref="AI12:AI44" si="1">SUM(Z12:AH12)</f>
        <v>6</v>
      </c>
      <c r="AJ12" s="2"/>
      <c r="AK12" s="2"/>
      <c r="AL12" s="81">
        <v>1</v>
      </c>
      <c r="AM12" s="3" t="s">
        <v>1</v>
      </c>
      <c r="AN12" s="95">
        <v>6</v>
      </c>
      <c r="AO12" s="95">
        <v>3</v>
      </c>
      <c r="AP12" s="95">
        <v>10</v>
      </c>
      <c r="AQ12" s="95">
        <f>SUM(AN12:AP12)/3</f>
        <v>6.333333333333333</v>
      </c>
      <c r="AX12" s="2"/>
      <c r="BR12" s="2"/>
    </row>
    <row r="13" spans="1:81" x14ac:dyDescent="0.25">
      <c r="A13" s="92" t="s">
        <v>49</v>
      </c>
      <c r="B13" s="86"/>
      <c r="C13" s="86"/>
      <c r="D13" s="86"/>
      <c r="E13" s="86"/>
      <c r="F13" s="86"/>
      <c r="G13" s="86"/>
      <c r="H13" s="86"/>
      <c r="I13" s="86"/>
      <c r="J13" s="86"/>
      <c r="K13" s="86">
        <f t="shared" si="0"/>
        <v>0</v>
      </c>
      <c r="L13" s="2"/>
      <c r="N13" s="81">
        <v>2</v>
      </c>
      <c r="O13" s="92" t="s">
        <v>45</v>
      </c>
      <c r="P13" s="95">
        <v>0</v>
      </c>
      <c r="Q13" s="95">
        <v>0</v>
      </c>
      <c r="R13" s="95">
        <v>2</v>
      </c>
      <c r="S13" s="95">
        <f t="shared" ref="S13:S41" si="2">SUM(P13:R13)/3</f>
        <v>0.66666666666666663</v>
      </c>
      <c r="T13" s="95"/>
      <c r="U13" s="95"/>
      <c r="V13" s="95"/>
      <c r="W13" s="95"/>
      <c r="Y13" s="102" t="s">
        <v>158</v>
      </c>
      <c r="Z13" s="95"/>
      <c r="AA13" s="95"/>
      <c r="AB13" s="95"/>
      <c r="AC13" s="95"/>
      <c r="AD13" s="95"/>
      <c r="AE13" s="95"/>
      <c r="AF13" s="95"/>
      <c r="AG13" s="95"/>
      <c r="AH13" s="95"/>
      <c r="AI13" s="95">
        <f t="shared" si="1"/>
        <v>0</v>
      </c>
      <c r="AJ13" s="2"/>
      <c r="AK13" s="2"/>
      <c r="AL13" s="81">
        <v>2</v>
      </c>
      <c r="AM13" s="92" t="s">
        <v>45</v>
      </c>
      <c r="AN13" s="95">
        <v>5</v>
      </c>
      <c r="AO13" s="95">
        <v>0</v>
      </c>
      <c r="AP13" s="95">
        <v>0</v>
      </c>
      <c r="AQ13" s="95">
        <f t="shared" ref="AQ13:AQ36" si="3">SUM(AN13:AP13)/3</f>
        <v>1.6666666666666667</v>
      </c>
      <c r="AX13" s="2"/>
      <c r="BR13" s="2"/>
    </row>
    <row r="14" spans="1:81" x14ac:dyDescent="0.25">
      <c r="A14" s="92" t="s">
        <v>45</v>
      </c>
      <c r="B14" s="86"/>
      <c r="C14" s="86"/>
      <c r="D14" s="86"/>
      <c r="E14" s="86"/>
      <c r="F14" s="86"/>
      <c r="G14" s="86"/>
      <c r="H14" s="86"/>
      <c r="I14" s="86"/>
      <c r="J14" s="86"/>
      <c r="K14" s="86">
        <f t="shared" si="0"/>
        <v>0</v>
      </c>
      <c r="L14" s="2"/>
      <c r="N14" s="81">
        <v>3</v>
      </c>
      <c r="O14" s="92" t="s">
        <v>41</v>
      </c>
      <c r="P14" s="95">
        <v>10</v>
      </c>
      <c r="Q14" s="95">
        <v>1</v>
      </c>
      <c r="R14" s="95">
        <v>8</v>
      </c>
      <c r="S14" s="95">
        <f t="shared" si="2"/>
        <v>6.333333333333333</v>
      </c>
      <c r="T14" s="95"/>
      <c r="U14" s="95"/>
      <c r="V14" s="95"/>
      <c r="W14" s="95"/>
      <c r="Y14" s="102" t="s">
        <v>92</v>
      </c>
      <c r="Z14" s="95"/>
      <c r="AA14" s="95"/>
      <c r="AB14" s="95"/>
      <c r="AC14" s="95"/>
      <c r="AD14" s="95"/>
      <c r="AE14" s="95"/>
      <c r="AF14" s="95"/>
      <c r="AG14" s="95">
        <v>5</v>
      </c>
      <c r="AH14" s="95"/>
      <c r="AI14" s="95">
        <f t="shared" si="1"/>
        <v>5</v>
      </c>
      <c r="AJ14" s="2"/>
      <c r="AK14" s="2"/>
      <c r="AL14" s="81">
        <v>3</v>
      </c>
      <c r="AM14" s="92" t="s">
        <v>41</v>
      </c>
      <c r="AN14" s="95">
        <v>1</v>
      </c>
      <c r="AO14" s="95">
        <v>2</v>
      </c>
      <c r="AP14" s="95">
        <v>7</v>
      </c>
      <c r="AQ14" s="95">
        <f t="shared" si="3"/>
        <v>3.3333333333333335</v>
      </c>
      <c r="AX14" s="2"/>
      <c r="BR14" s="2"/>
    </row>
    <row r="15" spans="1:81" x14ac:dyDescent="0.25">
      <c r="A15" s="92" t="s">
        <v>41</v>
      </c>
      <c r="B15" s="86"/>
      <c r="C15" s="86"/>
      <c r="D15" s="86"/>
      <c r="E15" s="86">
        <v>2</v>
      </c>
      <c r="F15" s="86">
        <v>3</v>
      </c>
      <c r="G15" s="86"/>
      <c r="H15" s="86">
        <v>5</v>
      </c>
      <c r="I15" s="86"/>
      <c r="J15" s="86"/>
      <c r="K15" s="86">
        <f t="shared" si="0"/>
        <v>10</v>
      </c>
      <c r="L15" s="2"/>
      <c r="N15" s="81">
        <v>4</v>
      </c>
      <c r="O15" s="3" t="s">
        <v>2</v>
      </c>
      <c r="P15" s="95">
        <v>40</v>
      </c>
      <c r="Q15" s="95">
        <v>48</v>
      </c>
      <c r="R15" s="95">
        <v>40</v>
      </c>
      <c r="S15" s="95">
        <f t="shared" si="2"/>
        <v>42.666666666666664</v>
      </c>
      <c r="T15" s="95"/>
      <c r="U15" s="95"/>
      <c r="V15" s="95"/>
      <c r="W15" s="95"/>
      <c r="Y15" s="102" t="s">
        <v>41</v>
      </c>
      <c r="Z15" s="95"/>
      <c r="AA15" s="95"/>
      <c r="AB15" s="95"/>
      <c r="AC15" s="95"/>
      <c r="AD15" s="95"/>
      <c r="AE15" s="95"/>
      <c r="AF15" s="95"/>
      <c r="AG15" s="95">
        <v>1</v>
      </c>
      <c r="AH15" s="95"/>
      <c r="AI15" s="95">
        <f t="shared" si="1"/>
        <v>1</v>
      </c>
      <c r="AJ15" s="2"/>
      <c r="AK15" s="2"/>
      <c r="AL15" s="81">
        <v>4</v>
      </c>
      <c r="AM15" s="3" t="s">
        <v>2</v>
      </c>
      <c r="AN15" s="95">
        <v>59</v>
      </c>
      <c r="AO15" s="95">
        <v>19</v>
      </c>
      <c r="AP15" s="95">
        <v>40</v>
      </c>
      <c r="AQ15" s="95">
        <f t="shared" si="3"/>
        <v>39.333333333333336</v>
      </c>
      <c r="AX15" s="2"/>
      <c r="BR15" s="2"/>
    </row>
    <row r="16" spans="1:81" x14ac:dyDescent="0.25">
      <c r="A16" s="3" t="s">
        <v>2</v>
      </c>
      <c r="B16" s="86"/>
      <c r="C16" s="86"/>
      <c r="D16" s="86"/>
      <c r="E16" s="86">
        <v>6</v>
      </c>
      <c r="F16" s="23">
        <v>6</v>
      </c>
      <c r="G16" s="23">
        <v>22</v>
      </c>
      <c r="H16" s="23">
        <v>6</v>
      </c>
      <c r="I16" s="86"/>
      <c r="J16" s="86"/>
      <c r="K16" s="86">
        <f t="shared" si="0"/>
        <v>40</v>
      </c>
      <c r="L16" s="2"/>
      <c r="N16" s="81"/>
      <c r="O16" s="199" t="s">
        <v>208</v>
      </c>
      <c r="P16" s="95">
        <v>15</v>
      </c>
      <c r="R16" s="95">
        <v>0</v>
      </c>
      <c r="S16" s="95">
        <f t="shared" si="2"/>
        <v>5</v>
      </c>
      <c r="T16" s="95"/>
      <c r="U16" s="95"/>
      <c r="V16" s="95"/>
      <c r="W16" s="95"/>
      <c r="Y16" s="102" t="s">
        <v>2</v>
      </c>
      <c r="Z16" s="95"/>
      <c r="AA16" s="95">
        <v>11</v>
      </c>
      <c r="AB16" s="95">
        <v>9</v>
      </c>
      <c r="AC16" s="95">
        <v>22</v>
      </c>
      <c r="AD16" s="95"/>
      <c r="AE16" s="95">
        <v>10</v>
      </c>
      <c r="AF16" s="95">
        <v>3</v>
      </c>
      <c r="AG16" s="95">
        <v>4</v>
      </c>
      <c r="AH16" s="95"/>
      <c r="AI16" s="95">
        <f t="shared" si="1"/>
        <v>59</v>
      </c>
      <c r="AJ16" s="2"/>
      <c r="AK16" s="2"/>
      <c r="AL16" s="81">
        <v>5</v>
      </c>
      <c r="AM16" s="3" t="s">
        <v>3</v>
      </c>
      <c r="AN16" s="95">
        <v>34</v>
      </c>
      <c r="AO16" s="95">
        <v>16</v>
      </c>
      <c r="AP16" s="95">
        <v>17</v>
      </c>
      <c r="AQ16" s="95">
        <f t="shared" si="3"/>
        <v>22.333333333333332</v>
      </c>
      <c r="AX16" s="2"/>
      <c r="BR16" s="2"/>
    </row>
    <row r="17" spans="1:81" x14ac:dyDescent="0.25">
      <c r="A17" s="92" t="s">
        <v>43</v>
      </c>
      <c r="B17" s="86"/>
      <c r="C17" s="86"/>
      <c r="D17" s="86">
        <v>1</v>
      </c>
      <c r="E17" s="86"/>
      <c r="F17" s="86"/>
      <c r="G17" s="86"/>
      <c r="H17" s="86"/>
      <c r="I17" s="86"/>
      <c r="J17" s="86"/>
      <c r="K17" s="86">
        <f t="shared" si="0"/>
        <v>1</v>
      </c>
      <c r="L17" s="2"/>
      <c r="N17" s="81">
        <v>5</v>
      </c>
      <c r="O17" s="92" t="s">
        <v>43</v>
      </c>
      <c r="P17" s="95">
        <v>1</v>
      </c>
      <c r="Q17" s="95">
        <v>0</v>
      </c>
      <c r="R17" s="95">
        <v>0</v>
      </c>
      <c r="S17" s="226">
        <f t="shared" si="2"/>
        <v>0.33333333333333331</v>
      </c>
      <c r="T17" s="95"/>
      <c r="U17" s="95"/>
      <c r="V17" s="95"/>
      <c r="W17" s="95"/>
      <c r="Y17" s="102" t="s">
        <v>43</v>
      </c>
      <c r="Z17" s="95"/>
      <c r="AA17" s="95"/>
      <c r="AB17" s="95"/>
      <c r="AC17" s="95"/>
      <c r="AD17" s="95"/>
      <c r="AE17" s="95"/>
      <c r="AF17" s="95"/>
      <c r="AG17" s="95"/>
      <c r="AH17" s="95"/>
      <c r="AI17" s="95">
        <f t="shared" si="1"/>
        <v>0</v>
      </c>
      <c r="AJ17" s="2"/>
      <c r="AK17" s="2"/>
      <c r="AL17" s="81">
        <v>6</v>
      </c>
      <c r="AM17" s="3" t="s">
        <v>4</v>
      </c>
      <c r="AN17" s="95">
        <v>8</v>
      </c>
      <c r="AO17" s="95">
        <v>16</v>
      </c>
      <c r="AP17" s="95">
        <v>6</v>
      </c>
      <c r="AQ17" s="95">
        <f t="shared" si="3"/>
        <v>10</v>
      </c>
      <c r="AX17" s="2"/>
      <c r="BR17" s="2"/>
    </row>
    <row r="18" spans="1:81" x14ac:dyDescent="0.25">
      <c r="A18" s="3" t="s">
        <v>3</v>
      </c>
      <c r="B18" s="86"/>
      <c r="C18" s="86"/>
      <c r="D18" s="86">
        <v>9</v>
      </c>
      <c r="E18" s="86">
        <v>11</v>
      </c>
      <c r="F18" s="86">
        <v>4</v>
      </c>
      <c r="G18" s="86">
        <v>12</v>
      </c>
      <c r="H18" s="86">
        <v>4</v>
      </c>
      <c r="I18" s="86">
        <v>4</v>
      </c>
      <c r="J18" s="86"/>
      <c r="K18" s="86">
        <f t="shared" si="0"/>
        <v>44</v>
      </c>
      <c r="L18" s="2"/>
      <c r="N18" s="81">
        <v>6</v>
      </c>
      <c r="O18" s="3" t="s">
        <v>3</v>
      </c>
      <c r="P18" s="95">
        <v>44</v>
      </c>
      <c r="Q18" s="95">
        <v>39</v>
      </c>
      <c r="R18" s="95">
        <v>42</v>
      </c>
      <c r="S18" s="95">
        <f t="shared" si="2"/>
        <v>41.666666666666664</v>
      </c>
      <c r="T18" s="95"/>
      <c r="U18" s="95"/>
      <c r="V18" s="95"/>
      <c r="W18" s="95"/>
      <c r="Y18" s="102" t="s">
        <v>3</v>
      </c>
      <c r="Z18" s="95"/>
      <c r="AA18" s="95">
        <v>11</v>
      </c>
      <c r="AB18" s="95">
        <v>6</v>
      </c>
      <c r="AC18" s="95">
        <v>9</v>
      </c>
      <c r="AD18" s="95"/>
      <c r="AE18" s="95"/>
      <c r="AF18" s="95">
        <v>1</v>
      </c>
      <c r="AG18" s="95">
        <v>3</v>
      </c>
      <c r="AH18" s="95">
        <v>4</v>
      </c>
      <c r="AI18" s="95">
        <f t="shared" si="1"/>
        <v>34</v>
      </c>
      <c r="AJ18" s="2"/>
      <c r="AK18" s="2"/>
      <c r="AL18" s="81">
        <v>7</v>
      </c>
      <c r="AM18" s="3" t="s">
        <v>7</v>
      </c>
      <c r="AN18" s="95">
        <v>43</v>
      </c>
      <c r="AO18" s="95">
        <v>58</v>
      </c>
      <c r="AP18" s="95">
        <v>8</v>
      </c>
      <c r="AQ18" s="95">
        <f t="shared" si="3"/>
        <v>36.333333333333336</v>
      </c>
      <c r="AX18" s="2"/>
      <c r="BR18" s="2"/>
    </row>
    <row r="19" spans="1:81" x14ac:dyDescent="0.25">
      <c r="A19" s="3" t="s">
        <v>4</v>
      </c>
      <c r="B19" s="86"/>
      <c r="C19" s="86"/>
      <c r="D19" s="86">
        <v>3</v>
      </c>
      <c r="E19" s="86">
        <v>8</v>
      </c>
      <c r="F19" s="86"/>
      <c r="G19" s="86">
        <v>1</v>
      </c>
      <c r="H19" s="86">
        <v>2</v>
      </c>
      <c r="I19" s="86">
        <v>4</v>
      </c>
      <c r="J19" s="86">
        <v>2</v>
      </c>
      <c r="K19" s="86">
        <f t="shared" si="0"/>
        <v>20</v>
      </c>
      <c r="L19" s="2"/>
      <c r="N19" s="81">
        <v>7</v>
      </c>
      <c r="O19" s="3" t="s">
        <v>4</v>
      </c>
      <c r="P19" s="95">
        <v>20</v>
      </c>
      <c r="Q19" s="95">
        <v>20</v>
      </c>
      <c r="R19" s="95">
        <v>2</v>
      </c>
      <c r="S19" s="95">
        <f t="shared" si="2"/>
        <v>14</v>
      </c>
      <c r="T19" s="95"/>
      <c r="U19" s="95"/>
      <c r="V19" s="95"/>
      <c r="W19" s="95"/>
      <c r="Y19" s="102" t="s">
        <v>4</v>
      </c>
      <c r="Z19" s="95"/>
      <c r="AA19" s="95">
        <v>2</v>
      </c>
      <c r="AB19" s="95"/>
      <c r="AC19" s="95"/>
      <c r="AD19" s="95"/>
      <c r="AE19" s="95"/>
      <c r="AF19" s="95">
        <v>2</v>
      </c>
      <c r="AG19" s="95">
        <v>4</v>
      </c>
      <c r="AH19" s="95"/>
      <c r="AI19" s="95">
        <f t="shared" si="1"/>
        <v>8</v>
      </c>
      <c r="AJ19" s="2"/>
      <c r="AK19" s="2"/>
      <c r="AL19" s="81">
        <v>8</v>
      </c>
      <c r="AM19" s="92" t="s">
        <v>50</v>
      </c>
      <c r="AN19" s="95">
        <v>1</v>
      </c>
      <c r="AO19" s="95">
        <v>0</v>
      </c>
      <c r="AP19" s="95">
        <v>0</v>
      </c>
      <c r="AQ19" s="226">
        <f t="shared" si="3"/>
        <v>0.33333333333333331</v>
      </c>
      <c r="AX19" s="2"/>
      <c r="BR19" s="2"/>
    </row>
    <row r="20" spans="1:81" x14ac:dyDescent="0.25">
      <c r="A20" s="92" t="s">
        <v>48</v>
      </c>
      <c r="B20" s="86"/>
      <c r="C20" s="86"/>
      <c r="D20" s="86">
        <v>18</v>
      </c>
      <c r="E20" s="86">
        <v>21</v>
      </c>
      <c r="F20" s="86">
        <v>5</v>
      </c>
      <c r="G20" s="86"/>
      <c r="H20" s="86"/>
      <c r="I20" s="86">
        <v>1</v>
      </c>
      <c r="J20" s="86"/>
      <c r="K20" s="86">
        <f t="shared" si="0"/>
        <v>45</v>
      </c>
      <c r="L20" s="2"/>
      <c r="N20" s="81"/>
      <c r="O20" s="92" t="s">
        <v>48</v>
      </c>
      <c r="P20" s="95">
        <v>45</v>
      </c>
      <c r="Q20" s="95">
        <v>0</v>
      </c>
      <c r="R20" s="95">
        <v>0</v>
      </c>
      <c r="S20" s="95">
        <f t="shared" si="2"/>
        <v>15</v>
      </c>
      <c r="T20" s="95"/>
      <c r="U20" s="95"/>
      <c r="V20" s="95"/>
      <c r="W20" s="95"/>
      <c r="Y20" s="102" t="s">
        <v>48</v>
      </c>
      <c r="Z20" s="95"/>
      <c r="AA20" s="95"/>
      <c r="AB20" s="95"/>
      <c r="AC20" s="95"/>
      <c r="AD20" s="95"/>
      <c r="AE20" s="95"/>
      <c r="AF20" s="95"/>
      <c r="AG20" s="95"/>
      <c r="AH20" s="95"/>
      <c r="AI20" s="95">
        <f t="shared" si="1"/>
        <v>0</v>
      </c>
      <c r="AJ20" s="2"/>
      <c r="AK20" s="2"/>
      <c r="AL20" s="81">
        <v>9</v>
      </c>
      <c r="AM20" s="92" t="s">
        <v>51</v>
      </c>
      <c r="AN20" s="95">
        <v>25</v>
      </c>
      <c r="AO20" s="95">
        <v>8</v>
      </c>
      <c r="AP20" s="95">
        <v>12</v>
      </c>
      <c r="AQ20" s="95">
        <f t="shared" si="3"/>
        <v>15</v>
      </c>
      <c r="AX20" s="2"/>
      <c r="BR20" s="2"/>
    </row>
    <row r="21" spans="1:81" x14ac:dyDescent="0.25">
      <c r="A21" s="3" t="s">
        <v>6</v>
      </c>
      <c r="B21" s="86"/>
      <c r="C21" s="86"/>
      <c r="D21" s="86"/>
      <c r="E21" s="86"/>
      <c r="F21" s="86"/>
      <c r="G21" s="86"/>
      <c r="H21" s="86"/>
      <c r="I21" s="86"/>
      <c r="J21" s="86"/>
      <c r="K21" s="86">
        <f t="shared" si="0"/>
        <v>0</v>
      </c>
      <c r="L21" s="2"/>
      <c r="N21" s="81">
        <v>8</v>
      </c>
      <c r="O21" s="3" t="s">
        <v>6</v>
      </c>
      <c r="P21" s="95">
        <v>0</v>
      </c>
      <c r="Q21" s="95">
        <v>0</v>
      </c>
      <c r="R21" s="95">
        <v>6</v>
      </c>
      <c r="S21" s="95">
        <f t="shared" si="2"/>
        <v>2</v>
      </c>
      <c r="T21" s="95"/>
      <c r="U21" s="95"/>
      <c r="V21" s="95"/>
      <c r="W21" s="95"/>
      <c r="Y21" s="102" t="s">
        <v>6</v>
      </c>
      <c r="Z21" s="95"/>
      <c r="AA21" s="95"/>
      <c r="AB21" s="95"/>
      <c r="AC21" s="95"/>
      <c r="AD21" s="95"/>
      <c r="AE21" s="95"/>
      <c r="AF21" s="95"/>
      <c r="AG21" s="95"/>
      <c r="AH21" s="95"/>
      <c r="AI21" s="95">
        <f t="shared" si="1"/>
        <v>0</v>
      </c>
      <c r="AJ21" s="2"/>
      <c r="AK21" s="2"/>
      <c r="AL21" s="81">
        <v>10</v>
      </c>
      <c r="AM21" s="92" t="s">
        <v>42</v>
      </c>
      <c r="AN21" s="95">
        <v>0</v>
      </c>
      <c r="AO21" s="95">
        <v>2</v>
      </c>
      <c r="AP21" s="95">
        <v>0</v>
      </c>
      <c r="AQ21" s="95">
        <f t="shared" si="3"/>
        <v>0.66666666666666663</v>
      </c>
      <c r="AX21" s="2"/>
      <c r="BR21" s="2"/>
    </row>
    <row r="22" spans="1:81" x14ac:dyDescent="0.25">
      <c r="A22" s="3" t="s">
        <v>7</v>
      </c>
      <c r="B22" s="86"/>
      <c r="C22" s="86"/>
      <c r="D22" s="86"/>
      <c r="E22" s="86"/>
      <c r="F22" s="86">
        <v>48</v>
      </c>
      <c r="G22" s="86"/>
      <c r="H22" s="86">
        <v>21</v>
      </c>
      <c r="I22" s="86">
        <v>1</v>
      </c>
      <c r="J22" s="86">
        <v>5</v>
      </c>
      <c r="K22" s="86">
        <f t="shared" si="0"/>
        <v>75</v>
      </c>
      <c r="L22" s="2"/>
      <c r="N22" s="81">
        <v>9</v>
      </c>
      <c r="O22" s="3" t="s">
        <v>7</v>
      </c>
      <c r="P22" s="95">
        <v>75</v>
      </c>
      <c r="Q22" s="95">
        <v>29</v>
      </c>
      <c r="R22" s="95">
        <v>2</v>
      </c>
      <c r="S22" s="95">
        <f t="shared" si="2"/>
        <v>35.333333333333336</v>
      </c>
      <c r="T22" s="95"/>
      <c r="U22" s="95"/>
      <c r="V22" s="95"/>
      <c r="W22" s="95"/>
      <c r="Y22" s="102" t="s">
        <v>7</v>
      </c>
      <c r="Z22" s="95"/>
      <c r="AA22" s="95"/>
      <c r="AB22" s="95"/>
      <c r="AC22" s="95">
        <v>3</v>
      </c>
      <c r="AD22" s="95">
        <v>9</v>
      </c>
      <c r="AE22" s="95">
        <v>4</v>
      </c>
      <c r="AF22" s="95">
        <v>7</v>
      </c>
      <c r="AG22" s="95">
        <v>17</v>
      </c>
      <c r="AH22" s="95">
        <v>3</v>
      </c>
      <c r="AI22" s="95">
        <f t="shared" si="1"/>
        <v>43</v>
      </c>
      <c r="AJ22" s="2"/>
      <c r="AK22" s="2"/>
      <c r="AL22" s="81">
        <v>11</v>
      </c>
      <c r="AM22" s="3" t="s">
        <v>11</v>
      </c>
      <c r="AN22" s="95">
        <v>16950</v>
      </c>
      <c r="AO22" s="95">
        <v>588</v>
      </c>
      <c r="AP22" s="95">
        <v>4634</v>
      </c>
      <c r="AQ22" s="95">
        <f t="shared" si="3"/>
        <v>7390.666666666667</v>
      </c>
      <c r="AX22" s="2"/>
      <c r="BR22" s="2"/>
    </row>
    <row r="23" spans="1:81" x14ac:dyDescent="0.25">
      <c r="A23" s="92" t="s">
        <v>50</v>
      </c>
      <c r="B23" s="86"/>
      <c r="C23" s="86"/>
      <c r="D23" s="86"/>
      <c r="E23" s="86"/>
      <c r="F23" s="86"/>
      <c r="G23" s="86"/>
      <c r="H23" s="86"/>
      <c r="I23" s="86"/>
      <c r="J23" s="86"/>
      <c r="K23" s="86">
        <f t="shared" si="0"/>
        <v>0</v>
      </c>
      <c r="L23" s="2"/>
      <c r="N23" s="81">
        <v>10</v>
      </c>
      <c r="O23" s="92" t="s">
        <v>51</v>
      </c>
      <c r="P23" s="95">
        <v>1</v>
      </c>
      <c r="Q23" s="95">
        <v>0</v>
      </c>
      <c r="R23" s="95">
        <v>0</v>
      </c>
      <c r="S23" s="226">
        <f t="shared" si="2"/>
        <v>0.33333333333333331</v>
      </c>
      <c r="T23" s="95"/>
      <c r="U23" s="95"/>
      <c r="V23" s="95"/>
      <c r="W23" s="95"/>
      <c r="Y23" s="102" t="s">
        <v>50</v>
      </c>
      <c r="Z23" s="95"/>
      <c r="AA23" s="95"/>
      <c r="AB23" s="95"/>
      <c r="AC23" s="95"/>
      <c r="AD23" s="95"/>
      <c r="AE23" s="95"/>
      <c r="AF23" s="95"/>
      <c r="AG23" s="95">
        <v>1</v>
      </c>
      <c r="AH23" s="95"/>
      <c r="AI23" s="95">
        <f t="shared" si="1"/>
        <v>1</v>
      </c>
      <c r="AJ23" s="2"/>
      <c r="AK23" s="2"/>
      <c r="AL23" s="81">
        <v>12</v>
      </c>
      <c r="AM23" s="3" t="s">
        <v>12</v>
      </c>
      <c r="AN23" s="95">
        <v>209</v>
      </c>
      <c r="AO23" s="95">
        <v>5</v>
      </c>
      <c r="AP23" s="95">
        <v>0</v>
      </c>
      <c r="AQ23" s="95">
        <f t="shared" si="3"/>
        <v>71.333333333333329</v>
      </c>
      <c r="AX23" s="2"/>
      <c r="BR23" s="2"/>
    </row>
    <row r="24" spans="1:81" x14ac:dyDescent="0.25">
      <c r="A24" s="92" t="s">
        <v>51</v>
      </c>
      <c r="B24" s="86"/>
      <c r="C24" s="86"/>
      <c r="D24" s="86"/>
      <c r="E24" s="86"/>
      <c r="F24" s="86"/>
      <c r="G24" s="86">
        <v>1</v>
      </c>
      <c r="H24" s="86"/>
      <c r="I24" s="86"/>
      <c r="J24" s="86"/>
      <c r="K24" s="86">
        <f t="shared" si="0"/>
        <v>1</v>
      </c>
      <c r="L24" s="2"/>
      <c r="N24" s="81">
        <v>11</v>
      </c>
      <c r="O24" s="92" t="s">
        <v>42</v>
      </c>
      <c r="P24" s="95">
        <v>1</v>
      </c>
      <c r="Q24" s="95">
        <v>0</v>
      </c>
      <c r="R24" s="95">
        <v>0</v>
      </c>
      <c r="S24" s="226">
        <f t="shared" si="2"/>
        <v>0.33333333333333331</v>
      </c>
      <c r="T24" s="95"/>
      <c r="U24" s="95"/>
      <c r="V24" s="95"/>
      <c r="W24" s="95"/>
      <c r="Y24" s="102" t="s">
        <v>51</v>
      </c>
      <c r="Z24" s="95"/>
      <c r="AA24" s="95"/>
      <c r="AB24" s="95"/>
      <c r="AC24" s="95"/>
      <c r="AD24" s="95">
        <v>1</v>
      </c>
      <c r="AE24" s="95">
        <v>2</v>
      </c>
      <c r="AF24" s="95">
        <v>7</v>
      </c>
      <c r="AG24" s="95">
        <v>13</v>
      </c>
      <c r="AH24" s="95">
        <v>2</v>
      </c>
      <c r="AI24" s="95">
        <f t="shared" si="1"/>
        <v>25</v>
      </c>
      <c r="AJ24" s="2"/>
      <c r="AK24" s="2"/>
      <c r="AL24" s="81">
        <v>13</v>
      </c>
      <c r="AM24" s="92" t="s">
        <v>32</v>
      </c>
      <c r="AN24" s="95">
        <v>8</v>
      </c>
      <c r="AO24" s="95">
        <v>0</v>
      </c>
      <c r="AP24" s="95">
        <v>1</v>
      </c>
      <c r="AQ24" s="95">
        <f t="shared" si="3"/>
        <v>3</v>
      </c>
      <c r="AX24" s="2"/>
      <c r="BR24" s="2"/>
    </row>
    <row r="25" spans="1:81" x14ac:dyDescent="0.25">
      <c r="A25" s="92" t="s">
        <v>42</v>
      </c>
      <c r="B25" s="86"/>
      <c r="C25" s="86"/>
      <c r="D25" s="86"/>
      <c r="E25" s="86"/>
      <c r="F25" s="86"/>
      <c r="G25" s="86"/>
      <c r="H25" s="86"/>
      <c r="I25" s="86"/>
      <c r="J25" s="86">
        <v>1</v>
      </c>
      <c r="K25" s="86">
        <f t="shared" si="0"/>
        <v>1</v>
      </c>
      <c r="L25" s="2"/>
      <c r="N25" s="81">
        <v>12</v>
      </c>
      <c r="O25" s="3" t="s">
        <v>8</v>
      </c>
      <c r="P25" s="95">
        <v>1</v>
      </c>
      <c r="Q25" s="95">
        <v>1</v>
      </c>
      <c r="R25" s="95">
        <v>5</v>
      </c>
      <c r="S25" s="95">
        <f t="shared" si="2"/>
        <v>2.3333333333333335</v>
      </c>
      <c r="T25" s="95"/>
      <c r="U25" s="95"/>
      <c r="V25" s="95"/>
      <c r="W25" s="95"/>
      <c r="Y25" s="102" t="s">
        <v>42</v>
      </c>
      <c r="Z25" s="95"/>
      <c r="AA25" s="95"/>
      <c r="AB25" s="95"/>
      <c r="AC25" s="95"/>
      <c r="AD25" s="95"/>
      <c r="AE25" s="95"/>
      <c r="AF25" s="95"/>
      <c r="AG25" s="95"/>
      <c r="AH25" s="95"/>
      <c r="AI25" s="95">
        <f t="shared" si="1"/>
        <v>0</v>
      </c>
      <c r="AJ25" s="2"/>
      <c r="AK25" s="2"/>
      <c r="AL25" s="81">
        <v>14</v>
      </c>
      <c r="AM25" s="92" t="s">
        <v>46</v>
      </c>
      <c r="AN25" s="95">
        <v>0</v>
      </c>
      <c r="AO25" s="95">
        <v>0</v>
      </c>
      <c r="AP25" s="95">
        <v>1</v>
      </c>
      <c r="AQ25" s="95">
        <f t="shared" si="3"/>
        <v>0.33333333333333331</v>
      </c>
      <c r="AX25" s="2"/>
      <c r="BR25" s="2"/>
    </row>
    <row r="26" spans="1:81" x14ac:dyDescent="0.25">
      <c r="A26" s="3" t="s">
        <v>8</v>
      </c>
      <c r="B26" s="86"/>
      <c r="C26" s="86"/>
      <c r="D26" s="86"/>
      <c r="E26" s="86"/>
      <c r="F26" s="86"/>
      <c r="G26" s="86"/>
      <c r="H26" s="86"/>
      <c r="I26" s="86">
        <v>1</v>
      </c>
      <c r="J26" s="86"/>
      <c r="K26" s="86">
        <f t="shared" si="0"/>
        <v>1</v>
      </c>
      <c r="L26" s="2"/>
      <c r="N26" s="81">
        <v>13</v>
      </c>
      <c r="O26" s="3" t="s">
        <v>9</v>
      </c>
      <c r="P26" s="95">
        <v>0</v>
      </c>
      <c r="Q26" s="95">
        <v>0</v>
      </c>
      <c r="R26" s="95">
        <v>1</v>
      </c>
      <c r="S26" s="226">
        <f t="shared" si="2"/>
        <v>0.33333333333333331</v>
      </c>
      <c r="T26" s="95"/>
      <c r="U26" s="95"/>
      <c r="V26" s="95"/>
      <c r="W26" s="95"/>
      <c r="Y26" s="102" t="s">
        <v>8</v>
      </c>
      <c r="Z26" s="95"/>
      <c r="AA26" s="95"/>
      <c r="AB26" s="95"/>
      <c r="AC26" s="95"/>
      <c r="AD26" s="95"/>
      <c r="AE26" s="95"/>
      <c r="AF26" s="95"/>
      <c r="AG26" s="95"/>
      <c r="AH26" s="95"/>
      <c r="AI26" s="95">
        <f t="shared" si="1"/>
        <v>0</v>
      </c>
      <c r="AJ26" s="2"/>
      <c r="AK26" s="2"/>
      <c r="AL26" s="81">
        <v>15</v>
      </c>
      <c r="AM26" s="3" t="s">
        <v>13</v>
      </c>
      <c r="AN26" s="95">
        <v>7</v>
      </c>
      <c r="AO26" s="95">
        <v>2</v>
      </c>
      <c r="AP26" s="95">
        <v>2</v>
      </c>
      <c r="AQ26" s="95">
        <f t="shared" si="3"/>
        <v>3.6666666666666665</v>
      </c>
      <c r="AX26" s="2"/>
      <c r="BR26" s="2"/>
    </row>
    <row r="27" spans="1:81" x14ac:dyDescent="0.25">
      <c r="A27" s="3" t="s">
        <v>9</v>
      </c>
      <c r="B27" s="86"/>
      <c r="C27" s="86"/>
      <c r="D27" s="86"/>
      <c r="E27" s="86"/>
      <c r="F27" s="86"/>
      <c r="G27" s="86"/>
      <c r="H27" s="86"/>
      <c r="I27" s="86"/>
      <c r="J27" s="86"/>
      <c r="K27" s="86">
        <f t="shared" si="0"/>
        <v>0</v>
      </c>
      <c r="L27" s="2"/>
      <c r="N27" s="81">
        <v>14</v>
      </c>
      <c r="O27" s="92" t="s">
        <v>44</v>
      </c>
      <c r="P27" s="95">
        <v>1</v>
      </c>
      <c r="Q27" s="95">
        <v>0</v>
      </c>
      <c r="R27" s="95">
        <v>0</v>
      </c>
      <c r="S27" s="226">
        <f t="shared" si="2"/>
        <v>0.33333333333333331</v>
      </c>
      <c r="T27" s="95"/>
      <c r="U27" s="95"/>
      <c r="V27" s="95"/>
      <c r="W27" s="95"/>
      <c r="Y27" s="102" t="s">
        <v>9</v>
      </c>
      <c r="Z27" s="95"/>
      <c r="AA27" s="95"/>
      <c r="AB27" s="95"/>
      <c r="AC27" s="95"/>
      <c r="AD27" s="95"/>
      <c r="AE27" s="95"/>
      <c r="AF27" s="95"/>
      <c r="AG27" s="95"/>
      <c r="AH27" s="95"/>
      <c r="AI27" s="95">
        <f t="shared" si="1"/>
        <v>0</v>
      </c>
      <c r="AJ27" s="2"/>
      <c r="AK27" s="2"/>
      <c r="AL27" s="81">
        <v>16</v>
      </c>
      <c r="AM27" s="3" t="s">
        <v>14</v>
      </c>
      <c r="AN27" s="95">
        <v>3338</v>
      </c>
      <c r="AO27" s="95">
        <v>60</v>
      </c>
      <c r="AP27" s="95">
        <v>459</v>
      </c>
      <c r="AQ27" s="95">
        <f t="shared" si="3"/>
        <v>1285.6666666666667</v>
      </c>
      <c r="AX27" s="2"/>
      <c r="BR27" s="2"/>
    </row>
    <row r="28" spans="1:81" x14ac:dyDescent="0.25">
      <c r="A28" s="92" t="s">
        <v>44</v>
      </c>
      <c r="B28" s="86"/>
      <c r="C28" s="86"/>
      <c r="D28" s="86"/>
      <c r="E28" s="86"/>
      <c r="F28" s="86"/>
      <c r="G28" s="86"/>
      <c r="H28" s="86">
        <v>1</v>
      </c>
      <c r="I28" s="86"/>
      <c r="J28" s="86"/>
      <c r="K28" s="86">
        <f t="shared" si="0"/>
        <v>1</v>
      </c>
      <c r="L28" s="2"/>
      <c r="N28" s="81">
        <v>15</v>
      </c>
      <c r="O28" s="3" t="s">
        <v>10</v>
      </c>
      <c r="P28" s="95">
        <v>3</v>
      </c>
      <c r="Q28" s="95">
        <v>20</v>
      </c>
      <c r="R28" s="95">
        <v>0</v>
      </c>
      <c r="S28" s="95">
        <f t="shared" si="2"/>
        <v>7.666666666666667</v>
      </c>
      <c r="T28" s="95"/>
      <c r="U28" s="95"/>
      <c r="V28" s="95"/>
      <c r="W28" s="95"/>
      <c r="Y28" s="102" t="s">
        <v>44</v>
      </c>
      <c r="Z28" s="95"/>
      <c r="AA28" s="95"/>
      <c r="AB28" s="95"/>
      <c r="AC28" s="95"/>
      <c r="AD28" s="95"/>
      <c r="AE28" s="95"/>
      <c r="AF28" s="95"/>
      <c r="AG28" s="95"/>
      <c r="AH28" s="95"/>
      <c r="AI28" s="95">
        <f t="shared" si="1"/>
        <v>0</v>
      </c>
      <c r="AJ28" s="2"/>
      <c r="AK28" s="2"/>
      <c r="AL28" s="81">
        <v>17</v>
      </c>
      <c r="AM28" s="92" t="s">
        <v>52</v>
      </c>
      <c r="AN28" s="95">
        <v>1</v>
      </c>
      <c r="AO28" s="95">
        <v>0</v>
      </c>
      <c r="AP28" s="95">
        <v>0</v>
      </c>
      <c r="AQ28" s="226">
        <f t="shared" si="3"/>
        <v>0.33333333333333331</v>
      </c>
      <c r="AX28" s="2"/>
      <c r="BR28" s="2"/>
    </row>
    <row r="29" spans="1:81" x14ac:dyDescent="0.25">
      <c r="A29" s="3" t="s">
        <v>10</v>
      </c>
      <c r="B29" s="86"/>
      <c r="C29" s="86"/>
      <c r="D29" s="86"/>
      <c r="E29" s="86"/>
      <c r="F29" s="86">
        <v>1</v>
      </c>
      <c r="G29" s="86"/>
      <c r="H29" s="86">
        <v>2</v>
      </c>
      <c r="I29" s="86"/>
      <c r="J29" s="86"/>
      <c r="K29" s="86">
        <f t="shared" si="0"/>
        <v>3</v>
      </c>
      <c r="L29" s="2"/>
      <c r="N29" s="81">
        <v>16</v>
      </c>
      <c r="O29" s="3" t="s">
        <v>11</v>
      </c>
      <c r="P29" s="95">
        <v>606</v>
      </c>
      <c r="Q29" s="95">
        <v>135</v>
      </c>
      <c r="R29" s="95">
        <v>204</v>
      </c>
      <c r="S29" s="95">
        <f t="shared" si="2"/>
        <v>315</v>
      </c>
      <c r="T29" s="95"/>
      <c r="U29" s="95"/>
      <c r="V29" s="95"/>
      <c r="W29" s="95"/>
      <c r="Y29" s="102" t="s">
        <v>10</v>
      </c>
      <c r="Z29" s="95"/>
      <c r="AA29" s="95"/>
      <c r="AB29" s="95"/>
      <c r="AC29" s="95"/>
      <c r="AD29" s="95"/>
      <c r="AE29" s="95"/>
      <c r="AF29" s="95"/>
      <c r="AG29" s="95"/>
      <c r="AH29" s="95"/>
      <c r="AI29" s="95">
        <f t="shared" si="1"/>
        <v>0</v>
      </c>
      <c r="AJ29" s="2"/>
      <c r="AK29" s="2"/>
      <c r="AL29" s="81">
        <v>18</v>
      </c>
      <c r="AM29" s="92" t="s">
        <v>53</v>
      </c>
      <c r="AN29" s="95">
        <v>0</v>
      </c>
      <c r="AO29" s="95">
        <v>0</v>
      </c>
      <c r="AP29" s="95">
        <v>2</v>
      </c>
      <c r="AQ29" s="95">
        <f t="shared" si="3"/>
        <v>0.66666666666666663</v>
      </c>
      <c r="AX29" s="2"/>
      <c r="BR29" s="2"/>
      <c r="BS29" s="2"/>
      <c r="BT29" s="2"/>
      <c r="BU29" s="2"/>
      <c r="BV29" s="2"/>
      <c r="BW29" s="2"/>
      <c r="BX29" s="2"/>
      <c r="BY29" s="2"/>
      <c r="BZ29" s="2"/>
      <c r="CA29" s="2"/>
      <c r="CB29" s="2"/>
      <c r="CC29" s="2"/>
    </row>
    <row r="30" spans="1:81" x14ac:dyDescent="0.25">
      <c r="A30" s="3" t="s">
        <v>11</v>
      </c>
      <c r="B30" s="86"/>
      <c r="C30" s="86"/>
      <c r="D30" s="86"/>
      <c r="E30" s="86"/>
      <c r="F30" s="86"/>
      <c r="G30" s="86"/>
      <c r="H30" s="86">
        <v>179</v>
      </c>
      <c r="I30" s="86">
        <v>427</v>
      </c>
      <c r="J30" s="86"/>
      <c r="K30" s="86">
        <f t="shared" si="0"/>
        <v>606</v>
      </c>
      <c r="L30" s="2"/>
      <c r="N30" s="81">
        <v>17</v>
      </c>
      <c r="O30" s="3" t="s">
        <v>12</v>
      </c>
      <c r="P30" s="95">
        <v>10</v>
      </c>
      <c r="Q30" s="95">
        <v>28</v>
      </c>
      <c r="R30" s="95">
        <v>24</v>
      </c>
      <c r="S30" s="95">
        <f t="shared" si="2"/>
        <v>20.666666666666668</v>
      </c>
      <c r="T30" s="95"/>
      <c r="U30" s="95"/>
      <c r="V30" s="95"/>
      <c r="W30" s="95"/>
      <c r="Y30" s="102" t="s">
        <v>11</v>
      </c>
      <c r="Z30" s="95"/>
      <c r="AA30" s="95"/>
      <c r="AB30" s="95"/>
      <c r="AC30" s="95"/>
      <c r="AD30" s="95">
        <v>50</v>
      </c>
      <c r="AE30" s="95">
        <v>1800</v>
      </c>
      <c r="AF30" s="95">
        <v>3500</v>
      </c>
      <c r="AG30" s="95">
        <v>11500</v>
      </c>
      <c r="AH30" s="95">
        <v>100</v>
      </c>
      <c r="AI30" s="95">
        <f t="shared" si="1"/>
        <v>16950</v>
      </c>
      <c r="AJ30" s="2"/>
      <c r="AK30" s="2"/>
      <c r="AL30" s="81">
        <v>19</v>
      </c>
      <c r="AM30" s="3" t="s">
        <v>15</v>
      </c>
      <c r="AN30" s="95">
        <v>620</v>
      </c>
      <c r="AO30" s="95">
        <v>174</v>
      </c>
      <c r="AP30" s="95">
        <v>195</v>
      </c>
      <c r="AQ30" s="95">
        <f t="shared" si="3"/>
        <v>329.66666666666669</v>
      </c>
      <c r="AX30" s="2"/>
      <c r="BR30" s="2"/>
      <c r="BS30" s="2"/>
      <c r="BT30" s="2"/>
      <c r="BU30" s="2"/>
      <c r="BV30" s="2"/>
      <c r="BW30" s="2"/>
      <c r="BX30" s="2"/>
      <c r="BY30" s="2"/>
      <c r="BZ30" s="2"/>
      <c r="CA30" s="2"/>
      <c r="CB30" s="2"/>
      <c r="CC30" s="2"/>
    </row>
    <row r="31" spans="1:81" x14ac:dyDescent="0.25">
      <c r="A31" s="3" t="s">
        <v>12</v>
      </c>
      <c r="B31" s="86"/>
      <c r="C31" s="86"/>
      <c r="D31" s="86"/>
      <c r="E31" s="86"/>
      <c r="F31" s="86">
        <v>1</v>
      </c>
      <c r="G31" s="86">
        <v>2</v>
      </c>
      <c r="H31" s="86">
        <v>5</v>
      </c>
      <c r="I31" s="86"/>
      <c r="J31" s="86">
        <v>2</v>
      </c>
      <c r="K31" s="86">
        <f t="shared" si="0"/>
        <v>10</v>
      </c>
      <c r="L31" s="2"/>
      <c r="N31" s="81">
        <v>18</v>
      </c>
      <c r="O31" s="92" t="s">
        <v>32</v>
      </c>
      <c r="P31" s="95">
        <v>8</v>
      </c>
      <c r="Q31" s="95">
        <v>6</v>
      </c>
      <c r="R31" s="95">
        <v>3</v>
      </c>
      <c r="S31" s="95">
        <f t="shared" si="2"/>
        <v>5.666666666666667</v>
      </c>
      <c r="T31" s="95"/>
      <c r="U31" s="95"/>
      <c r="V31" s="95"/>
      <c r="W31" s="95"/>
      <c r="Y31" s="102" t="s">
        <v>12</v>
      </c>
      <c r="Z31" s="95"/>
      <c r="AA31" s="95"/>
      <c r="AB31" s="95">
        <v>3</v>
      </c>
      <c r="AC31" s="95">
        <v>3</v>
      </c>
      <c r="AD31" s="95"/>
      <c r="AE31" s="95"/>
      <c r="AF31" s="95">
        <v>3</v>
      </c>
      <c r="AG31" s="95">
        <v>200</v>
      </c>
      <c r="AH31" s="95"/>
      <c r="AI31" s="95">
        <f t="shared" si="1"/>
        <v>209</v>
      </c>
      <c r="AJ31" s="2"/>
      <c r="AK31" s="2"/>
      <c r="AL31" s="81">
        <v>20</v>
      </c>
      <c r="AM31" s="92" t="s">
        <v>54</v>
      </c>
      <c r="AN31" s="95">
        <v>42</v>
      </c>
      <c r="AO31" s="95">
        <v>0</v>
      </c>
      <c r="AP31" s="95">
        <v>0</v>
      </c>
      <c r="AQ31" s="95">
        <f t="shared" si="3"/>
        <v>14</v>
      </c>
      <c r="AX31" s="2"/>
      <c r="BR31" s="2"/>
      <c r="BS31" s="2"/>
      <c r="BT31" s="2"/>
      <c r="BU31" s="2"/>
      <c r="BV31" s="2"/>
      <c r="BW31" s="2"/>
      <c r="BX31" s="2"/>
      <c r="BY31" s="2"/>
      <c r="BZ31" s="2"/>
      <c r="CA31" s="2"/>
      <c r="CB31" s="2"/>
      <c r="CC31" s="2"/>
    </row>
    <row r="32" spans="1:81" x14ac:dyDescent="0.25">
      <c r="A32" s="92" t="s">
        <v>32</v>
      </c>
      <c r="B32" s="86"/>
      <c r="C32" s="86"/>
      <c r="D32" s="86"/>
      <c r="E32" s="86"/>
      <c r="F32" s="86"/>
      <c r="G32" s="86">
        <v>1</v>
      </c>
      <c r="H32" s="86">
        <v>5</v>
      </c>
      <c r="I32" s="86">
        <v>2</v>
      </c>
      <c r="J32" s="86"/>
      <c r="K32" s="86">
        <f t="shared" si="0"/>
        <v>8</v>
      </c>
      <c r="L32" s="2"/>
      <c r="N32" s="81"/>
      <c r="O32" s="3" t="s">
        <v>18</v>
      </c>
      <c r="P32" s="95">
        <v>29</v>
      </c>
      <c r="Q32" s="95">
        <v>32</v>
      </c>
      <c r="R32" s="95">
        <v>14</v>
      </c>
      <c r="S32" s="95">
        <f t="shared" si="2"/>
        <v>25</v>
      </c>
      <c r="Y32" s="102" t="s">
        <v>32</v>
      </c>
      <c r="Z32" s="95"/>
      <c r="AA32" s="95"/>
      <c r="AB32" s="95"/>
      <c r="AC32" s="95"/>
      <c r="AD32" s="95"/>
      <c r="AE32" s="95"/>
      <c r="AF32" s="95">
        <v>5</v>
      </c>
      <c r="AG32" s="95">
        <v>3</v>
      </c>
      <c r="AH32" s="95"/>
      <c r="AI32" s="95">
        <f t="shared" si="1"/>
        <v>8</v>
      </c>
      <c r="AJ32" s="2"/>
      <c r="AK32" s="2"/>
      <c r="AL32" s="81"/>
      <c r="AM32" s="92" t="s">
        <v>47</v>
      </c>
      <c r="AN32" s="95">
        <v>3</v>
      </c>
      <c r="AO32" s="95">
        <v>0</v>
      </c>
      <c r="AP32" s="95">
        <v>0</v>
      </c>
      <c r="AQ32" s="95">
        <f t="shared" si="3"/>
        <v>1</v>
      </c>
      <c r="AX32" s="2"/>
      <c r="BR32" s="2"/>
      <c r="BS32" s="2"/>
      <c r="BT32" s="2"/>
      <c r="BU32" s="2"/>
      <c r="BV32" s="2"/>
      <c r="BW32" s="2"/>
      <c r="BX32" s="2"/>
      <c r="BY32" s="2"/>
      <c r="BZ32" s="2"/>
      <c r="CA32" s="2"/>
      <c r="CB32" s="2"/>
      <c r="CC32" s="2"/>
    </row>
    <row r="33" spans="1:81" x14ac:dyDescent="0.25">
      <c r="A33" s="3" t="s">
        <v>18</v>
      </c>
      <c r="B33" s="86"/>
      <c r="C33" s="86"/>
      <c r="D33" s="86"/>
      <c r="E33" s="86"/>
      <c r="F33" s="86"/>
      <c r="G33" s="86"/>
      <c r="H33" s="86"/>
      <c r="I33" s="86">
        <v>19</v>
      </c>
      <c r="J33" s="86">
        <v>10</v>
      </c>
      <c r="K33" s="86">
        <f t="shared" si="0"/>
        <v>29</v>
      </c>
      <c r="L33" s="2"/>
      <c r="N33" s="81">
        <v>19</v>
      </c>
      <c r="O33" s="3" t="s">
        <v>13</v>
      </c>
      <c r="P33" s="95">
        <v>3</v>
      </c>
      <c r="Q33" s="95">
        <v>9</v>
      </c>
      <c r="R33" s="95">
        <v>0</v>
      </c>
      <c r="S33" s="95">
        <f t="shared" si="2"/>
        <v>4</v>
      </c>
      <c r="Y33" s="102" t="s">
        <v>159</v>
      </c>
      <c r="Z33" s="95"/>
      <c r="AA33" s="95"/>
      <c r="AB33" s="95"/>
      <c r="AC33" s="95"/>
      <c r="AD33" s="95"/>
      <c r="AE33" s="95"/>
      <c r="AF33" s="95"/>
      <c r="AG33" s="95"/>
      <c r="AH33" s="95"/>
      <c r="AI33" s="95">
        <f t="shared" si="1"/>
        <v>0</v>
      </c>
      <c r="AJ33" s="2"/>
      <c r="AK33" s="2"/>
      <c r="AL33" s="81">
        <v>21</v>
      </c>
      <c r="AM33" s="3" t="s">
        <v>16</v>
      </c>
      <c r="AN33" s="95">
        <v>3</v>
      </c>
      <c r="AO33" s="95">
        <v>3</v>
      </c>
      <c r="AP33" s="95">
        <v>4</v>
      </c>
      <c r="AQ33" s="95">
        <f t="shared" si="3"/>
        <v>3.3333333333333335</v>
      </c>
      <c r="AX33" s="2"/>
      <c r="BR33" s="2"/>
      <c r="BS33" s="2"/>
      <c r="BT33" s="2"/>
      <c r="BU33" s="2"/>
      <c r="BV33" s="2"/>
      <c r="BW33" s="2"/>
      <c r="BX33" s="2"/>
      <c r="BY33" s="2"/>
      <c r="BZ33" s="2"/>
      <c r="CA33" s="2"/>
      <c r="CB33" s="2"/>
      <c r="CC33" s="2"/>
    </row>
    <row r="34" spans="1:81" x14ac:dyDescent="0.25">
      <c r="A34" s="92" t="s">
        <v>46</v>
      </c>
      <c r="B34" s="86"/>
      <c r="C34" s="86"/>
      <c r="D34" s="86"/>
      <c r="E34" s="86"/>
      <c r="F34" s="86"/>
      <c r="G34" s="86"/>
      <c r="H34" s="86"/>
      <c r="I34" s="86"/>
      <c r="J34" s="86"/>
      <c r="K34" s="86">
        <f t="shared" si="0"/>
        <v>0</v>
      </c>
      <c r="L34" s="2"/>
      <c r="N34" s="81">
        <v>20</v>
      </c>
      <c r="O34" s="3" t="s">
        <v>14</v>
      </c>
      <c r="P34" s="95">
        <v>67</v>
      </c>
      <c r="Q34" s="95">
        <v>27</v>
      </c>
      <c r="R34" s="95">
        <v>24</v>
      </c>
      <c r="S34" s="95">
        <f t="shared" si="2"/>
        <v>39.333333333333336</v>
      </c>
      <c r="Y34" s="102" t="s">
        <v>46</v>
      </c>
      <c r="Z34" s="95"/>
      <c r="AA34" s="95"/>
      <c r="AB34" s="95"/>
      <c r="AC34" s="95"/>
      <c r="AD34" s="95"/>
      <c r="AE34" s="95"/>
      <c r="AF34" s="95"/>
      <c r="AG34" s="95"/>
      <c r="AH34" s="95"/>
      <c r="AI34" s="95">
        <f t="shared" si="1"/>
        <v>0</v>
      </c>
      <c r="AJ34" s="2"/>
      <c r="AK34" s="2"/>
      <c r="AL34" s="81">
        <v>22</v>
      </c>
      <c r="AM34" s="87" t="s">
        <v>17</v>
      </c>
      <c r="AN34" s="117">
        <v>0</v>
      </c>
      <c r="AO34" s="117">
        <v>2</v>
      </c>
      <c r="AP34" s="117">
        <v>0</v>
      </c>
      <c r="AQ34" s="117">
        <f t="shared" si="3"/>
        <v>0.66666666666666663</v>
      </c>
      <c r="AX34" s="2"/>
      <c r="BR34" s="2"/>
      <c r="BS34" s="2"/>
      <c r="BT34" s="2"/>
      <c r="BU34" s="2"/>
      <c r="BV34" s="2"/>
      <c r="BW34" s="2"/>
      <c r="BX34" s="2"/>
      <c r="BY34" s="2"/>
      <c r="BZ34" s="2"/>
      <c r="CA34" s="2"/>
      <c r="CB34" s="2"/>
      <c r="CC34" s="2"/>
    </row>
    <row r="35" spans="1:81" x14ac:dyDescent="0.25">
      <c r="A35" s="3" t="s">
        <v>13</v>
      </c>
      <c r="B35" s="86"/>
      <c r="C35" s="86"/>
      <c r="D35" s="86"/>
      <c r="E35" s="86"/>
      <c r="F35" s="86"/>
      <c r="G35" s="86"/>
      <c r="H35" s="86">
        <v>3</v>
      </c>
      <c r="I35" s="86"/>
      <c r="J35" s="86"/>
      <c r="K35" s="86">
        <f t="shared" si="0"/>
        <v>3</v>
      </c>
      <c r="L35" s="2"/>
      <c r="N35" s="81">
        <v>21</v>
      </c>
      <c r="O35" s="92" t="s">
        <v>40</v>
      </c>
      <c r="P35" s="95">
        <v>16</v>
      </c>
      <c r="Q35" s="95">
        <v>22</v>
      </c>
      <c r="R35" s="95">
        <v>1</v>
      </c>
      <c r="S35" s="95">
        <f t="shared" si="2"/>
        <v>13</v>
      </c>
      <c r="Y35" s="102" t="s">
        <v>13</v>
      </c>
      <c r="Z35" s="95"/>
      <c r="AA35" s="95"/>
      <c r="AB35" s="95"/>
      <c r="AC35" s="95"/>
      <c r="AD35" s="95"/>
      <c r="AE35" s="95"/>
      <c r="AF35" s="95"/>
      <c r="AG35" s="95">
        <v>7</v>
      </c>
      <c r="AH35" s="95"/>
      <c r="AI35" s="95">
        <f t="shared" si="1"/>
        <v>7</v>
      </c>
      <c r="AJ35" s="2"/>
      <c r="AK35" s="2"/>
      <c r="AL35" s="81"/>
      <c r="AM35" s="39" t="s">
        <v>57</v>
      </c>
      <c r="AN35" s="19">
        <v>21363</v>
      </c>
      <c r="AO35" s="19">
        <v>958</v>
      </c>
      <c r="AP35" s="95">
        <f>SUM(AP12:AP34)</f>
        <v>5398</v>
      </c>
      <c r="AQ35" s="95">
        <f t="shared" si="3"/>
        <v>9239.6666666666661</v>
      </c>
      <c r="AR35" s="2"/>
      <c r="AS35" s="2"/>
      <c r="AT35" s="2"/>
      <c r="AU35" s="2"/>
      <c r="AV35" s="2"/>
      <c r="AW35" s="2"/>
      <c r="AX35" s="2"/>
      <c r="BR35" s="2"/>
      <c r="BS35" s="2"/>
      <c r="BT35" s="2"/>
      <c r="BU35" s="2"/>
      <c r="BV35" s="2"/>
      <c r="BW35" s="2"/>
      <c r="BX35" s="2"/>
      <c r="BY35" s="2"/>
      <c r="BZ35" s="2"/>
      <c r="CA35" s="2"/>
      <c r="CB35" s="2"/>
      <c r="CC35" s="2"/>
    </row>
    <row r="36" spans="1:81" x14ac:dyDescent="0.25">
      <c r="A36" s="3" t="s">
        <v>14</v>
      </c>
      <c r="B36" s="86"/>
      <c r="C36" s="86"/>
      <c r="D36" s="86"/>
      <c r="E36" s="86">
        <v>1</v>
      </c>
      <c r="F36" s="86">
        <v>9</v>
      </c>
      <c r="G36" s="23">
        <v>26</v>
      </c>
      <c r="H36" s="23">
        <v>10</v>
      </c>
      <c r="I36" s="23">
        <v>20</v>
      </c>
      <c r="J36" s="23">
        <v>1</v>
      </c>
      <c r="K36" s="86">
        <f t="shared" si="0"/>
        <v>67</v>
      </c>
      <c r="L36" s="2"/>
      <c r="N36" s="81">
        <v>22</v>
      </c>
      <c r="O36" s="92" t="s">
        <v>53</v>
      </c>
      <c r="P36" s="95">
        <v>0</v>
      </c>
      <c r="Q36" s="95">
        <v>3</v>
      </c>
      <c r="R36" s="95">
        <v>0</v>
      </c>
      <c r="S36" s="95">
        <f t="shared" si="2"/>
        <v>1</v>
      </c>
      <c r="Y36" s="102" t="s">
        <v>14</v>
      </c>
      <c r="Z36" s="95"/>
      <c r="AA36" s="95">
        <v>4</v>
      </c>
      <c r="AB36" s="95">
        <v>19</v>
      </c>
      <c r="AC36" s="95">
        <v>75</v>
      </c>
      <c r="AD36" s="95">
        <v>5</v>
      </c>
      <c r="AE36" s="95">
        <v>700</v>
      </c>
      <c r="AF36" s="95">
        <v>1000</v>
      </c>
      <c r="AG36" s="95">
        <v>1500</v>
      </c>
      <c r="AH36" s="95">
        <v>35</v>
      </c>
      <c r="AI36" s="95">
        <f t="shared" si="1"/>
        <v>3338</v>
      </c>
      <c r="AJ36" s="2"/>
      <c r="AK36" s="2"/>
      <c r="AL36" s="81"/>
      <c r="AM36" s="35" t="s">
        <v>67</v>
      </c>
      <c r="AN36" s="19">
        <v>19</v>
      </c>
      <c r="AO36" s="19">
        <v>15</v>
      </c>
      <c r="AP36" s="95">
        <v>15</v>
      </c>
      <c r="AQ36" s="95">
        <f t="shared" si="3"/>
        <v>16.333333333333332</v>
      </c>
      <c r="AR36" s="2"/>
      <c r="AS36" s="2"/>
      <c r="AT36" s="2"/>
      <c r="AU36" s="2"/>
      <c r="AV36" s="2"/>
      <c r="AW36" s="2"/>
      <c r="AX36" s="2"/>
      <c r="BR36" s="2"/>
      <c r="BS36" s="2"/>
      <c r="BT36" s="2"/>
      <c r="BU36" s="2"/>
      <c r="BV36" s="2"/>
      <c r="BW36" s="2"/>
      <c r="BX36" s="2"/>
      <c r="BY36" s="2"/>
      <c r="BZ36" s="2"/>
      <c r="CA36" s="2"/>
      <c r="CB36" s="2"/>
      <c r="CC36" s="2"/>
    </row>
    <row r="37" spans="1:81" x14ac:dyDescent="0.25">
      <c r="A37" s="92" t="s">
        <v>40</v>
      </c>
      <c r="B37" s="86">
        <v>12</v>
      </c>
      <c r="C37" s="86"/>
      <c r="D37" s="86">
        <v>4</v>
      </c>
      <c r="E37" s="86"/>
      <c r="F37" s="86"/>
      <c r="G37" s="86"/>
      <c r="H37" s="86"/>
      <c r="I37" s="86"/>
      <c r="J37" s="86"/>
      <c r="K37" s="86">
        <f t="shared" si="0"/>
        <v>16</v>
      </c>
      <c r="L37" s="2"/>
      <c r="N37" s="81">
        <v>23</v>
      </c>
      <c r="O37" s="3" t="s">
        <v>15</v>
      </c>
      <c r="P37" s="95">
        <v>15</v>
      </c>
      <c r="Q37" s="95">
        <v>27</v>
      </c>
      <c r="R37" s="95">
        <v>5</v>
      </c>
      <c r="S37" s="95">
        <f t="shared" si="2"/>
        <v>15.666666666666666</v>
      </c>
      <c r="Y37" s="102" t="s">
        <v>40</v>
      </c>
      <c r="Z37" s="95"/>
      <c r="AA37" s="95"/>
      <c r="AB37" s="95"/>
      <c r="AC37" s="95"/>
      <c r="AD37" s="95"/>
      <c r="AE37" s="95"/>
      <c r="AF37" s="95"/>
      <c r="AG37" s="95"/>
      <c r="AH37" s="95"/>
      <c r="AI37" s="95">
        <f t="shared" si="1"/>
        <v>0</v>
      </c>
      <c r="AJ37" s="2"/>
      <c r="AK37" s="2"/>
      <c r="AL37" s="81"/>
      <c r="AM37" s="2"/>
      <c r="AN37" s="19"/>
      <c r="AO37" s="19"/>
      <c r="AP37" s="19"/>
      <c r="AQ37" s="2"/>
      <c r="AR37" s="2"/>
      <c r="AS37" s="2"/>
      <c r="AT37" s="2"/>
      <c r="AU37" s="2"/>
      <c r="AV37" s="2"/>
      <c r="AW37" s="2"/>
      <c r="AX37" s="2"/>
      <c r="BR37" s="2"/>
      <c r="BS37" s="2"/>
      <c r="BT37" s="2"/>
      <c r="BU37" s="2"/>
      <c r="BV37" s="2"/>
      <c r="BW37" s="2"/>
      <c r="BX37" s="2"/>
      <c r="BY37" s="2"/>
      <c r="BZ37" s="2"/>
      <c r="CA37" s="2"/>
      <c r="CB37" s="2"/>
      <c r="CC37" s="2"/>
    </row>
    <row r="38" spans="1:81" x14ac:dyDescent="0.25">
      <c r="A38" s="92" t="s">
        <v>52</v>
      </c>
      <c r="B38" s="86"/>
      <c r="C38" s="86"/>
      <c r="D38" s="86"/>
      <c r="E38" s="86"/>
      <c r="F38" s="86"/>
      <c r="G38" s="86"/>
      <c r="H38" s="86"/>
      <c r="I38" s="86"/>
      <c r="J38" s="86"/>
      <c r="K38" s="86">
        <f t="shared" si="0"/>
        <v>0</v>
      </c>
      <c r="L38" s="2"/>
      <c r="N38" s="81">
        <v>24</v>
      </c>
      <c r="O38" s="92" t="s">
        <v>54</v>
      </c>
      <c r="P38" s="95">
        <v>18</v>
      </c>
      <c r="Q38" s="95">
        <v>7</v>
      </c>
      <c r="R38" s="95">
        <v>3</v>
      </c>
      <c r="S38" s="95">
        <f t="shared" si="2"/>
        <v>9.3333333333333339</v>
      </c>
      <c r="Y38" s="102" t="s">
        <v>52</v>
      </c>
      <c r="Z38" s="95"/>
      <c r="AA38" s="95"/>
      <c r="AB38" s="95"/>
      <c r="AC38" s="95"/>
      <c r="AD38" s="95"/>
      <c r="AE38" s="95"/>
      <c r="AF38" s="95"/>
      <c r="AG38" s="95">
        <v>1</v>
      </c>
      <c r="AH38" s="95"/>
      <c r="AI38" s="95">
        <f t="shared" si="1"/>
        <v>1</v>
      </c>
      <c r="AJ38" s="2"/>
      <c r="AK38" s="2"/>
      <c r="AL38" s="2"/>
      <c r="AM38" s="2"/>
      <c r="AN38" s="2"/>
      <c r="AO38" s="2"/>
      <c r="AP38" s="2"/>
      <c r="AQ38" s="2"/>
      <c r="AR38" s="2"/>
      <c r="AS38" s="2"/>
      <c r="AT38" s="2"/>
      <c r="AU38" s="2"/>
      <c r="AV38" s="2"/>
      <c r="AW38" s="2"/>
      <c r="AX38" s="2"/>
      <c r="BR38" s="2"/>
      <c r="BS38" s="2"/>
      <c r="BT38" s="2"/>
      <c r="BU38" s="2"/>
      <c r="BV38" s="2"/>
      <c r="BW38" s="2"/>
      <c r="BX38" s="2"/>
      <c r="BY38" s="2"/>
      <c r="BZ38" s="2"/>
      <c r="CA38" s="2"/>
      <c r="CB38" s="2"/>
      <c r="CC38" s="2"/>
    </row>
    <row r="39" spans="1:81" x14ac:dyDescent="0.25">
      <c r="A39" s="92" t="s">
        <v>53</v>
      </c>
      <c r="B39" s="86"/>
      <c r="C39" s="86"/>
      <c r="D39" s="86"/>
      <c r="E39" s="86"/>
      <c r="F39" s="86"/>
      <c r="G39" s="86"/>
      <c r="H39" s="86"/>
      <c r="I39" s="86"/>
      <c r="J39" s="86"/>
      <c r="K39" s="86">
        <f t="shared" si="0"/>
        <v>0</v>
      </c>
      <c r="L39" s="2"/>
      <c r="N39" s="81"/>
      <c r="O39" s="92" t="s">
        <v>47</v>
      </c>
      <c r="P39" s="95">
        <v>19</v>
      </c>
      <c r="Q39" s="95">
        <v>8</v>
      </c>
      <c r="R39" s="95">
        <v>15</v>
      </c>
      <c r="S39" s="95">
        <f t="shared" si="2"/>
        <v>14</v>
      </c>
      <c r="Y39" s="102" t="s">
        <v>53</v>
      </c>
      <c r="Z39" s="95"/>
      <c r="AA39" s="95"/>
      <c r="AB39" s="95"/>
      <c r="AC39" s="95"/>
      <c r="AD39" s="95"/>
      <c r="AE39" s="95"/>
      <c r="AF39" s="95"/>
      <c r="AG39" s="95"/>
      <c r="AH39" s="95"/>
      <c r="AI39" s="95">
        <f t="shared" si="1"/>
        <v>0</v>
      </c>
      <c r="AJ39" s="2"/>
      <c r="AK39" s="2"/>
      <c r="AL39" s="2"/>
      <c r="AM39" s="2"/>
      <c r="AN39" s="2"/>
      <c r="AO39" s="2"/>
      <c r="AP39" s="2"/>
      <c r="AQ39" s="2"/>
      <c r="AR39" s="2"/>
      <c r="AS39" s="2"/>
      <c r="AT39" s="2"/>
      <c r="AU39" s="2"/>
      <c r="AV39" s="2"/>
      <c r="AW39" s="2"/>
      <c r="AX39" s="2"/>
      <c r="BR39" s="2"/>
      <c r="BS39" s="2"/>
      <c r="BT39" s="2"/>
      <c r="BU39" s="2"/>
      <c r="BV39" s="2"/>
      <c r="BW39" s="2"/>
      <c r="BX39" s="2"/>
      <c r="BY39" s="2"/>
      <c r="BZ39" s="2"/>
      <c r="CA39" s="2"/>
      <c r="CB39" s="2"/>
      <c r="CC39" s="2"/>
    </row>
    <row r="40" spans="1:81" x14ac:dyDescent="0.25">
      <c r="A40" s="3" t="s">
        <v>15</v>
      </c>
      <c r="B40" s="86"/>
      <c r="C40" s="86"/>
      <c r="D40" s="86"/>
      <c r="E40" s="86"/>
      <c r="F40" s="86"/>
      <c r="G40" s="86"/>
      <c r="H40" s="86">
        <v>4</v>
      </c>
      <c r="I40" s="86">
        <v>2</v>
      </c>
      <c r="J40" s="86">
        <v>9</v>
      </c>
      <c r="K40" s="86">
        <f t="shared" si="0"/>
        <v>15</v>
      </c>
      <c r="L40" s="2"/>
      <c r="N40" s="81">
        <v>25</v>
      </c>
      <c r="O40" s="3" t="s">
        <v>16</v>
      </c>
      <c r="P40" s="95">
        <v>3</v>
      </c>
      <c r="Q40" s="95">
        <v>1</v>
      </c>
      <c r="R40" s="95">
        <v>0</v>
      </c>
      <c r="S40" s="95">
        <f t="shared" si="2"/>
        <v>1.3333333333333333</v>
      </c>
      <c r="Y40" s="102" t="s">
        <v>15</v>
      </c>
      <c r="Z40" s="95"/>
      <c r="AA40" s="95"/>
      <c r="AB40" s="95">
        <v>1</v>
      </c>
      <c r="AC40" s="95">
        <v>8</v>
      </c>
      <c r="AD40" s="95">
        <v>33</v>
      </c>
      <c r="AE40" s="95">
        <v>100</v>
      </c>
      <c r="AF40" s="95">
        <v>250</v>
      </c>
      <c r="AG40" s="95">
        <v>200</v>
      </c>
      <c r="AH40" s="95">
        <v>28</v>
      </c>
      <c r="AI40" s="95">
        <f t="shared" si="1"/>
        <v>620</v>
      </c>
      <c r="AJ40" s="2"/>
      <c r="AK40" s="2"/>
      <c r="AL40" s="2"/>
      <c r="AQ40" s="2"/>
      <c r="AR40" s="2"/>
      <c r="AS40" s="2"/>
      <c r="AT40" s="2"/>
      <c r="AU40" s="2"/>
      <c r="AV40" s="2"/>
      <c r="AW40" s="2"/>
      <c r="AX40" s="2"/>
      <c r="BR40" s="2"/>
      <c r="BS40" s="2"/>
      <c r="BT40" s="2"/>
      <c r="BU40" s="2"/>
      <c r="BV40" s="2"/>
      <c r="BW40" s="2"/>
      <c r="BX40" s="2"/>
      <c r="BY40" s="2"/>
      <c r="BZ40" s="2"/>
      <c r="CA40" s="2"/>
      <c r="CB40" s="2"/>
      <c r="CC40" s="2"/>
    </row>
    <row r="41" spans="1:81" x14ac:dyDescent="0.25">
      <c r="A41" s="92" t="s">
        <v>54</v>
      </c>
      <c r="B41" s="86"/>
      <c r="C41" s="86"/>
      <c r="D41" s="86"/>
      <c r="E41" s="86"/>
      <c r="F41" s="86"/>
      <c r="G41" s="86">
        <v>1</v>
      </c>
      <c r="H41" s="86">
        <v>3</v>
      </c>
      <c r="I41" s="86"/>
      <c r="J41" s="86">
        <v>14</v>
      </c>
      <c r="K41" s="86">
        <f t="shared" si="0"/>
        <v>18</v>
      </c>
      <c r="L41" s="2"/>
      <c r="N41" s="81">
        <v>26</v>
      </c>
      <c r="O41" s="87" t="s">
        <v>17</v>
      </c>
      <c r="P41" s="117">
        <v>0</v>
      </c>
      <c r="Q41" s="117">
        <v>5000</v>
      </c>
      <c r="R41" s="117">
        <v>400</v>
      </c>
      <c r="S41" s="117">
        <f t="shared" si="2"/>
        <v>1800</v>
      </c>
      <c r="Y41" s="102" t="s">
        <v>54</v>
      </c>
      <c r="Z41" s="95"/>
      <c r="AA41" s="95"/>
      <c r="AB41" s="95"/>
      <c r="AC41" s="95"/>
      <c r="AD41" s="95"/>
      <c r="AE41" s="95">
        <v>25</v>
      </c>
      <c r="AF41" s="95">
        <v>6</v>
      </c>
      <c r="AG41" s="95">
        <v>4</v>
      </c>
      <c r="AH41" s="95">
        <v>7</v>
      </c>
      <c r="AI41" s="95">
        <f t="shared" si="1"/>
        <v>42</v>
      </c>
      <c r="AJ41" s="2"/>
      <c r="AK41" s="2"/>
      <c r="AL41" s="2"/>
      <c r="AM41" s="1" t="s">
        <v>166</v>
      </c>
      <c r="AN41" s="2"/>
      <c r="AO41" s="2"/>
      <c r="AP41" s="2"/>
      <c r="AQ41" s="2"/>
      <c r="AR41" s="2"/>
      <c r="AS41" s="2"/>
      <c r="AT41" s="2"/>
      <c r="AU41" s="2"/>
      <c r="AV41" s="2"/>
      <c r="AW41" s="2"/>
      <c r="AX41" s="2"/>
      <c r="BR41" s="2"/>
      <c r="BS41" s="2"/>
      <c r="BT41" s="2"/>
      <c r="BU41" s="2"/>
      <c r="BV41" s="2"/>
      <c r="BW41" s="2"/>
      <c r="BX41" s="2"/>
      <c r="BY41" s="2"/>
      <c r="BZ41" s="2"/>
      <c r="CA41" s="2"/>
      <c r="CB41" s="2"/>
      <c r="CC41" s="2"/>
    </row>
    <row r="42" spans="1:81" x14ac:dyDescent="0.25">
      <c r="A42" s="92" t="s">
        <v>47</v>
      </c>
      <c r="B42" s="86"/>
      <c r="C42" s="86"/>
      <c r="D42" s="86"/>
      <c r="E42" s="86"/>
      <c r="F42" s="86"/>
      <c r="G42" s="86">
        <v>1</v>
      </c>
      <c r="H42" s="86">
        <v>13</v>
      </c>
      <c r="I42" s="86">
        <v>5</v>
      </c>
      <c r="J42" s="86"/>
      <c r="K42" s="86">
        <f t="shared" si="0"/>
        <v>19</v>
      </c>
      <c r="L42" s="2"/>
      <c r="N42" s="2"/>
      <c r="O42" s="39" t="s">
        <v>57</v>
      </c>
      <c r="P42" s="19">
        <f>SUM(P12:P41)</f>
        <v>1065</v>
      </c>
      <c r="Q42" s="19">
        <f>SUM(Q12:Q41)</f>
        <v>5476</v>
      </c>
      <c r="R42" s="95">
        <f>SUM(R12:R41)</f>
        <v>818</v>
      </c>
      <c r="S42" s="95">
        <f t="shared" ref="S42:S43" si="4">SUM(P42:R42)/3</f>
        <v>2453</v>
      </c>
      <c r="T42" s="2"/>
      <c r="U42" s="2"/>
      <c r="V42" s="2"/>
      <c r="W42" s="2"/>
      <c r="Y42" s="102" t="s">
        <v>47</v>
      </c>
      <c r="Z42" s="95"/>
      <c r="AA42" s="95">
        <v>3</v>
      </c>
      <c r="AB42" s="95"/>
      <c r="AC42" s="95"/>
      <c r="AD42" s="95"/>
      <c r="AE42" s="95"/>
      <c r="AF42" s="95"/>
      <c r="AG42" s="95"/>
      <c r="AH42" s="95"/>
      <c r="AI42" s="95">
        <f t="shared" si="1"/>
        <v>3</v>
      </c>
      <c r="AJ42" s="2"/>
      <c r="AK42" s="2"/>
      <c r="AL42" s="2"/>
      <c r="AM42" s="1" t="s">
        <v>60</v>
      </c>
      <c r="AN42" s="2"/>
      <c r="AO42" s="2"/>
      <c r="AP42" s="2"/>
      <c r="AQ42" s="2"/>
      <c r="AR42" s="2"/>
      <c r="AS42" s="2"/>
      <c r="AT42" s="2"/>
      <c r="AU42" s="2"/>
      <c r="AV42" s="2"/>
      <c r="AW42" s="2"/>
      <c r="AX42" s="2"/>
      <c r="BR42" s="2"/>
      <c r="BS42" s="2"/>
      <c r="BT42" s="2"/>
      <c r="BU42" s="2"/>
      <c r="BV42" s="2"/>
      <c r="BW42" s="2"/>
      <c r="BX42" s="2"/>
      <c r="BY42" s="2"/>
      <c r="BZ42" s="2"/>
      <c r="CA42" s="2"/>
      <c r="CB42" s="2"/>
      <c r="CC42" s="2"/>
    </row>
    <row r="43" spans="1:81" x14ac:dyDescent="0.25">
      <c r="A43" s="3" t="s">
        <v>16</v>
      </c>
      <c r="B43" s="86"/>
      <c r="C43" s="86"/>
      <c r="D43" s="86"/>
      <c r="E43" s="86"/>
      <c r="F43" s="86"/>
      <c r="G43" s="86">
        <v>1</v>
      </c>
      <c r="H43" s="86">
        <v>1</v>
      </c>
      <c r="I43" s="86"/>
      <c r="J43" s="86">
        <v>1</v>
      </c>
      <c r="K43" s="86">
        <f t="shared" si="0"/>
        <v>3</v>
      </c>
      <c r="L43" s="2"/>
      <c r="N43" s="2"/>
      <c r="O43" s="35" t="s">
        <v>67</v>
      </c>
      <c r="P43" s="19">
        <v>21</v>
      </c>
      <c r="Q43" s="19">
        <v>19</v>
      </c>
      <c r="R43" s="95">
        <v>18</v>
      </c>
      <c r="S43" s="95">
        <f t="shared" si="4"/>
        <v>19.333333333333332</v>
      </c>
      <c r="T43" s="2"/>
      <c r="U43" s="2"/>
      <c r="V43" s="2"/>
      <c r="W43" s="2"/>
      <c r="Y43" s="102" t="s">
        <v>16</v>
      </c>
      <c r="Z43" s="95"/>
      <c r="AA43" s="95"/>
      <c r="AB43" s="95"/>
      <c r="AC43" s="95"/>
      <c r="AD43" s="95"/>
      <c r="AE43" s="95"/>
      <c r="AF43" s="95"/>
      <c r="AG43" s="95">
        <v>3</v>
      </c>
      <c r="AH43" s="95"/>
      <c r="AI43" s="95">
        <f t="shared" si="1"/>
        <v>3</v>
      </c>
      <c r="AJ43" s="2"/>
      <c r="AK43" s="2"/>
      <c r="AL43" s="2"/>
      <c r="AN43" s="1"/>
      <c r="AO43" s="2"/>
      <c r="AP43" s="2"/>
      <c r="AQ43" s="2"/>
      <c r="AR43" s="2"/>
      <c r="AS43" s="2"/>
      <c r="AT43" s="2"/>
      <c r="AU43" s="2"/>
      <c r="AV43" s="2"/>
      <c r="AW43" s="2"/>
      <c r="AX43" s="2"/>
      <c r="BR43" s="2"/>
      <c r="BS43" s="2"/>
      <c r="BT43" s="2"/>
      <c r="BU43" s="2"/>
      <c r="BV43" s="2"/>
      <c r="BW43" s="2"/>
      <c r="BX43" s="2"/>
      <c r="BY43" s="2"/>
      <c r="BZ43" s="2"/>
      <c r="CA43" s="2"/>
      <c r="CB43" s="2"/>
      <c r="CC43" s="2"/>
    </row>
    <row r="44" spans="1:81" x14ac:dyDescent="0.25">
      <c r="A44" s="92" t="s">
        <v>55</v>
      </c>
      <c r="B44" s="86"/>
      <c r="C44" s="86"/>
      <c r="D44" s="86"/>
      <c r="E44" s="86"/>
      <c r="F44" s="86"/>
      <c r="G44" s="86"/>
      <c r="H44" s="86"/>
      <c r="I44" s="86"/>
      <c r="J44" s="86"/>
      <c r="K44" s="86">
        <f t="shared" si="0"/>
        <v>0</v>
      </c>
      <c r="L44" s="2"/>
      <c r="N44" s="2"/>
      <c r="P44" s="2"/>
      <c r="T44" s="2"/>
      <c r="U44" s="2"/>
      <c r="V44" s="2"/>
      <c r="W44" s="2"/>
      <c r="Y44" s="41" t="s">
        <v>17</v>
      </c>
      <c r="Z44" s="117"/>
      <c r="AA44" s="117"/>
      <c r="AB44" s="117"/>
      <c r="AC44" s="117"/>
      <c r="AD44" s="117"/>
      <c r="AE44" s="117"/>
      <c r="AF44" s="117"/>
      <c r="AG44" s="117"/>
      <c r="AH44" s="117"/>
      <c r="AI44" s="117">
        <f t="shared" si="1"/>
        <v>0</v>
      </c>
      <c r="AJ44" s="2"/>
      <c r="AK44" s="2"/>
      <c r="AL44" s="2"/>
      <c r="AM44" s="131" t="s">
        <v>19</v>
      </c>
      <c r="AN44" s="152">
        <v>2013</v>
      </c>
      <c r="AO44" s="152">
        <v>2014</v>
      </c>
      <c r="AP44" s="152">
        <v>2015</v>
      </c>
      <c r="AQ44" s="152" t="s">
        <v>61</v>
      </c>
      <c r="AR44" s="2"/>
      <c r="AS44" s="2"/>
      <c r="AT44" s="2"/>
      <c r="AU44" s="2"/>
      <c r="AV44" s="2"/>
      <c r="AW44" s="2"/>
      <c r="AX44" s="2"/>
      <c r="BR44" s="2"/>
      <c r="BS44" s="2"/>
      <c r="BT44" s="2"/>
      <c r="BU44" s="2"/>
      <c r="BV44" s="2"/>
      <c r="BW44" s="2"/>
      <c r="BX44" s="2"/>
      <c r="BY44" s="2"/>
      <c r="BZ44" s="2"/>
      <c r="CA44" s="2"/>
      <c r="CB44" s="2"/>
      <c r="CC44" s="2"/>
    </row>
    <row r="45" spans="1:81" x14ac:dyDescent="0.25">
      <c r="A45" s="3" t="s">
        <v>17</v>
      </c>
      <c r="B45" s="86"/>
      <c r="C45" s="86"/>
      <c r="D45" s="86"/>
      <c r="E45" s="86"/>
      <c r="F45" s="86"/>
      <c r="G45" s="86"/>
      <c r="H45" s="86"/>
      <c r="I45" s="86"/>
      <c r="J45" s="86"/>
      <c r="K45" s="86">
        <f t="shared" si="0"/>
        <v>0</v>
      </c>
      <c r="L45" s="2"/>
      <c r="N45" s="2"/>
      <c r="O45" s="1"/>
      <c r="T45" s="2"/>
      <c r="U45" s="2"/>
      <c r="V45" s="2"/>
      <c r="W45" s="2"/>
      <c r="Y45" s="109" t="s">
        <v>157</v>
      </c>
      <c r="Z45" s="95">
        <f t="shared" ref="Z45:AI45" si="5">SUM(Z12:Z44)</f>
        <v>0</v>
      </c>
      <c r="AA45" s="95">
        <f t="shared" si="5"/>
        <v>31</v>
      </c>
      <c r="AB45" s="95">
        <f t="shared" si="5"/>
        <v>38</v>
      </c>
      <c r="AC45" s="95">
        <f t="shared" si="5"/>
        <v>120</v>
      </c>
      <c r="AD45" s="95">
        <f t="shared" si="5"/>
        <v>98</v>
      </c>
      <c r="AE45" s="95">
        <f t="shared" si="5"/>
        <v>2644</v>
      </c>
      <c r="AF45" s="95">
        <f t="shared" si="5"/>
        <v>4786</v>
      </c>
      <c r="AG45" s="95">
        <f t="shared" si="5"/>
        <v>13467</v>
      </c>
      <c r="AH45" s="95">
        <f t="shared" si="5"/>
        <v>179</v>
      </c>
      <c r="AI45" s="95">
        <f t="shared" si="5"/>
        <v>21363</v>
      </c>
      <c r="AJ45" s="19">
        <f>SUM(Z45:AH45)</f>
        <v>21363</v>
      </c>
      <c r="AK45" s="2"/>
      <c r="AL45" s="2"/>
      <c r="AM45" s="102" t="s">
        <v>11</v>
      </c>
      <c r="AN45" s="95">
        <v>16950</v>
      </c>
      <c r="AO45" s="95">
        <v>588</v>
      </c>
      <c r="AP45" s="95">
        <v>4634</v>
      </c>
      <c r="AQ45" s="95">
        <v>7390.666666666667</v>
      </c>
      <c r="AR45" s="2"/>
      <c r="AS45" s="2"/>
      <c r="AT45" s="2"/>
      <c r="AU45" s="2"/>
      <c r="AV45" s="2"/>
      <c r="AW45" s="2"/>
      <c r="AX45" s="2"/>
      <c r="BR45" s="2"/>
      <c r="BS45" s="2"/>
      <c r="BT45" s="2"/>
      <c r="BU45" s="2"/>
      <c r="BV45" s="2"/>
      <c r="BW45" s="2"/>
      <c r="BX45" s="2"/>
      <c r="BY45" s="2"/>
      <c r="BZ45" s="2"/>
      <c r="CA45" s="2"/>
      <c r="CB45" s="2"/>
      <c r="CC45" s="2"/>
    </row>
    <row r="46" spans="1:81" x14ac:dyDescent="0.25">
      <c r="A46" s="124" t="s">
        <v>153</v>
      </c>
      <c r="B46" s="86"/>
      <c r="C46" s="86"/>
      <c r="D46" s="86"/>
      <c r="E46" s="86"/>
      <c r="F46" s="86"/>
      <c r="G46" s="86"/>
      <c r="H46" s="86">
        <v>15</v>
      </c>
      <c r="I46" s="86"/>
      <c r="J46" s="86"/>
      <c r="K46" s="86">
        <f t="shared" si="0"/>
        <v>15</v>
      </c>
      <c r="L46" s="2"/>
      <c r="N46" s="2"/>
      <c r="O46" s="1" t="s">
        <v>151</v>
      </c>
      <c r="T46" s="2"/>
      <c r="U46" s="2"/>
      <c r="V46" s="2"/>
      <c r="W46" s="2"/>
      <c r="Y46" s="2"/>
      <c r="Z46" s="81"/>
      <c r="AA46" s="81"/>
      <c r="AB46" s="2"/>
      <c r="AC46" s="2"/>
      <c r="AD46" s="2"/>
      <c r="AE46" s="2"/>
      <c r="AF46" s="2"/>
      <c r="AG46" s="2"/>
      <c r="AH46" s="2"/>
      <c r="AI46" s="2"/>
      <c r="AJ46" s="2"/>
      <c r="AK46" s="2"/>
      <c r="AL46" s="2"/>
      <c r="AM46" s="102" t="s">
        <v>14</v>
      </c>
      <c r="AN46" s="95">
        <v>3338</v>
      </c>
      <c r="AO46" s="95">
        <v>60</v>
      </c>
      <c r="AP46" s="95">
        <v>459</v>
      </c>
      <c r="AQ46" s="95">
        <v>1285.6666666666667</v>
      </c>
      <c r="AR46" s="2"/>
      <c r="AS46" s="2"/>
      <c r="AT46" s="2"/>
      <c r="AU46" s="2"/>
      <c r="AV46" s="2"/>
      <c r="AW46" s="2"/>
      <c r="AX46" s="2"/>
      <c r="BR46" s="2"/>
      <c r="BS46" s="2"/>
      <c r="BT46" s="2"/>
      <c r="BU46" s="2"/>
      <c r="BV46" s="2"/>
      <c r="BW46" s="2"/>
      <c r="BX46" s="2"/>
      <c r="BY46" s="2"/>
      <c r="BZ46" s="2"/>
      <c r="CA46" s="2"/>
      <c r="CB46" s="2"/>
      <c r="CC46" s="2"/>
    </row>
    <row r="47" spans="1:81" x14ac:dyDescent="0.25">
      <c r="A47" s="11" t="s">
        <v>24</v>
      </c>
      <c r="B47" s="86">
        <f t="shared" ref="B47:K47" si="6">SUM(B12:B46)</f>
        <v>12</v>
      </c>
      <c r="C47" s="86">
        <f t="shared" si="6"/>
        <v>0</v>
      </c>
      <c r="D47" s="86">
        <f t="shared" si="6"/>
        <v>35</v>
      </c>
      <c r="E47" s="86">
        <f t="shared" si="6"/>
        <v>49</v>
      </c>
      <c r="F47" s="86">
        <f t="shared" si="6"/>
        <v>77</v>
      </c>
      <c r="G47" s="86">
        <f t="shared" si="6"/>
        <v>68</v>
      </c>
      <c r="H47" s="86">
        <f t="shared" si="6"/>
        <v>283</v>
      </c>
      <c r="I47" s="86">
        <f t="shared" si="6"/>
        <v>493</v>
      </c>
      <c r="J47" s="86">
        <f t="shared" si="6"/>
        <v>48</v>
      </c>
      <c r="K47" s="86">
        <f t="shared" si="6"/>
        <v>1065</v>
      </c>
      <c r="L47" s="2"/>
      <c r="N47" s="2"/>
      <c r="O47" s="1" t="s">
        <v>60</v>
      </c>
      <c r="P47" s="2"/>
      <c r="Q47" s="2"/>
      <c r="R47" s="2"/>
      <c r="T47" s="2"/>
      <c r="U47" s="2"/>
      <c r="V47" s="2"/>
      <c r="W47" s="2"/>
      <c r="Y47" s="134"/>
      <c r="Z47" s="81"/>
      <c r="AA47" s="81"/>
      <c r="AB47" s="2"/>
      <c r="AC47" s="2"/>
      <c r="AD47" s="2"/>
      <c r="AE47" s="2"/>
      <c r="AF47" s="2"/>
      <c r="AG47" s="2"/>
      <c r="AH47" s="2"/>
      <c r="AI47" s="2"/>
      <c r="AJ47" s="2"/>
      <c r="AK47" s="2"/>
      <c r="AL47" s="2"/>
      <c r="AM47" s="102" t="s">
        <v>15</v>
      </c>
      <c r="AN47" s="95">
        <v>620</v>
      </c>
      <c r="AO47" s="95">
        <v>174</v>
      </c>
      <c r="AP47" s="95">
        <v>195</v>
      </c>
      <c r="AQ47" s="95">
        <v>329.66666666666669</v>
      </c>
      <c r="AR47" s="2"/>
      <c r="AS47" s="2"/>
      <c r="AT47" s="2"/>
      <c r="AU47" s="2"/>
      <c r="AV47" s="2"/>
      <c r="AW47" s="2"/>
      <c r="AX47" s="2"/>
      <c r="BR47" s="2"/>
      <c r="BS47" s="2"/>
      <c r="BT47" s="2"/>
      <c r="BU47" s="2"/>
      <c r="BV47" s="2"/>
      <c r="BW47" s="2"/>
      <c r="BX47" s="2"/>
      <c r="BY47" s="2"/>
      <c r="BZ47" s="2"/>
      <c r="CA47" s="2"/>
      <c r="CB47" s="2"/>
      <c r="CC47" s="2"/>
    </row>
    <row r="48" spans="1:81" x14ac:dyDescent="0.25">
      <c r="P48" s="1"/>
      <c r="Q48" s="2"/>
      <c r="R48" s="2"/>
      <c r="Y48" s="2"/>
      <c r="Z48" s="81"/>
      <c r="AA48" s="81"/>
      <c r="AB48" s="2"/>
      <c r="AC48" s="2"/>
      <c r="AD48" s="2"/>
      <c r="AE48" s="2"/>
      <c r="AF48" s="2"/>
      <c r="AG48" s="2"/>
      <c r="AH48" s="2"/>
      <c r="AI48" s="2"/>
      <c r="AJ48" s="2"/>
      <c r="AK48" s="2"/>
      <c r="AL48" s="2"/>
      <c r="AM48" s="102" t="s">
        <v>12</v>
      </c>
      <c r="AN48" s="95">
        <v>209</v>
      </c>
      <c r="AO48" s="95">
        <v>5</v>
      </c>
      <c r="AP48" s="95">
        <v>0</v>
      </c>
      <c r="AQ48" s="95">
        <v>71.333333333333329</v>
      </c>
      <c r="AR48" s="2"/>
      <c r="AS48" s="2"/>
      <c r="AT48" s="2"/>
      <c r="AU48" s="2"/>
      <c r="AV48" s="2"/>
      <c r="AW48" s="2"/>
      <c r="AX48" s="2"/>
      <c r="BR48" s="2"/>
      <c r="BS48" s="2"/>
      <c r="BT48" s="2"/>
      <c r="BU48" s="2"/>
      <c r="BV48" s="2"/>
      <c r="BW48" s="2"/>
      <c r="BX48" s="2"/>
      <c r="BY48" s="2"/>
      <c r="BZ48" s="2"/>
      <c r="CA48" s="2"/>
      <c r="CB48" s="2"/>
      <c r="CC48" s="2"/>
    </row>
    <row r="49" spans="1:81" x14ac:dyDescent="0.25">
      <c r="O49" s="131" t="s">
        <v>19</v>
      </c>
      <c r="P49" s="201">
        <v>2013</v>
      </c>
      <c r="Q49" s="115">
        <v>2014</v>
      </c>
      <c r="R49" s="152">
        <v>2015</v>
      </c>
      <c r="S49" s="115" t="s">
        <v>61</v>
      </c>
      <c r="AL49" s="2"/>
      <c r="AM49" s="102" t="s">
        <v>2</v>
      </c>
      <c r="AN49" s="95">
        <v>59</v>
      </c>
      <c r="AO49" s="95">
        <v>19</v>
      </c>
      <c r="AP49" s="95">
        <v>40</v>
      </c>
      <c r="AQ49" s="95">
        <v>39.333333333333336</v>
      </c>
      <c r="AR49" s="2"/>
      <c r="AS49" s="2"/>
      <c r="AT49" s="2"/>
      <c r="AU49" s="2"/>
      <c r="AV49" s="2"/>
      <c r="AW49" s="2"/>
      <c r="AX49" s="2"/>
      <c r="BR49" s="2"/>
      <c r="BS49" s="2"/>
      <c r="BT49" s="2"/>
      <c r="BU49" s="2"/>
      <c r="BV49" s="2"/>
      <c r="BW49" s="2"/>
      <c r="BX49" s="2"/>
      <c r="BY49" s="2"/>
      <c r="BZ49" s="2"/>
      <c r="CA49" s="2"/>
      <c r="CB49" s="2"/>
      <c r="CC49" s="2"/>
    </row>
    <row r="50" spans="1:81" ht="15" customHeight="1" x14ac:dyDescent="0.25">
      <c r="O50" s="96" t="s">
        <v>17</v>
      </c>
      <c r="P50" s="154">
        <v>0</v>
      </c>
      <c r="Q50" s="154">
        <v>5000</v>
      </c>
      <c r="R50" s="154">
        <v>400</v>
      </c>
      <c r="S50" s="154">
        <v>1800</v>
      </c>
      <c r="Y50" s="1" t="s">
        <v>172</v>
      </c>
      <c r="AL50" s="2"/>
      <c r="AM50" s="102" t="s">
        <v>7</v>
      </c>
      <c r="AN50" s="95">
        <v>43</v>
      </c>
      <c r="AO50" s="95">
        <v>58</v>
      </c>
      <c r="AP50" s="95">
        <v>8</v>
      </c>
      <c r="AQ50" s="95">
        <v>36.333333333333336</v>
      </c>
      <c r="AR50" s="2"/>
      <c r="AS50" s="2"/>
      <c r="AT50" s="2"/>
      <c r="AU50" s="2"/>
      <c r="AV50" s="2"/>
      <c r="AW50" s="2"/>
      <c r="AX50" s="2"/>
      <c r="BR50" s="2"/>
      <c r="BS50" s="2"/>
      <c r="BT50" s="2"/>
      <c r="BU50" s="2"/>
      <c r="BV50" s="2"/>
      <c r="BW50" s="2"/>
      <c r="BX50" s="2"/>
      <c r="BY50" s="2"/>
      <c r="BZ50" s="2"/>
      <c r="CA50" s="2"/>
      <c r="CB50" s="2"/>
      <c r="CC50" s="2"/>
    </row>
    <row r="51" spans="1:81" ht="15" customHeight="1" x14ac:dyDescent="0.25">
      <c r="A51" s="1" t="s">
        <v>172</v>
      </c>
      <c r="B51" s="2"/>
      <c r="O51" s="92" t="s">
        <v>11</v>
      </c>
      <c r="P51" s="95">
        <v>606</v>
      </c>
      <c r="Q51" s="95">
        <v>135</v>
      </c>
      <c r="R51" s="95">
        <v>204</v>
      </c>
      <c r="S51" s="228">
        <v>315</v>
      </c>
      <c r="Y51" s="1" t="s">
        <v>161</v>
      </c>
      <c r="AL51" s="2"/>
      <c r="AM51" s="102" t="s">
        <v>3</v>
      </c>
      <c r="AN51" s="95">
        <v>34</v>
      </c>
      <c r="AO51" s="95">
        <v>16</v>
      </c>
      <c r="AP51" s="95">
        <v>17</v>
      </c>
      <c r="AQ51" s="95">
        <v>22.333333333333332</v>
      </c>
      <c r="AR51" s="2"/>
      <c r="AS51" s="2"/>
      <c r="AT51" s="2"/>
      <c r="AU51" s="2"/>
      <c r="AV51" s="2"/>
      <c r="AW51" s="2"/>
      <c r="AX51" s="2"/>
      <c r="BR51" s="2"/>
      <c r="BS51" s="2"/>
      <c r="BT51" s="2"/>
      <c r="BU51" s="2"/>
      <c r="BV51" s="2"/>
      <c r="BW51" s="2"/>
      <c r="BX51" s="2"/>
      <c r="BY51" s="2"/>
      <c r="BZ51" s="2"/>
      <c r="CA51" s="2"/>
      <c r="CB51" s="2"/>
      <c r="CC51" s="2"/>
    </row>
    <row r="52" spans="1:81" x14ac:dyDescent="0.25">
      <c r="A52" s="1" t="s">
        <v>151</v>
      </c>
      <c r="B52" s="2"/>
      <c r="C52" s="2"/>
      <c r="O52" s="3" t="s">
        <v>2</v>
      </c>
      <c r="P52" s="95">
        <v>40</v>
      </c>
      <c r="Q52" s="95">
        <v>48</v>
      </c>
      <c r="R52" s="95">
        <v>40</v>
      </c>
      <c r="S52" s="228">
        <v>42.666666666666664</v>
      </c>
      <c r="Y52" s="2"/>
      <c r="AL52" s="2"/>
      <c r="AM52" s="102" t="s">
        <v>51</v>
      </c>
      <c r="AN52" s="95">
        <v>25</v>
      </c>
      <c r="AO52" s="95">
        <v>8</v>
      </c>
      <c r="AP52" s="95">
        <v>12</v>
      </c>
      <c r="AQ52" s="95">
        <v>15</v>
      </c>
      <c r="AR52" s="2"/>
      <c r="AS52" s="2"/>
      <c r="AT52" s="2"/>
      <c r="AU52" s="2"/>
      <c r="AV52" s="2"/>
      <c r="AW52" s="2"/>
      <c r="AX52" s="2"/>
      <c r="BR52" s="2"/>
      <c r="BS52" s="2"/>
      <c r="BT52" s="2"/>
      <c r="BU52" s="2"/>
      <c r="BV52" s="2"/>
      <c r="BW52" s="2"/>
      <c r="BX52" s="2"/>
      <c r="BY52" s="2"/>
      <c r="BZ52" s="2"/>
      <c r="CA52" s="2"/>
      <c r="CB52" s="2"/>
      <c r="CC52" s="2"/>
    </row>
    <row r="53" spans="1:81" ht="15" customHeight="1" x14ac:dyDescent="0.25">
      <c r="B53" s="2"/>
      <c r="C53" s="2"/>
      <c r="O53" s="3" t="s">
        <v>3</v>
      </c>
      <c r="P53" s="95">
        <v>44</v>
      </c>
      <c r="Q53" s="95">
        <v>39</v>
      </c>
      <c r="R53" s="95">
        <v>42</v>
      </c>
      <c r="S53" s="228">
        <v>41.666666666666664</v>
      </c>
      <c r="Z53" s="1" t="s">
        <v>20</v>
      </c>
      <c r="AA53" s="2"/>
      <c r="AB53" s="2"/>
      <c r="AC53" s="1" t="s">
        <v>21</v>
      </c>
      <c r="AD53" s="2"/>
      <c r="AE53" s="2"/>
      <c r="AF53" s="2"/>
      <c r="AG53" s="2"/>
      <c r="AH53" s="2"/>
      <c r="AI53" s="2"/>
      <c r="AJ53" s="2"/>
      <c r="AK53" s="2"/>
      <c r="AL53" s="2"/>
      <c r="AM53" s="102" t="s">
        <v>54</v>
      </c>
      <c r="AN53" s="95">
        <v>42</v>
      </c>
      <c r="AO53" s="95">
        <v>0</v>
      </c>
      <c r="AP53" s="95">
        <v>0</v>
      </c>
      <c r="AQ53" s="95">
        <v>14</v>
      </c>
      <c r="AR53" s="2"/>
      <c r="AS53" s="2"/>
      <c r="AT53" s="2"/>
      <c r="AU53" s="2"/>
      <c r="AV53" s="2"/>
      <c r="AW53" s="2"/>
      <c r="AX53" s="2"/>
      <c r="BR53" s="2"/>
      <c r="BS53" s="2"/>
      <c r="BT53" s="2"/>
      <c r="BU53" s="2"/>
      <c r="BV53" s="2"/>
      <c r="BW53" s="2"/>
      <c r="BX53" s="2"/>
      <c r="BY53" s="2"/>
      <c r="BZ53" s="2"/>
      <c r="CA53" s="2"/>
      <c r="CB53" s="2"/>
      <c r="CC53" s="2"/>
    </row>
    <row r="54" spans="1:81" x14ac:dyDescent="0.25">
      <c r="A54" s="2"/>
      <c r="B54" s="1" t="s">
        <v>20</v>
      </c>
      <c r="C54" s="2"/>
      <c r="D54" s="2"/>
      <c r="E54" s="1" t="s">
        <v>21</v>
      </c>
      <c r="F54" s="2"/>
      <c r="G54" s="2"/>
      <c r="H54" s="2"/>
      <c r="I54" s="2"/>
      <c r="J54" s="2"/>
      <c r="K54" s="2"/>
      <c r="O54" s="3" t="s">
        <v>14</v>
      </c>
      <c r="P54" s="95">
        <v>67</v>
      </c>
      <c r="Q54" s="95">
        <v>27</v>
      </c>
      <c r="R54" s="95">
        <v>24</v>
      </c>
      <c r="S54" s="228">
        <v>39.333333333333336</v>
      </c>
      <c r="Y54" s="131" t="s">
        <v>39</v>
      </c>
      <c r="Z54" s="203">
        <v>17</v>
      </c>
      <c r="AA54" s="204">
        <v>22</v>
      </c>
      <c r="AB54" s="204">
        <v>27</v>
      </c>
      <c r="AC54" s="204">
        <v>2</v>
      </c>
      <c r="AD54" s="204">
        <v>7</v>
      </c>
      <c r="AE54" s="204">
        <v>12</v>
      </c>
      <c r="AF54" s="204">
        <v>17</v>
      </c>
      <c r="AG54" s="204">
        <v>22</v>
      </c>
      <c r="AH54" s="204">
        <v>27</v>
      </c>
      <c r="AI54" s="115" t="s">
        <v>157</v>
      </c>
      <c r="AL54" s="115"/>
      <c r="AM54" s="102" t="s">
        <v>4</v>
      </c>
      <c r="AN54" s="95">
        <v>8</v>
      </c>
      <c r="AO54" s="95">
        <v>16</v>
      </c>
      <c r="AP54" s="95">
        <v>6</v>
      </c>
      <c r="AQ54" s="95">
        <v>10</v>
      </c>
      <c r="AR54" s="2"/>
      <c r="AS54" s="2"/>
      <c r="AT54" s="2"/>
      <c r="AU54" s="2"/>
      <c r="AV54" s="2"/>
      <c r="AW54" s="2"/>
      <c r="AX54" s="2"/>
      <c r="BR54" s="2"/>
      <c r="BS54" s="2"/>
      <c r="BT54" s="2"/>
      <c r="BU54" s="2"/>
      <c r="BV54" s="2"/>
      <c r="BW54" s="2"/>
      <c r="BX54" s="2"/>
      <c r="BY54" s="2"/>
      <c r="BZ54" s="2"/>
      <c r="CA54" s="2"/>
      <c r="CB54" s="2"/>
      <c r="CC54" s="2"/>
    </row>
    <row r="55" spans="1:81" ht="15.75" customHeight="1" x14ac:dyDescent="0.25">
      <c r="A55" s="32" t="s">
        <v>19</v>
      </c>
      <c r="B55" s="5">
        <v>17</v>
      </c>
      <c r="C55" s="5">
        <v>22</v>
      </c>
      <c r="D55" s="5">
        <v>27</v>
      </c>
      <c r="E55" s="5">
        <v>2</v>
      </c>
      <c r="F55" s="5">
        <v>7</v>
      </c>
      <c r="G55" s="5">
        <v>12</v>
      </c>
      <c r="H55" s="5">
        <v>17</v>
      </c>
      <c r="I55" s="5">
        <v>22</v>
      </c>
      <c r="J55" s="5">
        <v>27</v>
      </c>
      <c r="K55" s="7" t="s">
        <v>24</v>
      </c>
      <c r="O55" s="110" t="s">
        <v>7</v>
      </c>
      <c r="P55" s="95">
        <v>75</v>
      </c>
      <c r="Q55" s="95">
        <v>29</v>
      </c>
      <c r="R55" s="95">
        <v>2</v>
      </c>
      <c r="S55" s="228">
        <v>35.333333333333336</v>
      </c>
      <c r="Y55" s="153" t="s">
        <v>1</v>
      </c>
      <c r="Z55" s="95"/>
      <c r="AA55" s="95"/>
      <c r="AB55" s="95"/>
      <c r="AC55" s="95"/>
      <c r="AD55" s="95">
        <v>1</v>
      </c>
      <c r="AE55" s="95">
        <v>1</v>
      </c>
      <c r="AF55" s="95"/>
      <c r="AG55" s="95">
        <v>1</v>
      </c>
      <c r="AH55" s="95"/>
      <c r="AI55" s="95">
        <f>SUM(Z55:AH55)</f>
        <v>3</v>
      </c>
      <c r="AL55" s="81"/>
      <c r="AM55" s="102" t="s">
        <v>1</v>
      </c>
      <c r="AN55" s="95">
        <v>6</v>
      </c>
      <c r="AO55" s="95">
        <v>3</v>
      </c>
      <c r="AP55" s="95">
        <v>10</v>
      </c>
      <c r="AQ55" s="95">
        <v>6.333333333333333</v>
      </c>
      <c r="AR55" s="2"/>
      <c r="AS55" s="2"/>
      <c r="AT55" s="2"/>
      <c r="AU55" s="2"/>
      <c r="AV55" s="2"/>
      <c r="AW55" s="2"/>
      <c r="AX55" s="2"/>
      <c r="BR55" s="2"/>
      <c r="BS55" s="2"/>
      <c r="BT55" s="2"/>
      <c r="BU55" s="2"/>
      <c r="BV55" s="2"/>
      <c r="BW55" s="2"/>
      <c r="BX55" s="2"/>
      <c r="BY55" s="2"/>
      <c r="BZ55" s="2"/>
      <c r="CA55" s="2"/>
      <c r="CB55" s="2"/>
      <c r="CC55" s="2"/>
    </row>
    <row r="56" spans="1:81" ht="15.75" customHeight="1" x14ac:dyDescent="0.25">
      <c r="A56" s="3" t="s">
        <v>1</v>
      </c>
      <c r="B56" s="86"/>
      <c r="C56" s="86"/>
      <c r="D56" s="86"/>
      <c r="E56" s="86">
        <v>1</v>
      </c>
      <c r="F56" s="86"/>
      <c r="G56" s="86">
        <v>5</v>
      </c>
      <c r="H56" s="86">
        <v>3</v>
      </c>
      <c r="I56" s="86"/>
      <c r="J56" s="86">
        <v>4</v>
      </c>
      <c r="K56" s="86">
        <f t="shared" ref="K56:K90" si="7">SUM(B56:J56)</f>
        <v>13</v>
      </c>
      <c r="O56" s="3" t="s">
        <v>18</v>
      </c>
      <c r="P56" s="95">
        <v>29</v>
      </c>
      <c r="Q56" s="95">
        <v>32</v>
      </c>
      <c r="R56" s="95">
        <v>14</v>
      </c>
      <c r="S56" s="228">
        <v>25</v>
      </c>
      <c r="Y56" s="102" t="s">
        <v>158</v>
      </c>
      <c r="Z56" s="95"/>
      <c r="AA56" s="95"/>
      <c r="AB56" s="95"/>
      <c r="AC56" s="95"/>
      <c r="AD56" s="95"/>
      <c r="AE56" s="95"/>
      <c r="AF56" s="95"/>
      <c r="AG56" s="95"/>
      <c r="AH56" s="95"/>
      <c r="AI56" s="95">
        <f t="shared" ref="AI56:AI87" si="8">SUM(Z56:AH56)</f>
        <v>0</v>
      </c>
      <c r="AL56" s="81"/>
      <c r="AM56" s="102" t="s">
        <v>13</v>
      </c>
      <c r="AN56" s="95">
        <v>7</v>
      </c>
      <c r="AO56" s="95">
        <v>2</v>
      </c>
      <c r="AP56" s="95">
        <v>2</v>
      </c>
      <c r="AQ56" s="95">
        <v>3.6666666666666665</v>
      </c>
      <c r="AR56" s="2"/>
      <c r="AS56" s="2"/>
      <c r="AT56" s="2"/>
      <c r="AU56" s="2"/>
      <c r="AV56" s="2"/>
      <c r="AW56" s="2"/>
      <c r="AX56" s="2"/>
      <c r="BR56" s="2"/>
      <c r="BS56" s="2"/>
      <c r="BT56" s="2"/>
      <c r="BU56" s="2"/>
      <c r="BV56" s="2"/>
      <c r="BW56" s="2"/>
      <c r="BX56" s="2"/>
      <c r="BY56" s="2"/>
      <c r="BZ56" s="2"/>
      <c r="CA56" s="2"/>
      <c r="CB56" s="2"/>
      <c r="CC56" s="2"/>
    </row>
    <row r="57" spans="1:81" ht="15.75" customHeight="1" x14ac:dyDescent="0.25">
      <c r="A57" s="92" t="s">
        <v>49</v>
      </c>
      <c r="B57" s="86"/>
      <c r="C57" s="86"/>
      <c r="D57" s="86"/>
      <c r="E57" s="86"/>
      <c r="F57" s="86"/>
      <c r="G57" s="86"/>
      <c r="H57" s="86"/>
      <c r="I57" s="86"/>
      <c r="J57" s="86"/>
      <c r="K57" s="86">
        <f t="shared" si="7"/>
        <v>0</v>
      </c>
      <c r="O57" s="3" t="s">
        <v>12</v>
      </c>
      <c r="P57" s="95">
        <v>10</v>
      </c>
      <c r="Q57" s="95">
        <v>28</v>
      </c>
      <c r="R57" s="95">
        <v>24</v>
      </c>
      <c r="S57" s="228">
        <v>20.666666666666668</v>
      </c>
      <c r="Y57" s="102" t="s">
        <v>92</v>
      </c>
      <c r="Z57" s="95"/>
      <c r="AA57" s="95"/>
      <c r="AB57" s="95"/>
      <c r="AC57" s="95"/>
      <c r="AD57" s="95"/>
      <c r="AE57" s="95"/>
      <c r="AF57" s="95"/>
      <c r="AG57" s="95"/>
      <c r="AH57" s="95"/>
      <c r="AI57" s="95">
        <f t="shared" si="8"/>
        <v>0</v>
      </c>
      <c r="AL57" s="81"/>
      <c r="AM57" s="102" t="s">
        <v>41</v>
      </c>
      <c r="AN57" s="95">
        <v>1</v>
      </c>
      <c r="AO57" s="95">
        <v>2</v>
      </c>
      <c r="AP57" s="95">
        <v>7</v>
      </c>
      <c r="AQ57" s="95">
        <v>3.3333333333333335</v>
      </c>
      <c r="AR57" s="2"/>
      <c r="AS57" s="2"/>
      <c r="AT57" s="2"/>
      <c r="AU57" s="2"/>
      <c r="AV57" s="2"/>
      <c r="AW57" s="2"/>
      <c r="AX57" s="2"/>
      <c r="BR57" s="2"/>
      <c r="BS57" s="2"/>
      <c r="BT57" s="2"/>
      <c r="BU57" s="2"/>
      <c r="BV57" s="2"/>
      <c r="BW57" s="2"/>
      <c r="BX57" s="2"/>
      <c r="BY57" s="2"/>
      <c r="BZ57" s="2"/>
      <c r="CA57" s="2"/>
      <c r="CB57" s="2"/>
      <c r="CC57" s="2"/>
    </row>
    <row r="58" spans="1:81" x14ac:dyDescent="0.25">
      <c r="A58" s="92" t="s">
        <v>45</v>
      </c>
      <c r="B58" s="86"/>
      <c r="C58" s="86"/>
      <c r="D58" s="86"/>
      <c r="E58" s="86"/>
      <c r="F58" s="86"/>
      <c r="G58" s="86"/>
      <c r="H58" s="86"/>
      <c r="I58" s="86"/>
      <c r="J58" s="86"/>
      <c r="K58" s="86">
        <f t="shared" si="7"/>
        <v>0</v>
      </c>
      <c r="O58" s="92" t="s">
        <v>15</v>
      </c>
      <c r="P58" s="95">
        <v>15</v>
      </c>
      <c r="Q58" s="95">
        <v>27</v>
      </c>
      <c r="R58" s="95">
        <v>5</v>
      </c>
      <c r="S58" s="228">
        <v>15.666666666666666</v>
      </c>
      <c r="Y58" s="102" t="s">
        <v>41</v>
      </c>
      <c r="Z58" s="95"/>
      <c r="AA58" s="95"/>
      <c r="AB58" s="95"/>
      <c r="AC58" s="95"/>
      <c r="AD58" s="95"/>
      <c r="AE58" s="95">
        <v>1</v>
      </c>
      <c r="AF58" s="95"/>
      <c r="AG58" s="95"/>
      <c r="AH58" s="95">
        <v>1</v>
      </c>
      <c r="AI58" s="95">
        <f t="shared" si="8"/>
        <v>2</v>
      </c>
      <c r="AL58" s="81"/>
      <c r="AM58" s="102" t="s">
        <v>16</v>
      </c>
      <c r="AN58" s="95">
        <v>3</v>
      </c>
      <c r="AO58" s="95">
        <v>3</v>
      </c>
      <c r="AP58" s="95">
        <v>4</v>
      </c>
      <c r="AQ58" s="95">
        <v>3.3333333333333335</v>
      </c>
      <c r="AR58" s="2"/>
      <c r="AS58" s="2"/>
      <c r="AT58" s="2"/>
      <c r="AU58" s="2"/>
      <c r="AV58" s="2"/>
      <c r="AW58" s="2"/>
      <c r="AX58" s="2"/>
      <c r="BR58" s="2"/>
      <c r="BS58" s="2"/>
      <c r="BT58" s="2"/>
      <c r="BU58" s="2"/>
      <c r="BV58" s="2"/>
      <c r="BW58" s="2"/>
      <c r="BX58" s="2"/>
      <c r="BY58" s="2"/>
      <c r="BZ58" s="2"/>
      <c r="CA58" s="2"/>
      <c r="CB58" s="2"/>
      <c r="CC58" s="2"/>
    </row>
    <row r="59" spans="1:81" x14ac:dyDescent="0.25">
      <c r="A59" s="92" t="s">
        <v>41</v>
      </c>
      <c r="B59" s="86"/>
      <c r="C59" s="86"/>
      <c r="D59" s="86"/>
      <c r="E59" s="86">
        <v>1</v>
      </c>
      <c r="F59" s="86"/>
      <c r="G59" s="86"/>
      <c r="H59" s="86"/>
      <c r="I59" s="86"/>
      <c r="J59" s="86"/>
      <c r="K59" s="86">
        <f t="shared" si="7"/>
        <v>1</v>
      </c>
      <c r="O59" s="3" t="s">
        <v>48</v>
      </c>
      <c r="P59" s="95">
        <v>45</v>
      </c>
      <c r="Q59" s="95">
        <v>0</v>
      </c>
      <c r="R59" s="95">
        <v>0</v>
      </c>
      <c r="S59" s="228">
        <v>15</v>
      </c>
      <c r="Y59" s="102" t="s">
        <v>2</v>
      </c>
      <c r="Z59" s="95"/>
      <c r="AA59" s="95"/>
      <c r="AB59" s="95">
        <v>4</v>
      </c>
      <c r="AC59" s="95">
        <v>3</v>
      </c>
      <c r="AD59" s="95">
        <v>9</v>
      </c>
      <c r="AE59" s="95">
        <v>2</v>
      </c>
      <c r="AF59" s="95"/>
      <c r="AG59" s="95"/>
      <c r="AH59" s="95">
        <v>1</v>
      </c>
      <c r="AI59" s="95">
        <f t="shared" si="8"/>
        <v>19</v>
      </c>
      <c r="AL59" s="81"/>
      <c r="AM59" s="102" t="s">
        <v>32</v>
      </c>
      <c r="AN59" s="95">
        <v>8</v>
      </c>
      <c r="AO59" s="95">
        <v>0</v>
      </c>
      <c r="AP59" s="95">
        <v>1</v>
      </c>
      <c r="AQ59" s="95">
        <v>3</v>
      </c>
      <c r="AR59" s="2"/>
      <c r="AS59" s="2"/>
      <c r="AT59" s="2"/>
      <c r="AU59" s="2"/>
      <c r="AV59" s="2"/>
      <c r="AW59" s="2"/>
      <c r="AX59" s="2"/>
      <c r="BR59" s="2"/>
      <c r="BS59" s="2"/>
      <c r="BT59" s="2"/>
      <c r="BU59" s="2"/>
      <c r="BV59" s="2"/>
      <c r="BW59" s="2"/>
      <c r="BX59" s="2"/>
      <c r="BY59" s="2"/>
      <c r="BZ59" s="2"/>
      <c r="CA59" s="2"/>
      <c r="CB59" s="2"/>
      <c r="CC59" s="2"/>
    </row>
    <row r="60" spans="1:81" x14ac:dyDescent="0.25">
      <c r="A60" s="3" t="s">
        <v>2</v>
      </c>
      <c r="B60" s="86"/>
      <c r="C60" s="86">
        <v>1</v>
      </c>
      <c r="D60" s="86">
        <v>12</v>
      </c>
      <c r="E60" s="86">
        <v>20</v>
      </c>
      <c r="F60" s="23">
        <v>2</v>
      </c>
      <c r="G60" s="23">
        <v>13</v>
      </c>
      <c r="H60" s="23"/>
      <c r="I60" s="86"/>
      <c r="J60" s="86"/>
      <c r="K60" s="86">
        <f t="shared" si="7"/>
        <v>48</v>
      </c>
      <c r="O60" s="161" t="s">
        <v>1</v>
      </c>
      <c r="P60" s="154">
        <v>14</v>
      </c>
      <c r="Q60" s="154">
        <v>13</v>
      </c>
      <c r="R60" s="154">
        <v>17</v>
      </c>
      <c r="S60" s="228">
        <v>14.666666666666666</v>
      </c>
      <c r="Y60" s="102" t="s">
        <v>43</v>
      </c>
      <c r="Z60" s="95"/>
      <c r="AA60" s="95"/>
      <c r="AB60" s="95"/>
      <c r="AC60" s="95"/>
      <c r="AD60" s="95"/>
      <c r="AE60" s="95"/>
      <c r="AF60" s="95"/>
      <c r="AG60" s="95"/>
      <c r="AH60" s="95"/>
      <c r="AI60" s="95">
        <f t="shared" si="8"/>
        <v>0</v>
      </c>
      <c r="AL60" s="81"/>
      <c r="AM60" s="102" t="s">
        <v>45</v>
      </c>
      <c r="AN60" s="95">
        <v>5</v>
      </c>
      <c r="AO60" s="95">
        <v>0</v>
      </c>
      <c r="AP60" s="95">
        <v>0</v>
      </c>
      <c r="AQ60" s="95">
        <v>1.6666666666666667</v>
      </c>
      <c r="AR60" s="2"/>
      <c r="AS60" s="2"/>
      <c r="AT60" s="2"/>
      <c r="AU60" s="2"/>
      <c r="AV60" s="2"/>
      <c r="AW60" s="2"/>
      <c r="AX60" s="2"/>
      <c r="BR60" s="2"/>
      <c r="BS60" s="2"/>
      <c r="BT60" s="2"/>
      <c r="BU60" s="2"/>
      <c r="BV60" s="2"/>
      <c r="BW60" s="2"/>
      <c r="BX60" s="2"/>
      <c r="BY60" s="2"/>
      <c r="BZ60" s="2"/>
      <c r="CA60" s="2"/>
      <c r="CB60" s="2"/>
      <c r="CC60" s="2"/>
    </row>
    <row r="61" spans="1:81" x14ac:dyDescent="0.25">
      <c r="A61" s="92" t="s">
        <v>43</v>
      </c>
      <c r="B61" s="86"/>
      <c r="C61" s="86"/>
      <c r="D61" s="86"/>
      <c r="E61" s="86"/>
      <c r="F61" s="86"/>
      <c r="G61" s="86"/>
      <c r="H61" s="86"/>
      <c r="I61" s="86"/>
      <c r="J61" s="86"/>
      <c r="K61" s="86">
        <f t="shared" si="7"/>
        <v>0</v>
      </c>
      <c r="O61" s="92" t="s">
        <v>4</v>
      </c>
      <c r="P61" s="95">
        <v>20</v>
      </c>
      <c r="Q61" s="95">
        <v>20</v>
      </c>
      <c r="R61" s="95">
        <v>2</v>
      </c>
      <c r="S61" s="228">
        <v>14</v>
      </c>
      <c r="Y61" s="102" t="s">
        <v>3</v>
      </c>
      <c r="Z61" s="95"/>
      <c r="AA61" s="95"/>
      <c r="AB61" s="95"/>
      <c r="AC61" s="95">
        <v>1</v>
      </c>
      <c r="AD61" s="95">
        <v>2</v>
      </c>
      <c r="AE61" s="95">
        <v>4</v>
      </c>
      <c r="AF61" s="95">
        <v>2</v>
      </c>
      <c r="AG61" s="95">
        <v>5</v>
      </c>
      <c r="AH61" s="95">
        <v>2</v>
      </c>
      <c r="AI61" s="95">
        <f t="shared" si="8"/>
        <v>16</v>
      </c>
      <c r="AL61" s="81"/>
      <c r="AM61" s="102" t="s">
        <v>47</v>
      </c>
      <c r="AN61" s="95">
        <v>3</v>
      </c>
      <c r="AO61" s="95">
        <v>0</v>
      </c>
      <c r="AP61" s="95">
        <v>0</v>
      </c>
      <c r="AQ61" s="95">
        <v>1</v>
      </c>
      <c r="AR61" s="2"/>
      <c r="AS61" s="2"/>
      <c r="AT61" s="2"/>
      <c r="AU61" s="2"/>
      <c r="AV61" s="2"/>
      <c r="AW61" s="2"/>
      <c r="AX61" s="2"/>
      <c r="BR61" s="2"/>
      <c r="BS61" s="2"/>
      <c r="BT61" s="2"/>
      <c r="BU61" s="2"/>
      <c r="BV61" s="2"/>
      <c r="BW61" s="2"/>
      <c r="BX61" s="2"/>
      <c r="BY61" s="2"/>
      <c r="BZ61" s="2"/>
      <c r="CA61" s="2"/>
      <c r="CB61" s="2"/>
      <c r="CC61" s="2"/>
    </row>
    <row r="62" spans="1:81" x14ac:dyDescent="0.25">
      <c r="A62" s="3" t="s">
        <v>3</v>
      </c>
      <c r="B62" s="86">
        <v>8</v>
      </c>
      <c r="C62" s="86">
        <v>5</v>
      </c>
      <c r="D62" s="86">
        <v>4</v>
      </c>
      <c r="E62" s="86">
        <v>3</v>
      </c>
      <c r="F62" s="86">
        <v>3</v>
      </c>
      <c r="G62" s="86">
        <v>1</v>
      </c>
      <c r="H62" s="86">
        <v>9</v>
      </c>
      <c r="I62" s="86">
        <v>1</v>
      </c>
      <c r="J62" s="86">
        <v>5</v>
      </c>
      <c r="K62" s="86">
        <f t="shared" si="7"/>
        <v>39</v>
      </c>
      <c r="O62" s="230" t="s">
        <v>47</v>
      </c>
      <c r="P62" s="95">
        <v>19</v>
      </c>
      <c r="Q62" s="95">
        <v>8</v>
      </c>
      <c r="R62" s="95">
        <v>15</v>
      </c>
      <c r="S62" s="228">
        <v>14</v>
      </c>
      <c r="Y62" s="102" t="s">
        <v>4</v>
      </c>
      <c r="Z62" s="95"/>
      <c r="AA62" s="95"/>
      <c r="AB62" s="95"/>
      <c r="AC62" s="95"/>
      <c r="AD62" s="95">
        <v>3</v>
      </c>
      <c r="AE62" s="95">
        <v>3</v>
      </c>
      <c r="AF62" s="95"/>
      <c r="AG62" s="95">
        <v>2</v>
      </c>
      <c r="AH62" s="95">
        <v>8</v>
      </c>
      <c r="AI62" s="95">
        <f t="shared" si="8"/>
        <v>16</v>
      </c>
      <c r="AL62" s="81"/>
      <c r="AM62" s="102" t="s">
        <v>42</v>
      </c>
      <c r="AN62" s="95">
        <v>0</v>
      </c>
      <c r="AO62" s="95">
        <v>2</v>
      </c>
      <c r="AP62" s="95">
        <v>0</v>
      </c>
      <c r="AQ62" s="95">
        <v>0.66666666666666663</v>
      </c>
      <c r="BR62" s="2"/>
      <c r="BS62" s="2"/>
      <c r="BT62" s="2"/>
      <c r="BU62" s="2"/>
      <c r="BV62" s="2"/>
      <c r="BW62" s="2"/>
      <c r="BX62" s="2"/>
      <c r="BY62" s="2"/>
      <c r="BZ62" s="2"/>
      <c r="CA62" s="2"/>
      <c r="CB62" s="2"/>
      <c r="CC62" s="2"/>
    </row>
    <row r="63" spans="1:81" x14ac:dyDescent="0.25">
      <c r="A63" s="3" t="s">
        <v>4</v>
      </c>
      <c r="B63" s="86"/>
      <c r="C63" s="86"/>
      <c r="D63" s="86">
        <v>2</v>
      </c>
      <c r="E63" s="86">
        <v>4</v>
      </c>
      <c r="F63" s="86">
        <v>4</v>
      </c>
      <c r="G63" s="86">
        <v>4</v>
      </c>
      <c r="H63" s="86">
        <v>5</v>
      </c>
      <c r="I63" s="86"/>
      <c r="J63" s="86">
        <v>1</v>
      </c>
      <c r="K63" s="86">
        <f t="shared" si="7"/>
        <v>20</v>
      </c>
      <c r="O63" s="92" t="s">
        <v>40</v>
      </c>
      <c r="P63" s="95">
        <v>16</v>
      </c>
      <c r="Q63" s="95">
        <v>22</v>
      </c>
      <c r="R63" s="95">
        <v>1</v>
      </c>
      <c r="S63" s="228">
        <v>13</v>
      </c>
      <c r="Y63" s="102" t="s">
        <v>48</v>
      </c>
      <c r="Z63" s="95"/>
      <c r="AA63" s="95"/>
      <c r="AB63" s="95"/>
      <c r="AC63" s="95"/>
      <c r="AD63" s="95"/>
      <c r="AE63" s="95"/>
      <c r="AF63" s="95"/>
      <c r="AG63" s="95"/>
      <c r="AH63" s="95"/>
      <c r="AI63" s="95">
        <f t="shared" si="8"/>
        <v>0</v>
      </c>
      <c r="AL63" s="81"/>
      <c r="AM63" s="102" t="s">
        <v>53</v>
      </c>
      <c r="AN63" s="95">
        <v>0</v>
      </c>
      <c r="AO63" s="95">
        <v>0</v>
      </c>
      <c r="AP63" s="95">
        <v>2</v>
      </c>
      <c r="AQ63" s="95">
        <v>0.66666666666666663</v>
      </c>
    </row>
    <row r="64" spans="1:81" x14ac:dyDescent="0.25">
      <c r="A64" s="92" t="s">
        <v>48</v>
      </c>
      <c r="B64" s="86"/>
      <c r="C64" s="86"/>
      <c r="D64" s="86"/>
      <c r="E64" s="86"/>
      <c r="F64" s="86"/>
      <c r="G64" s="86"/>
      <c r="H64" s="86"/>
      <c r="I64" s="86"/>
      <c r="J64" s="86"/>
      <c r="K64" s="86">
        <f t="shared" si="7"/>
        <v>0</v>
      </c>
      <c r="O64" s="96" t="s">
        <v>54</v>
      </c>
      <c r="P64" s="95">
        <v>18</v>
      </c>
      <c r="Q64" s="95">
        <v>7</v>
      </c>
      <c r="R64" s="95">
        <v>3</v>
      </c>
      <c r="S64" s="228">
        <v>9.3333333333333339</v>
      </c>
      <c r="Y64" s="102" t="s">
        <v>6</v>
      </c>
      <c r="Z64" s="95"/>
      <c r="AA64" s="95"/>
      <c r="AB64" s="95"/>
      <c r="AC64" s="95"/>
      <c r="AD64" s="95"/>
      <c r="AE64" s="95"/>
      <c r="AF64" s="95"/>
      <c r="AG64" s="95"/>
      <c r="AH64" s="95"/>
      <c r="AI64" s="95">
        <f t="shared" si="8"/>
        <v>0</v>
      </c>
      <c r="AL64" s="81"/>
      <c r="AM64" s="102" t="s">
        <v>17</v>
      </c>
      <c r="AN64" s="154">
        <v>0</v>
      </c>
      <c r="AO64" s="154">
        <v>2</v>
      </c>
      <c r="AP64" s="154">
        <v>0</v>
      </c>
      <c r="AQ64" s="154">
        <v>0.66666666666666663</v>
      </c>
    </row>
    <row r="65" spans="1:44" x14ac:dyDescent="0.25">
      <c r="A65" s="3" t="s">
        <v>6</v>
      </c>
      <c r="B65" s="86"/>
      <c r="C65" s="86"/>
      <c r="D65" s="86"/>
      <c r="E65" s="86"/>
      <c r="F65" s="86"/>
      <c r="G65" s="86"/>
      <c r="H65" s="86"/>
      <c r="I65" s="86"/>
      <c r="J65" s="86"/>
      <c r="K65" s="86">
        <f t="shared" si="7"/>
        <v>0</v>
      </c>
      <c r="O65" s="202" t="s">
        <v>10</v>
      </c>
      <c r="P65" s="95">
        <v>3</v>
      </c>
      <c r="Q65" s="95">
        <v>20</v>
      </c>
      <c r="R65" s="95">
        <v>0</v>
      </c>
      <c r="S65" s="228">
        <v>7.666666666666667</v>
      </c>
      <c r="Y65" s="102" t="s">
        <v>7</v>
      </c>
      <c r="Z65" s="95"/>
      <c r="AA65" s="95"/>
      <c r="AB65" s="95"/>
      <c r="AC65" s="95"/>
      <c r="AD65" s="95">
        <v>55</v>
      </c>
      <c r="AE65" s="95">
        <v>3</v>
      </c>
      <c r="AF65" s="95"/>
      <c r="AG65" s="95"/>
      <c r="AH65" s="95"/>
      <c r="AI65" s="95">
        <f t="shared" si="8"/>
        <v>58</v>
      </c>
      <c r="AL65" s="81"/>
      <c r="AM65" s="102" t="s">
        <v>50</v>
      </c>
      <c r="AN65" s="95">
        <v>1</v>
      </c>
      <c r="AO65" s="95">
        <v>0</v>
      </c>
      <c r="AP65" s="95">
        <v>0</v>
      </c>
      <c r="AQ65" s="226">
        <v>0.33333333333333331</v>
      </c>
    </row>
    <row r="66" spans="1:44" x14ac:dyDescent="0.25">
      <c r="A66" s="3" t="s">
        <v>7</v>
      </c>
      <c r="B66" s="86"/>
      <c r="C66" s="86"/>
      <c r="D66" s="86"/>
      <c r="E66" s="86"/>
      <c r="F66" s="86">
        <v>12</v>
      </c>
      <c r="G66" s="86">
        <v>11</v>
      </c>
      <c r="H66" s="86">
        <v>6</v>
      </c>
      <c r="I66" s="86"/>
      <c r="J66" s="86"/>
      <c r="K66" s="86">
        <f t="shared" si="7"/>
        <v>29</v>
      </c>
      <c r="O66" s="3" t="s">
        <v>41</v>
      </c>
      <c r="P66" s="95">
        <v>10</v>
      </c>
      <c r="Q66" s="95">
        <v>1</v>
      </c>
      <c r="R66" s="95">
        <v>8</v>
      </c>
      <c r="S66" s="228">
        <v>6.333333333333333</v>
      </c>
      <c r="Y66" s="102" t="s">
        <v>50</v>
      </c>
      <c r="Z66" s="95"/>
      <c r="AA66" s="95"/>
      <c r="AB66" s="95"/>
      <c r="AC66" s="95"/>
      <c r="AD66" s="95"/>
      <c r="AE66" s="95"/>
      <c r="AF66" s="95"/>
      <c r="AG66" s="95"/>
      <c r="AH66" s="95"/>
      <c r="AI66" s="95">
        <f t="shared" si="8"/>
        <v>0</v>
      </c>
      <c r="AL66" s="81"/>
      <c r="AM66" s="102" t="s">
        <v>46</v>
      </c>
      <c r="AN66" s="95">
        <v>0</v>
      </c>
      <c r="AO66" s="95">
        <v>0</v>
      </c>
      <c r="AP66" s="95">
        <v>1</v>
      </c>
      <c r="AQ66" s="226">
        <v>0.33333333333333331</v>
      </c>
    </row>
    <row r="67" spans="1:44" x14ac:dyDescent="0.25">
      <c r="A67" s="124" t="s">
        <v>83</v>
      </c>
      <c r="B67" s="86"/>
      <c r="C67" s="86"/>
      <c r="D67" s="86"/>
      <c r="E67" s="86"/>
      <c r="F67" s="86"/>
      <c r="G67" s="86"/>
      <c r="H67" s="86"/>
      <c r="I67" s="86"/>
      <c r="J67" s="86"/>
      <c r="K67" s="86"/>
      <c r="O67" s="92" t="s">
        <v>32</v>
      </c>
      <c r="P67" s="95">
        <v>8</v>
      </c>
      <c r="Q67" s="95">
        <v>6</v>
      </c>
      <c r="R67" s="95">
        <v>3</v>
      </c>
      <c r="S67" s="228">
        <v>5.666666666666667</v>
      </c>
      <c r="Y67" s="102" t="s">
        <v>51</v>
      </c>
      <c r="Z67" s="95"/>
      <c r="AA67" s="95"/>
      <c r="AB67" s="95"/>
      <c r="AC67" s="95">
        <v>2</v>
      </c>
      <c r="AD67" s="95">
        <v>1</v>
      </c>
      <c r="AE67" s="95">
        <v>3</v>
      </c>
      <c r="AF67" s="95"/>
      <c r="AG67" s="95">
        <v>2</v>
      </c>
      <c r="AH67" s="95"/>
      <c r="AI67" s="95">
        <f t="shared" si="8"/>
        <v>8</v>
      </c>
      <c r="AL67" s="81"/>
      <c r="AM67" s="41" t="s">
        <v>52</v>
      </c>
      <c r="AN67" s="117">
        <v>1</v>
      </c>
      <c r="AO67" s="117">
        <v>0</v>
      </c>
      <c r="AP67" s="117">
        <v>0</v>
      </c>
      <c r="AQ67" s="232">
        <v>0.33333333333333331</v>
      </c>
    </row>
    <row r="68" spans="1:44" x14ac:dyDescent="0.25">
      <c r="A68" s="92" t="s">
        <v>50</v>
      </c>
      <c r="B68" s="86"/>
      <c r="C68" s="86"/>
      <c r="D68" s="86"/>
      <c r="E68" s="86"/>
      <c r="F68" s="86"/>
      <c r="G68" s="86"/>
      <c r="H68" s="86"/>
      <c r="I68" s="86"/>
      <c r="J68" s="86"/>
      <c r="K68" s="86">
        <f t="shared" si="7"/>
        <v>0</v>
      </c>
      <c r="O68" s="3" t="s">
        <v>208</v>
      </c>
      <c r="P68" s="95">
        <v>15</v>
      </c>
      <c r="Q68" s="95"/>
      <c r="R68" s="95">
        <v>0</v>
      </c>
      <c r="S68" s="228">
        <v>5</v>
      </c>
      <c r="Y68" s="102" t="s">
        <v>42</v>
      </c>
      <c r="Z68" s="95"/>
      <c r="AA68" s="95"/>
      <c r="AB68" s="95"/>
      <c r="AC68" s="95"/>
      <c r="AD68" s="95"/>
      <c r="AE68" s="95"/>
      <c r="AF68" s="95"/>
      <c r="AG68" s="95"/>
      <c r="AH68" s="95">
        <v>2</v>
      </c>
      <c r="AI68" s="95">
        <f t="shared" si="8"/>
        <v>2</v>
      </c>
      <c r="AL68" s="81"/>
      <c r="AM68" s="109" t="s">
        <v>57</v>
      </c>
      <c r="AN68" s="95">
        <v>21363</v>
      </c>
      <c r="AO68" s="95">
        <v>958</v>
      </c>
      <c r="AP68" s="95">
        <v>5398</v>
      </c>
      <c r="AQ68" s="95">
        <v>9239.6666666666661</v>
      </c>
      <c r="AR68" s="19"/>
    </row>
    <row r="69" spans="1:44" x14ac:dyDescent="0.25">
      <c r="A69" s="92" t="s">
        <v>51</v>
      </c>
      <c r="B69" s="86"/>
      <c r="C69" s="86"/>
      <c r="D69" s="86"/>
      <c r="E69" s="86"/>
      <c r="F69" s="86"/>
      <c r="G69" s="86"/>
      <c r="H69" s="86"/>
      <c r="I69" s="86"/>
      <c r="J69" s="86"/>
      <c r="K69" s="86">
        <f t="shared" si="7"/>
        <v>0</v>
      </c>
      <c r="O69" s="92" t="s">
        <v>13</v>
      </c>
      <c r="P69" s="95">
        <v>3</v>
      </c>
      <c r="Q69" s="95">
        <v>9</v>
      </c>
      <c r="R69" s="95">
        <v>0</v>
      </c>
      <c r="S69" s="228">
        <v>4</v>
      </c>
      <c r="Y69" s="102" t="s">
        <v>8</v>
      </c>
      <c r="Z69" s="95"/>
      <c r="AA69" s="95"/>
      <c r="AB69" s="95"/>
      <c r="AC69" s="95"/>
      <c r="AD69" s="95"/>
      <c r="AE69" s="95"/>
      <c r="AF69" s="95"/>
      <c r="AG69" s="95"/>
      <c r="AH69" s="95"/>
      <c r="AI69" s="95">
        <f t="shared" si="8"/>
        <v>0</v>
      </c>
      <c r="AL69" s="81"/>
    </row>
    <row r="70" spans="1:44" x14ac:dyDescent="0.25">
      <c r="A70" s="92" t="s">
        <v>42</v>
      </c>
      <c r="B70" s="86"/>
      <c r="C70" s="86"/>
      <c r="D70" s="86"/>
      <c r="E70" s="86"/>
      <c r="F70" s="86"/>
      <c r="G70" s="86"/>
      <c r="H70" s="86"/>
      <c r="I70" s="86"/>
      <c r="J70" s="86"/>
      <c r="K70" s="86">
        <f t="shared" si="7"/>
        <v>0</v>
      </c>
      <c r="O70" s="92" t="s">
        <v>8</v>
      </c>
      <c r="P70" s="95">
        <v>1</v>
      </c>
      <c r="Q70" s="95">
        <v>1</v>
      </c>
      <c r="R70" s="95">
        <v>5</v>
      </c>
      <c r="S70" s="228">
        <v>2.3333333333333335</v>
      </c>
      <c r="Y70" s="102" t="s">
        <v>9</v>
      </c>
      <c r="Z70" s="95"/>
      <c r="AA70" s="95"/>
      <c r="AB70" s="95"/>
      <c r="AC70" s="95"/>
      <c r="AD70" s="95"/>
      <c r="AE70" s="95"/>
      <c r="AF70" s="95"/>
      <c r="AG70" s="95"/>
      <c r="AH70" s="95"/>
      <c r="AI70" s="95">
        <f t="shared" si="8"/>
        <v>0</v>
      </c>
      <c r="AL70" s="81"/>
    </row>
    <row r="71" spans="1:44" x14ac:dyDescent="0.25">
      <c r="A71" s="3" t="s">
        <v>8</v>
      </c>
      <c r="B71" s="86"/>
      <c r="C71" s="86"/>
      <c r="D71" s="86"/>
      <c r="E71" s="86"/>
      <c r="F71" s="86"/>
      <c r="G71" s="86"/>
      <c r="H71" s="86"/>
      <c r="I71" s="86"/>
      <c r="J71" s="86">
        <v>1</v>
      </c>
      <c r="K71" s="86">
        <f t="shared" si="7"/>
        <v>1</v>
      </c>
      <c r="O71" s="3" t="s">
        <v>6</v>
      </c>
      <c r="P71" s="95">
        <v>0</v>
      </c>
      <c r="Q71" s="95">
        <v>0</v>
      </c>
      <c r="R71" s="95">
        <v>6</v>
      </c>
      <c r="S71" s="228">
        <v>2</v>
      </c>
      <c r="Y71" s="102" t="s">
        <v>44</v>
      </c>
      <c r="Z71" s="95"/>
      <c r="AA71" s="95"/>
      <c r="AB71" s="95"/>
      <c r="AC71" s="95"/>
      <c r="AD71" s="95"/>
      <c r="AE71" s="95"/>
      <c r="AF71" s="95"/>
      <c r="AG71" s="95"/>
      <c r="AH71" s="95"/>
      <c r="AI71" s="95">
        <f t="shared" si="8"/>
        <v>0</v>
      </c>
      <c r="AL71" s="81"/>
    </row>
    <row r="72" spans="1:44" x14ac:dyDescent="0.25">
      <c r="A72" s="3" t="s">
        <v>9</v>
      </c>
      <c r="B72" s="86"/>
      <c r="C72" s="86"/>
      <c r="D72" s="86"/>
      <c r="E72" s="86"/>
      <c r="F72" s="86"/>
      <c r="G72" s="86"/>
      <c r="H72" s="86"/>
      <c r="I72" s="86"/>
      <c r="J72" s="86"/>
      <c r="K72" s="86">
        <f t="shared" si="7"/>
        <v>0</v>
      </c>
      <c r="O72" s="96" t="s">
        <v>16</v>
      </c>
      <c r="P72" s="95">
        <v>3</v>
      </c>
      <c r="Q72" s="95">
        <v>1</v>
      </c>
      <c r="R72" s="95">
        <v>0</v>
      </c>
      <c r="S72" s="228">
        <v>1.3333333333333333</v>
      </c>
      <c r="Y72" s="102" t="s">
        <v>10</v>
      </c>
      <c r="Z72" s="95"/>
      <c r="AA72" s="95"/>
      <c r="AB72" s="95"/>
      <c r="AC72" s="95"/>
      <c r="AD72" s="95"/>
      <c r="AE72" s="95"/>
      <c r="AF72" s="95"/>
      <c r="AG72" s="95"/>
      <c r="AH72" s="95"/>
      <c r="AI72" s="95">
        <f t="shared" si="8"/>
        <v>0</v>
      </c>
      <c r="AL72" s="81"/>
    </row>
    <row r="73" spans="1:44" x14ac:dyDescent="0.25">
      <c r="A73" s="92" t="s">
        <v>44</v>
      </c>
      <c r="B73" s="86"/>
      <c r="C73" s="86"/>
      <c r="D73" s="86"/>
      <c r="E73" s="86"/>
      <c r="F73" s="86"/>
      <c r="G73" s="86"/>
      <c r="H73" s="86"/>
      <c r="I73" s="86"/>
      <c r="J73" s="86"/>
      <c r="K73" s="86">
        <f t="shared" si="7"/>
        <v>0</v>
      </c>
      <c r="O73" s="92" t="s">
        <v>53</v>
      </c>
      <c r="P73" s="95">
        <v>0</v>
      </c>
      <c r="Q73" s="95">
        <v>3</v>
      </c>
      <c r="R73" s="95">
        <v>0</v>
      </c>
      <c r="S73" s="228">
        <v>1</v>
      </c>
      <c r="Y73" s="102" t="s">
        <v>11</v>
      </c>
      <c r="Z73" s="95"/>
      <c r="AA73" s="95"/>
      <c r="AB73" s="95"/>
      <c r="AC73" s="95"/>
      <c r="AD73" s="95">
        <v>160</v>
      </c>
      <c r="AE73" s="95">
        <v>400</v>
      </c>
      <c r="AF73" s="95">
        <v>25</v>
      </c>
      <c r="AG73" s="95">
        <v>3</v>
      </c>
      <c r="AH73" s="95"/>
      <c r="AI73" s="95">
        <f t="shared" si="8"/>
        <v>588</v>
      </c>
      <c r="AL73" s="81"/>
    </row>
    <row r="74" spans="1:44" x14ac:dyDescent="0.25">
      <c r="A74" s="3" t="s">
        <v>10</v>
      </c>
      <c r="B74" s="86"/>
      <c r="C74" s="86"/>
      <c r="D74" s="86"/>
      <c r="E74" s="86">
        <v>3</v>
      </c>
      <c r="F74" s="86"/>
      <c r="G74" s="86">
        <v>17</v>
      </c>
      <c r="H74" s="86"/>
      <c r="I74" s="86"/>
      <c r="J74" s="86"/>
      <c r="K74" s="86">
        <f t="shared" si="7"/>
        <v>20</v>
      </c>
      <c r="O74" s="3" t="s">
        <v>45</v>
      </c>
      <c r="P74" s="95">
        <v>0</v>
      </c>
      <c r="Q74" s="95">
        <v>0</v>
      </c>
      <c r="R74" s="95">
        <v>2</v>
      </c>
      <c r="S74" s="228">
        <v>0.66666666666666663</v>
      </c>
      <c r="Y74" s="102" t="s">
        <v>12</v>
      </c>
      <c r="Z74" s="95"/>
      <c r="AA74" s="95"/>
      <c r="AB74" s="95"/>
      <c r="AC74" s="95"/>
      <c r="AD74" s="95">
        <v>5</v>
      </c>
      <c r="AE74" s="95"/>
      <c r="AF74" s="95"/>
      <c r="AG74" s="95"/>
      <c r="AH74" s="95"/>
      <c r="AI74" s="95">
        <f t="shared" si="8"/>
        <v>5</v>
      </c>
      <c r="AL74" s="81"/>
    </row>
    <row r="75" spans="1:44" x14ac:dyDescent="0.25">
      <c r="A75" s="3" t="s">
        <v>11</v>
      </c>
      <c r="B75" s="86"/>
      <c r="C75" s="86"/>
      <c r="D75" s="86">
        <v>5</v>
      </c>
      <c r="E75" s="86">
        <v>6</v>
      </c>
      <c r="F75" s="86">
        <v>108</v>
      </c>
      <c r="G75" s="86">
        <v>7</v>
      </c>
      <c r="H75" s="86"/>
      <c r="I75" s="86"/>
      <c r="J75" s="86">
        <v>9</v>
      </c>
      <c r="K75" s="86">
        <f t="shared" si="7"/>
        <v>135</v>
      </c>
      <c r="O75" s="161" t="s">
        <v>43</v>
      </c>
      <c r="P75" s="95">
        <v>1</v>
      </c>
      <c r="Q75" s="95">
        <v>0</v>
      </c>
      <c r="R75" s="95">
        <v>0</v>
      </c>
      <c r="S75" s="227">
        <v>0.33333333333333331</v>
      </c>
      <c r="Y75" s="102" t="s">
        <v>32</v>
      </c>
      <c r="Z75" s="95"/>
      <c r="AA75" s="95"/>
      <c r="AB75" s="95"/>
      <c r="AC75" s="95"/>
      <c r="AD75" s="95"/>
      <c r="AE75" s="95"/>
      <c r="AF75" s="95"/>
      <c r="AG75" s="95"/>
      <c r="AH75" s="95"/>
      <c r="AI75" s="95">
        <f t="shared" si="8"/>
        <v>0</v>
      </c>
      <c r="AL75" s="81"/>
    </row>
    <row r="76" spans="1:44" x14ac:dyDescent="0.25">
      <c r="A76" s="3" t="s">
        <v>12</v>
      </c>
      <c r="B76" s="86"/>
      <c r="C76" s="86"/>
      <c r="D76" s="86">
        <v>2</v>
      </c>
      <c r="E76" s="86">
        <v>14</v>
      </c>
      <c r="F76" s="86">
        <v>9</v>
      </c>
      <c r="G76" s="86">
        <v>3</v>
      </c>
      <c r="H76" s="86"/>
      <c r="I76" s="86"/>
      <c r="J76" s="86"/>
      <c r="K76" s="86">
        <f t="shared" si="7"/>
        <v>28</v>
      </c>
      <c r="O76" s="211" t="s">
        <v>51</v>
      </c>
      <c r="P76" s="95">
        <v>1</v>
      </c>
      <c r="Q76" s="95">
        <v>0</v>
      </c>
      <c r="R76" s="95">
        <v>0</v>
      </c>
      <c r="S76" s="227">
        <v>0.33333333333333331</v>
      </c>
      <c r="Y76" s="102" t="s">
        <v>159</v>
      </c>
      <c r="Z76" s="95"/>
      <c r="AA76" s="95"/>
      <c r="AB76" s="95"/>
      <c r="AC76" s="95"/>
      <c r="AD76" s="95"/>
      <c r="AE76" s="95"/>
      <c r="AF76" s="95"/>
      <c r="AG76" s="95"/>
      <c r="AH76" s="95"/>
      <c r="AI76" s="95">
        <f t="shared" si="8"/>
        <v>0</v>
      </c>
    </row>
    <row r="77" spans="1:44" x14ac:dyDescent="0.25">
      <c r="A77" s="92" t="s">
        <v>32</v>
      </c>
      <c r="B77" s="86"/>
      <c r="C77" s="86"/>
      <c r="D77" s="86"/>
      <c r="E77" s="86">
        <v>1</v>
      </c>
      <c r="F77" s="86">
        <v>5</v>
      </c>
      <c r="G77" s="86"/>
      <c r="H77" s="86"/>
      <c r="I77" s="86"/>
      <c r="J77" s="86"/>
      <c r="K77" s="86">
        <f t="shared" si="7"/>
        <v>6</v>
      </c>
      <c r="O77" s="110" t="s">
        <v>42</v>
      </c>
      <c r="P77" s="95">
        <v>1</v>
      </c>
      <c r="Q77" s="95">
        <v>0</v>
      </c>
      <c r="R77" s="95">
        <v>0</v>
      </c>
      <c r="S77" s="227">
        <v>0.33333333333333331</v>
      </c>
      <c r="Y77" s="102" t="s">
        <v>46</v>
      </c>
      <c r="Z77" s="95"/>
      <c r="AA77" s="95"/>
      <c r="AB77" s="95"/>
      <c r="AC77" s="95"/>
      <c r="AD77" s="95"/>
      <c r="AE77" s="95"/>
      <c r="AF77" s="95"/>
      <c r="AG77" s="95"/>
      <c r="AH77" s="95"/>
      <c r="AI77" s="95">
        <f t="shared" si="8"/>
        <v>0</v>
      </c>
    </row>
    <row r="78" spans="1:44" x14ac:dyDescent="0.25">
      <c r="A78" s="3" t="s">
        <v>18</v>
      </c>
      <c r="B78" s="86"/>
      <c r="C78" s="86"/>
      <c r="D78" s="86"/>
      <c r="E78" s="86"/>
      <c r="F78" s="86">
        <v>32</v>
      </c>
      <c r="G78" s="86"/>
      <c r="H78" s="86"/>
      <c r="I78" s="86"/>
      <c r="J78" s="86"/>
      <c r="K78" s="86">
        <f t="shared" si="7"/>
        <v>32</v>
      </c>
      <c r="O78" s="211" t="s">
        <v>9</v>
      </c>
      <c r="P78" s="95">
        <v>0</v>
      </c>
      <c r="Q78" s="95">
        <v>0</v>
      </c>
      <c r="R78" s="95">
        <v>1</v>
      </c>
      <c r="S78" s="227">
        <v>0.33333333333333331</v>
      </c>
      <c r="Y78" s="102" t="s">
        <v>13</v>
      </c>
      <c r="Z78" s="95"/>
      <c r="AA78" s="95"/>
      <c r="AB78" s="95"/>
      <c r="AC78" s="95"/>
      <c r="AD78" s="95"/>
      <c r="AE78" s="95"/>
      <c r="AF78" s="95"/>
      <c r="AG78" s="95">
        <v>2</v>
      </c>
      <c r="AH78" s="95"/>
      <c r="AI78" s="95">
        <f t="shared" si="8"/>
        <v>2</v>
      </c>
    </row>
    <row r="79" spans="1:44" x14ac:dyDescent="0.25">
      <c r="A79" s="92" t="s">
        <v>46</v>
      </c>
      <c r="B79" s="86"/>
      <c r="C79" s="86"/>
      <c r="D79" s="86"/>
      <c r="E79" s="86"/>
      <c r="F79" s="86"/>
      <c r="G79" s="86"/>
      <c r="H79" s="86"/>
      <c r="I79" s="86"/>
      <c r="J79" s="86"/>
      <c r="K79" s="86">
        <f t="shared" si="7"/>
        <v>0</v>
      </c>
      <c r="O79" s="87" t="s">
        <v>44</v>
      </c>
      <c r="P79" s="117">
        <v>1</v>
      </c>
      <c r="Q79" s="117">
        <v>0</v>
      </c>
      <c r="R79" s="117">
        <v>0</v>
      </c>
      <c r="S79" s="231">
        <v>0.33333333333333331</v>
      </c>
      <c r="Y79" s="102" t="s">
        <v>14</v>
      </c>
      <c r="Z79" s="95"/>
      <c r="AA79" s="95"/>
      <c r="AB79" s="95">
        <v>5</v>
      </c>
      <c r="AC79" s="95">
        <v>2</v>
      </c>
      <c r="AD79" s="95">
        <v>20</v>
      </c>
      <c r="AE79" s="95">
        <v>30</v>
      </c>
      <c r="AF79" s="95">
        <v>1</v>
      </c>
      <c r="AG79" s="95">
        <v>2</v>
      </c>
      <c r="AH79" s="95"/>
      <c r="AI79" s="95">
        <f t="shared" si="8"/>
        <v>60</v>
      </c>
      <c r="AM79" s="2"/>
      <c r="AN79" s="2"/>
      <c r="AO79" s="2"/>
      <c r="AP79" s="2"/>
    </row>
    <row r="80" spans="1:44" x14ac:dyDescent="0.25">
      <c r="A80" s="3" t="s">
        <v>13</v>
      </c>
      <c r="B80" s="86"/>
      <c r="C80" s="86"/>
      <c r="D80" s="86"/>
      <c r="E80" s="2"/>
      <c r="F80" s="86">
        <v>1</v>
      </c>
      <c r="G80" s="86">
        <v>1</v>
      </c>
      <c r="H80" s="86">
        <v>7</v>
      </c>
      <c r="I80" s="86"/>
      <c r="J80" s="86"/>
      <c r="K80" s="86">
        <f t="shared" si="7"/>
        <v>9</v>
      </c>
      <c r="O80" s="229" t="s">
        <v>24</v>
      </c>
      <c r="P80" s="19">
        <f>SUM(P50:P79)</f>
        <v>1065</v>
      </c>
      <c r="Q80" s="19">
        <f t="shared" ref="Q80:S80" si="9">SUM(Q50:Q79)</f>
        <v>5476</v>
      </c>
      <c r="R80" s="19">
        <f t="shared" si="9"/>
        <v>818</v>
      </c>
      <c r="S80" s="19">
        <f t="shared" si="9"/>
        <v>2453.0000000000005</v>
      </c>
      <c r="Y80" s="102" t="s">
        <v>40</v>
      </c>
      <c r="Z80" s="95"/>
      <c r="AA80" s="95"/>
      <c r="AB80" s="95"/>
      <c r="AC80" s="95"/>
      <c r="AD80" s="95"/>
      <c r="AE80" s="95"/>
      <c r="AF80" s="95"/>
      <c r="AG80" s="95"/>
      <c r="AH80" s="95"/>
      <c r="AI80" s="95">
        <f t="shared" si="8"/>
        <v>0</v>
      </c>
    </row>
    <row r="81" spans="1:36" x14ac:dyDescent="0.25">
      <c r="A81" s="3" t="s">
        <v>14</v>
      </c>
      <c r="B81" s="86"/>
      <c r="C81" s="86"/>
      <c r="D81" s="86">
        <v>5</v>
      </c>
      <c r="E81" s="86">
        <v>14</v>
      </c>
      <c r="F81" s="86">
        <v>4</v>
      </c>
      <c r="G81" s="23"/>
      <c r="H81" s="23">
        <v>2</v>
      </c>
      <c r="I81" s="23"/>
      <c r="J81" s="23">
        <v>2</v>
      </c>
      <c r="K81" s="86">
        <f t="shared" si="7"/>
        <v>27</v>
      </c>
      <c r="Y81" s="102" t="s">
        <v>52</v>
      </c>
      <c r="Z81" s="95"/>
      <c r="AA81" s="95"/>
      <c r="AB81" s="95"/>
      <c r="AC81" s="95"/>
      <c r="AD81" s="95"/>
      <c r="AE81" s="95"/>
      <c r="AF81" s="95"/>
      <c r="AG81" s="95"/>
      <c r="AH81" s="95"/>
      <c r="AI81" s="95">
        <f t="shared" si="8"/>
        <v>0</v>
      </c>
    </row>
    <row r="82" spans="1:36" x14ac:dyDescent="0.25">
      <c r="A82" s="92" t="s">
        <v>40</v>
      </c>
      <c r="B82" s="86">
        <v>12</v>
      </c>
      <c r="C82" s="86"/>
      <c r="D82" s="86"/>
      <c r="E82" s="86"/>
      <c r="F82" s="86">
        <v>10</v>
      </c>
      <c r="G82" s="86"/>
      <c r="H82" s="86"/>
      <c r="I82" s="86"/>
      <c r="J82" s="86"/>
      <c r="K82" s="86">
        <f t="shared" si="7"/>
        <v>22</v>
      </c>
      <c r="Y82" s="102" t="s">
        <v>53</v>
      </c>
      <c r="Z82" s="95"/>
      <c r="AA82" s="95"/>
      <c r="AB82" s="95"/>
      <c r="AC82" s="95"/>
      <c r="AD82" s="95"/>
      <c r="AE82" s="95"/>
      <c r="AF82" s="95"/>
      <c r="AG82" s="95"/>
      <c r="AH82" s="95"/>
      <c r="AI82" s="95">
        <f t="shared" si="8"/>
        <v>0</v>
      </c>
    </row>
    <row r="83" spans="1:36" x14ac:dyDescent="0.25">
      <c r="A83" s="92" t="s">
        <v>52</v>
      </c>
      <c r="B83" s="86"/>
      <c r="C83" s="86"/>
      <c r="D83" s="86"/>
      <c r="E83" s="86"/>
      <c r="F83" s="86"/>
      <c r="G83" s="86"/>
      <c r="H83" s="86"/>
      <c r="I83" s="86"/>
      <c r="J83" s="86"/>
      <c r="K83" s="86">
        <f t="shared" si="7"/>
        <v>0</v>
      </c>
      <c r="Y83" s="102" t="s">
        <v>15</v>
      </c>
      <c r="Z83" s="95"/>
      <c r="AA83" s="95"/>
      <c r="AB83" s="95">
        <v>2</v>
      </c>
      <c r="AC83" s="95">
        <v>17</v>
      </c>
      <c r="AD83" s="95">
        <v>65</v>
      </c>
      <c r="AE83" s="95">
        <v>30</v>
      </c>
      <c r="AF83" s="95">
        <v>2</v>
      </c>
      <c r="AG83" s="95">
        <v>52</v>
      </c>
      <c r="AH83" s="95">
        <v>6</v>
      </c>
      <c r="AI83" s="95">
        <f t="shared" si="8"/>
        <v>174</v>
      </c>
    </row>
    <row r="84" spans="1:36" x14ac:dyDescent="0.25">
      <c r="A84" s="92" t="s">
        <v>53</v>
      </c>
      <c r="B84" s="86"/>
      <c r="C84" s="86"/>
      <c r="D84" s="86">
        <v>2</v>
      </c>
      <c r="E84" s="86"/>
      <c r="F84" s="86">
        <v>1</v>
      </c>
      <c r="G84" s="86"/>
      <c r="H84" s="86"/>
      <c r="I84" s="86"/>
      <c r="J84" s="86"/>
      <c r="K84" s="86">
        <f t="shared" si="7"/>
        <v>3</v>
      </c>
      <c r="Y84" s="102" t="s">
        <v>54</v>
      </c>
      <c r="Z84" s="95"/>
      <c r="AA84" s="95"/>
      <c r="AB84" s="95"/>
      <c r="AC84" s="95"/>
      <c r="AD84" s="95"/>
      <c r="AE84" s="95"/>
      <c r="AF84" s="95"/>
      <c r="AG84" s="95"/>
      <c r="AH84" s="95"/>
      <c r="AI84" s="95">
        <f t="shared" si="8"/>
        <v>0</v>
      </c>
    </row>
    <row r="85" spans="1:36" x14ac:dyDescent="0.25">
      <c r="A85" s="3" t="s">
        <v>15</v>
      </c>
      <c r="B85" s="86"/>
      <c r="C85" s="86"/>
      <c r="D85" s="86"/>
      <c r="E85" s="86">
        <v>10</v>
      </c>
      <c r="F85" s="86">
        <v>3</v>
      </c>
      <c r="G85" s="86">
        <v>6</v>
      </c>
      <c r="H85" s="86">
        <v>5</v>
      </c>
      <c r="I85" s="86"/>
      <c r="J85" s="86">
        <v>3</v>
      </c>
      <c r="K85" s="86">
        <f t="shared" si="7"/>
        <v>27</v>
      </c>
      <c r="Y85" s="102" t="s">
        <v>47</v>
      </c>
      <c r="Z85" s="95"/>
      <c r="AA85" s="95"/>
      <c r="AB85" s="95"/>
      <c r="AC85" s="95"/>
      <c r="AD85" s="95"/>
      <c r="AE85" s="95"/>
      <c r="AF85" s="95"/>
      <c r="AG85" s="95"/>
      <c r="AH85" s="95"/>
      <c r="AI85" s="95">
        <f t="shared" si="8"/>
        <v>0</v>
      </c>
    </row>
    <row r="86" spans="1:36" x14ac:dyDescent="0.25">
      <c r="A86" s="92" t="s">
        <v>54</v>
      </c>
      <c r="B86" s="86"/>
      <c r="C86" s="86"/>
      <c r="D86" s="86"/>
      <c r="E86" s="86"/>
      <c r="F86" s="86">
        <v>1</v>
      </c>
      <c r="G86" s="86">
        <v>2</v>
      </c>
      <c r="H86" s="86">
        <v>2</v>
      </c>
      <c r="I86" s="86">
        <v>1</v>
      </c>
      <c r="J86" s="86">
        <v>1</v>
      </c>
      <c r="K86" s="86">
        <f t="shared" si="7"/>
        <v>7</v>
      </c>
      <c r="Y86" s="102" t="s">
        <v>16</v>
      </c>
      <c r="Z86" s="95"/>
      <c r="AA86" s="95"/>
      <c r="AB86" s="95"/>
      <c r="AC86" s="95"/>
      <c r="AD86" s="95">
        <v>1</v>
      </c>
      <c r="AE86" s="95">
        <v>1</v>
      </c>
      <c r="AF86" s="95"/>
      <c r="AG86" s="95">
        <v>1</v>
      </c>
      <c r="AH86" s="95"/>
      <c r="AI86" s="95">
        <f t="shared" si="8"/>
        <v>3</v>
      </c>
    </row>
    <row r="87" spans="1:36" x14ac:dyDescent="0.25">
      <c r="A87" s="92" t="s">
        <v>47</v>
      </c>
      <c r="B87" s="86"/>
      <c r="C87" s="86"/>
      <c r="D87" s="86"/>
      <c r="E87" s="86">
        <v>2</v>
      </c>
      <c r="F87" s="86"/>
      <c r="G87" s="86">
        <v>2</v>
      </c>
      <c r="H87" s="86"/>
      <c r="I87" s="86"/>
      <c r="J87" s="86">
        <v>4</v>
      </c>
      <c r="K87" s="86">
        <f t="shared" si="7"/>
        <v>8</v>
      </c>
      <c r="Y87" s="41" t="s">
        <v>17</v>
      </c>
      <c r="Z87" s="117"/>
      <c r="AA87" s="117"/>
      <c r="AB87" s="117"/>
      <c r="AC87" s="117"/>
      <c r="AD87" s="117"/>
      <c r="AE87" s="117"/>
      <c r="AF87" s="117"/>
      <c r="AG87" s="117"/>
      <c r="AH87" s="117">
        <v>2</v>
      </c>
      <c r="AI87" s="117">
        <f t="shared" si="8"/>
        <v>2</v>
      </c>
    </row>
    <row r="88" spans="1:36" x14ac:dyDescent="0.25">
      <c r="A88" s="3" t="s">
        <v>16</v>
      </c>
      <c r="B88" s="86"/>
      <c r="C88" s="86"/>
      <c r="D88" s="86"/>
      <c r="E88" s="86"/>
      <c r="F88" s="86"/>
      <c r="G88" s="86">
        <v>1</v>
      </c>
      <c r="H88" s="86"/>
      <c r="I88" s="86"/>
      <c r="J88" s="86"/>
      <c r="K88" s="86">
        <f t="shared" si="7"/>
        <v>1</v>
      </c>
      <c r="Y88" s="109" t="s">
        <v>157</v>
      </c>
      <c r="Z88" s="95">
        <f>SUM(Z55:Z87)</f>
        <v>0</v>
      </c>
      <c r="AA88" s="95">
        <f t="shared" ref="AA88:AI88" si="10">SUM(AA55:AA87)</f>
        <v>0</v>
      </c>
      <c r="AB88" s="95">
        <f t="shared" si="10"/>
        <v>11</v>
      </c>
      <c r="AC88" s="95">
        <f t="shared" si="10"/>
        <v>25</v>
      </c>
      <c r="AD88" s="95">
        <f t="shared" si="10"/>
        <v>322</v>
      </c>
      <c r="AE88" s="95">
        <f t="shared" si="10"/>
        <v>478</v>
      </c>
      <c r="AF88" s="95">
        <f t="shared" si="10"/>
        <v>30</v>
      </c>
      <c r="AG88" s="95">
        <f t="shared" si="10"/>
        <v>70</v>
      </c>
      <c r="AH88" s="95">
        <f t="shared" si="10"/>
        <v>22</v>
      </c>
      <c r="AI88" s="95">
        <f t="shared" si="10"/>
        <v>958</v>
      </c>
      <c r="AJ88" s="19">
        <f>SUM(Z88:AH88)</f>
        <v>958</v>
      </c>
    </row>
    <row r="89" spans="1:36" x14ac:dyDescent="0.25">
      <c r="A89" s="92" t="s">
        <v>55</v>
      </c>
      <c r="B89" s="86"/>
      <c r="C89" s="86"/>
      <c r="D89" s="86"/>
      <c r="E89" s="86"/>
      <c r="F89" s="86"/>
      <c r="G89" s="86"/>
      <c r="H89" s="86"/>
      <c r="I89" s="86"/>
      <c r="J89" s="86"/>
      <c r="K89" s="86">
        <f t="shared" si="7"/>
        <v>0</v>
      </c>
      <c r="O89" s="2"/>
      <c r="P89" s="2"/>
      <c r="Q89" s="2"/>
      <c r="R89" s="2"/>
    </row>
    <row r="90" spans="1:36" x14ac:dyDescent="0.25">
      <c r="A90" s="87" t="s">
        <v>17</v>
      </c>
      <c r="B90" s="86"/>
      <c r="C90" s="86"/>
      <c r="D90" s="86"/>
      <c r="E90" s="86"/>
      <c r="F90" s="86"/>
      <c r="G90" s="86">
        <v>5000</v>
      </c>
      <c r="H90" s="86"/>
      <c r="I90" s="86"/>
      <c r="J90" s="86"/>
      <c r="K90" s="86">
        <f t="shared" si="7"/>
        <v>5000</v>
      </c>
    </row>
    <row r="91" spans="1:36" x14ac:dyDescent="0.25">
      <c r="A91" s="11" t="s">
        <v>24</v>
      </c>
      <c r="B91" s="200">
        <f>SUM(B56:B90)</f>
        <v>20</v>
      </c>
      <c r="C91" s="197">
        <f t="shared" ref="C91:K91" si="11">SUM(C56:C90)</f>
        <v>6</v>
      </c>
      <c r="D91" s="197">
        <f t="shared" si="11"/>
        <v>32</v>
      </c>
      <c r="E91" s="197">
        <f t="shared" si="11"/>
        <v>79</v>
      </c>
      <c r="F91" s="197">
        <f t="shared" si="11"/>
        <v>195</v>
      </c>
      <c r="G91" s="197">
        <f t="shared" si="11"/>
        <v>5073</v>
      </c>
      <c r="H91" s="197">
        <f t="shared" si="11"/>
        <v>39</v>
      </c>
      <c r="I91" s="197">
        <f t="shared" si="11"/>
        <v>2</v>
      </c>
      <c r="J91" s="197">
        <f t="shared" si="11"/>
        <v>30</v>
      </c>
      <c r="K91" s="197">
        <f t="shared" si="11"/>
        <v>5476</v>
      </c>
      <c r="Y91" s="1" t="s">
        <v>213</v>
      </c>
    </row>
    <row r="92" spans="1:36" x14ac:dyDescent="0.25">
      <c r="Y92" s="1" t="s">
        <v>161</v>
      </c>
    </row>
    <row r="94" spans="1:36" x14ac:dyDescent="0.25">
      <c r="A94" s="1" t="s">
        <v>213</v>
      </c>
      <c r="B94" s="2"/>
      <c r="Y94" s="2"/>
      <c r="Z94" s="1" t="s">
        <v>20</v>
      </c>
      <c r="AA94" s="2"/>
      <c r="AB94" s="2"/>
      <c r="AC94" s="1" t="s">
        <v>21</v>
      </c>
      <c r="AD94" s="2"/>
      <c r="AE94" s="2"/>
      <c r="AF94" s="2"/>
      <c r="AG94" s="2"/>
      <c r="AH94" s="2"/>
      <c r="AI94" s="2"/>
    </row>
    <row r="95" spans="1:36" x14ac:dyDescent="0.25">
      <c r="A95" s="1" t="s">
        <v>151</v>
      </c>
      <c r="B95" s="2"/>
      <c r="Y95" s="32" t="s">
        <v>19</v>
      </c>
      <c r="Z95" s="204">
        <v>17</v>
      </c>
      <c r="AA95" s="204">
        <v>21</v>
      </c>
      <c r="AB95" s="204">
        <v>26</v>
      </c>
      <c r="AC95" s="204">
        <v>1</v>
      </c>
      <c r="AD95" s="204">
        <v>6</v>
      </c>
      <c r="AE95" s="204">
        <v>11</v>
      </c>
      <c r="AF95" s="204">
        <v>16</v>
      </c>
      <c r="AG95" s="204">
        <v>21</v>
      </c>
      <c r="AH95" s="204">
        <v>26</v>
      </c>
      <c r="AI95" s="8" t="s">
        <v>157</v>
      </c>
    </row>
    <row r="96" spans="1:36" x14ac:dyDescent="0.25">
      <c r="A96" s="2"/>
      <c r="B96" s="2"/>
      <c r="Y96" s="225" t="s">
        <v>1</v>
      </c>
      <c r="Z96" s="95"/>
      <c r="AA96" s="95"/>
      <c r="AB96" s="95"/>
      <c r="AC96" s="95"/>
      <c r="AD96" s="95"/>
      <c r="AE96" s="95">
        <v>7</v>
      </c>
      <c r="AF96" s="95">
        <v>3</v>
      </c>
      <c r="AG96" s="95"/>
      <c r="AH96" s="95"/>
      <c r="AI96" s="95">
        <f>SUM(Z96:AH96)</f>
        <v>10</v>
      </c>
    </row>
    <row r="97" spans="1:35" x14ac:dyDescent="0.25">
      <c r="A97" s="2"/>
      <c r="B97" s="1" t="s">
        <v>20</v>
      </c>
      <c r="C97" s="2"/>
      <c r="D97" s="2"/>
      <c r="E97" s="1" t="s">
        <v>21</v>
      </c>
      <c r="F97" s="2"/>
      <c r="G97" s="2"/>
      <c r="H97" s="2"/>
      <c r="I97" s="2"/>
      <c r="J97" s="2"/>
      <c r="K97" s="2"/>
      <c r="Y97" s="102" t="s">
        <v>158</v>
      </c>
      <c r="Z97" s="95"/>
      <c r="AA97" s="95"/>
      <c r="AB97" s="95"/>
      <c r="AC97" s="95"/>
      <c r="AD97" s="95"/>
      <c r="AE97" s="95"/>
      <c r="AF97" s="95"/>
      <c r="AG97" s="95"/>
      <c r="AH97" s="95"/>
      <c r="AI97" s="95">
        <f t="shared" ref="AI97:AI128" si="12">SUM(Z97:AH97)</f>
        <v>0</v>
      </c>
    </row>
    <row r="98" spans="1:35" x14ac:dyDescent="0.25">
      <c r="A98" s="32" t="s">
        <v>19</v>
      </c>
      <c r="B98" s="5">
        <v>16</v>
      </c>
      <c r="C98" s="5">
        <v>21</v>
      </c>
      <c r="D98" s="5">
        <v>26</v>
      </c>
      <c r="E98" s="5">
        <v>1</v>
      </c>
      <c r="F98" s="5">
        <v>6</v>
      </c>
      <c r="G98" s="5">
        <v>11</v>
      </c>
      <c r="H98" s="5">
        <v>16</v>
      </c>
      <c r="I98" s="5">
        <v>21</v>
      </c>
      <c r="J98" s="5">
        <v>26</v>
      </c>
      <c r="K98" s="7" t="s">
        <v>24</v>
      </c>
      <c r="Y98" s="102" t="s">
        <v>92</v>
      </c>
      <c r="Z98" s="95"/>
      <c r="AA98" s="95"/>
      <c r="AB98" s="95"/>
      <c r="AC98" s="95"/>
      <c r="AD98" s="95"/>
      <c r="AE98" s="95"/>
      <c r="AF98" s="95"/>
      <c r="AG98" s="95"/>
      <c r="AH98" s="95"/>
      <c r="AI98" s="95">
        <f t="shared" si="12"/>
        <v>0</v>
      </c>
    </row>
    <row r="99" spans="1:35" x14ac:dyDescent="0.25">
      <c r="A99" s="3" t="s">
        <v>1</v>
      </c>
      <c r="B99" s="86">
        <v>0</v>
      </c>
      <c r="C99" s="86">
        <v>0</v>
      </c>
      <c r="D99" s="86">
        <v>0</v>
      </c>
      <c r="E99" s="86">
        <v>0</v>
      </c>
      <c r="F99" s="86">
        <v>2</v>
      </c>
      <c r="G99" s="86">
        <v>4</v>
      </c>
      <c r="H99" s="86">
        <v>11</v>
      </c>
      <c r="I99" s="86">
        <v>0</v>
      </c>
      <c r="J99" s="86">
        <v>0</v>
      </c>
      <c r="K99" s="86">
        <f t="shared" ref="K99:K133" si="13">SUM(B99:J99)</f>
        <v>17</v>
      </c>
      <c r="Y99" s="102" t="s">
        <v>41</v>
      </c>
      <c r="Z99" s="95"/>
      <c r="AA99" s="95"/>
      <c r="AB99" s="95"/>
      <c r="AC99" s="95"/>
      <c r="AD99" s="95">
        <v>7</v>
      </c>
      <c r="AE99" s="95"/>
      <c r="AF99" s="95"/>
      <c r="AG99" s="95"/>
      <c r="AH99" s="95"/>
      <c r="AI99" s="95">
        <f t="shared" si="12"/>
        <v>7</v>
      </c>
    </row>
    <row r="100" spans="1:35" x14ac:dyDescent="0.25">
      <c r="A100" s="92" t="s">
        <v>49</v>
      </c>
      <c r="B100" s="86">
        <v>0</v>
      </c>
      <c r="C100" s="86">
        <v>0</v>
      </c>
      <c r="D100" s="86">
        <v>0</v>
      </c>
      <c r="E100" s="86">
        <v>0</v>
      </c>
      <c r="F100" s="86">
        <v>0</v>
      </c>
      <c r="G100" s="86">
        <v>0</v>
      </c>
      <c r="H100" s="86">
        <v>0</v>
      </c>
      <c r="I100" s="86">
        <v>0</v>
      </c>
      <c r="J100" s="86">
        <v>0</v>
      </c>
      <c r="K100" s="86">
        <f t="shared" si="13"/>
        <v>0</v>
      </c>
      <c r="Y100" s="102" t="s">
        <v>2</v>
      </c>
      <c r="Z100" s="95"/>
      <c r="AA100" s="95">
        <v>4</v>
      </c>
      <c r="AB100" s="95">
        <v>6</v>
      </c>
      <c r="AC100" s="95">
        <v>20</v>
      </c>
      <c r="AD100" s="95">
        <v>4</v>
      </c>
      <c r="AE100" s="95"/>
      <c r="AF100" s="95">
        <v>3</v>
      </c>
      <c r="AG100" s="95">
        <v>3</v>
      </c>
      <c r="AH100" s="95"/>
      <c r="AI100" s="95">
        <f t="shared" si="12"/>
        <v>40</v>
      </c>
    </row>
    <row r="101" spans="1:35" x14ac:dyDescent="0.25">
      <c r="A101" s="92" t="s">
        <v>45</v>
      </c>
      <c r="B101" s="86">
        <v>0</v>
      </c>
      <c r="C101" s="86">
        <v>0</v>
      </c>
      <c r="D101" s="86">
        <v>0</v>
      </c>
      <c r="E101" s="86">
        <v>0</v>
      </c>
      <c r="F101" s="86">
        <v>0</v>
      </c>
      <c r="G101" s="86">
        <v>0</v>
      </c>
      <c r="H101" s="86">
        <v>0</v>
      </c>
      <c r="I101" s="86">
        <v>2</v>
      </c>
      <c r="J101" s="86">
        <v>0</v>
      </c>
      <c r="K101" s="86">
        <f t="shared" si="13"/>
        <v>2</v>
      </c>
      <c r="Y101" s="102" t="s">
        <v>43</v>
      </c>
      <c r="Z101" s="95"/>
      <c r="AA101" s="95"/>
      <c r="AB101" s="95"/>
      <c r="AC101" s="95"/>
      <c r="AD101" s="95"/>
      <c r="AE101" s="95"/>
      <c r="AF101" s="95"/>
      <c r="AG101" s="95"/>
      <c r="AH101" s="95"/>
      <c r="AI101" s="95">
        <f t="shared" si="12"/>
        <v>0</v>
      </c>
    </row>
    <row r="102" spans="1:35" x14ac:dyDescent="0.25">
      <c r="A102" s="92" t="s">
        <v>41</v>
      </c>
      <c r="B102" s="86">
        <v>0</v>
      </c>
      <c r="C102" s="86">
        <v>0</v>
      </c>
      <c r="D102" s="86">
        <v>0</v>
      </c>
      <c r="E102" s="86">
        <v>4</v>
      </c>
      <c r="F102" s="86">
        <v>3</v>
      </c>
      <c r="G102" s="86">
        <v>0</v>
      </c>
      <c r="H102" s="86">
        <v>0</v>
      </c>
      <c r="I102" s="86">
        <v>1</v>
      </c>
      <c r="J102" s="86">
        <v>0</v>
      </c>
      <c r="K102" s="86">
        <f t="shared" si="13"/>
        <v>8</v>
      </c>
      <c r="Y102" s="102" t="s">
        <v>3</v>
      </c>
      <c r="Z102" s="95">
        <v>1</v>
      </c>
      <c r="AA102" s="95"/>
      <c r="AB102" s="95">
        <v>7</v>
      </c>
      <c r="AC102" s="95">
        <v>1</v>
      </c>
      <c r="AD102" s="95">
        <v>1</v>
      </c>
      <c r="AE102" s="95">
        <v>1</v>
      </c>
      <c r="AF102" s="95">
        <v>2</v>
      </c>
      <c r="AG102" s="95">
        <v>3</v>
      </c>
      <c r="AH102" s="95">
        <v>1</v>
      </c>
      <c r="AI102" s="95">
        <f t="shared" si="12"/>
        <v>17</v>
      </c>
    </row>
    <row r="103" spans="1:35" x14ac:dyDescent="0.25">
      <c r="A103" s="3" t="s">
        <v>2</v>
      </c>
      <c r="B103" s="86">
        <v>0</v>
      </c>
      <c r="C103" s="86">
        <v>9</v>
      </c>
      <c r="D103" s="86">
        <v>4</v>
      </c>
      <c r="E103" s="86">
        <v>19</v>
      </c>
      <c r="F103" s="23">
        <v>6</v>
      </c>
      <c r="G103" s="23">
        <v>1</v>
      </c>
      <c r="H103" s="23">
        <v>1</v>
      </c>
      <c r="I103" s="86">
        <v>0</v>
      </c>
      <c r="J103" s="86">
        <v>0</v>
      </c>
      <c r="K103" s="86">
        <f t="shared" si="13"/>
        <v>40</v>
      </c>
      <c r="Y103" s="102" t="s">
        <v>4</v>
      </c>
      <c r="Z103" s="95"/>
      <c r="AA103" s="95"/>
      <c r="AB103" s="95"/>
      <c r="AC103" s="95"/>
      <c r="AD103" s="95"/>
      <c r="AE103" s="95">
        <v>2</v>
      </c>
      <c r="AF103" s="95">
        <v>2</v>
      </c>
      <c r="AG103" s="95"/>
      <c r="AH103" s="95">
        <v>2</v>
      </c>
      <c r="AI103" s="95">
        <f t="shared" si="12"/>
        <v>6</v>
      </c>
    </row>
    <row r="104" spans="1:35" x14ac:dyDescent="0.25">
      <c r="A104" s="92" t="s">
        <v>43</v>
      </c>
      <c r="B104" s="86">
        <v>0</v>
      </c>
      <c r="C104" s="86">
        <v>0</v>
      </c>
      <c r="D104" s="86">
        <v>0</v>
      </c>
      <c r="E104" s="86">
        <v>0</v>
      </c>
      <c r="F104" s="86">
        <v>0</v>
      </c>
      <c r="G104" s="86">
        <v>0</v>
      </c>
      <c r="H104" s="86">
        <v>0</v>
      </c>
      <c r="I104" s="86">
        <v>0</v>
      </c>
      <c r="J104" s="86">
        <v>0</v>
      </c>
      <c r="K104" s="86">
        <f t="shared" si="13"/>
        <v>0</v>
      </c>
      <c r="Y104" s="102" t="s">
        <v>48</v>
      </c>
      <c r="Z104" s="95"/>
      <c r="AA104" s="95"/>
      <c r="AB104" s="95"/>
      <c r="AC104" s="95"/>
      <c r="AD104" s="95"/>
      <c r="AE104" s="95"/>
      <c r="AF104" s="95"/>
      <c r="AG104" s="95"/>
      <c r="AH104" s="95"/>
      <c r="AI104" s="95">
        <f t="shared" si="12"/>
        <v>0</v>
      </c>
    </row>
    <row r="105" spans="1:35" x14ac:dyDescent="0.25">
      <c r="A105" s="3" t="s">
        <v>3</v>
      </c>
      <c r="B105" s="86">
        <v>1</v>
      </c>
      <c r="C105" s="86">
        <v>8</v>
      </c>
      <c r="D105" s="86">
        <v>3</v>
      </c>
      <c r="E105" s="86">
        <v>9</v>
      </c>
      <c r="F105" s="86">
        <v>10</v>
      </c>
      <c r="G105" s="86">
        <v>2</v>
      </c>
      <c r="H105" s="86">
        <v>3</v>
      </c>
      <c r="I105" s="86">
        <v>4</v>
      </c>
      <c r="J105" s="86">
        <v>2</v>
      </c>
      <c r="K105" s="86">
        <f t="shared" si="13"/>
        <v>42</v>
      </c>
      <c r="Y105" s="102" t="s">
        <v>6</v>
      </c>
      <c r="Z105" s="95"/>
      <c r="AA105" s="95"/>
      <c r="AB105" s="95"/>
      <c r="AC105" s="95"/>
      <c r="AD105" s="95"/>
      <c r="AE105" s="95"/>
      <c r="AF105" s="95"/>
      <c r="AG105" s="95"/>
      <c r="AH105" s="95"/>
      <c r="AI105" s="95">
        <f t="shared" si="12"/>
        <v>0</v>
      </c>
    </row>
    <row r="106" spans="1:35" x14ac:dyDescent="0.25">
      <c r="A106" s="3" t="s">
        <v>4</v>
      </c>
      <c r="B106" s="86">
        <v>0</v>
      </c>
      <c r="C106" s="86">
        <v>0</v>
      </c>
      <c r="D106" s="86">
        <v>0</v>
      </c>
      <c r="E106" s="86">
        <v>0</v>
      </c>
      <c r="F106" s="86">
        <v>0</v>
      </c>
      <c r="G106" s="86">
        <v>0</v>
      </c>
      <c r="H106" s="86">
        <v>0</v>
      </c>
      <c r="I106" s="86">
        <v>2</v>
      </c>
      <c r="J106" s="86">
        <v>0</v>
      </c>
      <c r="K106" s="86">
        <f t="shared" si="13"/>
        <v>2</v>
      </c>
      <c r="Y106" s="102" t="s">
        <v>7</v>
      </c>
      <c r="Z106" s="95"/>
      <c r="AA106" s="95"/>
      <c r="AB106" s="95"/>
      <c r="AC106" s="95"/>
      <c r="AD106" s="95">
        <v>2</v>
      </c>
      <c r="AE106" s="95"/>
      <c r="AF106" s="95">
        <v>3</v>
      </c>
      <c r="AG106" s="95"/>
      <c r="AH106" s="95">
        <v>3</v>
      </c>
      <c r="AI106" s="95">
        <f t="shared" si="12"/>
        <v>8</v>
      </c>
    </row>
    <row r="107" spans="1:35" x14ac:dyDescent="0.25">
      <c r="A107" s="92" t="s">
        <v>48</v>
      </c>
      <c r="B107" s="86">
        <v>0</v>
      </c>
      <c r="C107" s="86">
        <v>0</v>
      </c>
      <c r="D107" s="86">
        <v>0</v>
      </c>
      <c r="E107" s="86">
        <v>0</v>
      </c>
      <c r="F107" s="86">
        <v>0</v>
      </c>
      <c r="G107" s="86">
        <v>0</v>
      </c>
      <c r="H107" s="86">
        <v>0</v>
      </c>
      <c r="I107" s="86">
        <v>0</v>
      </c>
      <c r="J107" s="86">
        <v>0</v>
      </c>
      <c r="K107" s="86">
        <f t="shared" si="13"/>
        <v>0</v>
      </c>
      <c r="Y107" s="102" t="s">
        <v>50</v>
      </c>
      <c r="Z107" s="95"/>
      <c r="AA107" s="95"/>
      <c r="AB107" s="95"/>
      <c r="AC107" s="95"/>
      <c r="AD107" s="95"/>
      <c r="AE107" s="95"/>
      <c r="AF107" s="95"/>
      <c r="AG107" s="95"/>
      <c r="AH107" s="95"/>
      <c r="AI107" s="95">
        <f t="shared" si="12"/>
        <v>0</v>
      </c>
    </row>
    <row r="108" spans="1:35" x14ac:dyDescent="0.25">
      <c r="A108" s="3" t="s">
        <v>6</v>
      </c>
      <c r="B108" s="86">
        <v>0</v>
      </c>
      <c r="C108" s="86">
        <v>0</v>
      </c>
      <c r="D108" s="86">
        <v>0</v>
      </c>
      <c r="E108" s="86">
        <v>0</v>
      </c>
      <c r="F108" s="86">
        <v>1</v>
      </c>
      <c r="G108" s="86">
        <v>0</v>
      </c>
      <c r="H108" s="86">
        <v>0</v>
      </c>
      <c r="I108" s="86">
        <v>2</v>
      </c>
      <c r="J108" s="86">
        <v>3</v>
      </c>
      <c r="K108" s="86">
        <f t="shared" si="13"/>
        <v>6</v>
      </c>
      <c r="Y108" s="102" t="s">
        <v>51</v>
      </c>
      <c r="Z108" s="95"/>
      <c r="AA108" s="95"/>
      <c r="AB108" s="95"/>
      <c r="AC108" s="95"/>
      <c r="AD108" s="95">
        <v>4</v>
      </c>
      <c r="AE108" s="95">
        <v>5</v>
      </c>
      <c r="AF108" s="95">
        <v>3</v>
      </c>
      <c r="AG108" s="95"/>
      <c r="AH108" s="95"/>
      <c r="AI108" s="95">
        <f t="shared" si="12"/>
        <v>12</v>
      </c>
    </row>
    <row r="109" spans="1:35" x14ac:dyDescent="0.25">
      <c r="A109" s="3" t="s">
        <v>7</v>
      </c>
      <c r="B109" s="86">
        <v>0</v>
      </c>
      <c r="C109" s="86">
        <v>0</v>
      </c>
      <c r="D109" s="86">
        <v>0</v>
      </c>
      <c r="E109" s="86">
        <v>0</v>
      </c>
      <c r="F109" s="86">
        <v>0</v>
      </c>
      <c r="G109" s="86">
        <v>0</v>
      </c>
      <c r="H109" s="86">
        <v>0</v>
      </c>
      <c r="I109" s="86">
        <v>2</v>
      </c>
      <c r="J109" s="86">
        <v>0</v>
      </c>
      <c r="K109" s="86">
        <f t="shared" si="13"/>
        <v>2</v>
      </c>
      <c r="Y109" s="102" t="s">
        <v>42</v>
      </c>
      <c r="Z109" s="95"/>
      <c r="AA109" s="95"/>
      <c r="AB109" s="95"/>
      <c r="AC109" s="95"/>
      <c r="AD109" s="95"/>
      <c r="AE109" s="95"/>
      <c r="AF109" s="95"/>
      <c r="AG109" s="95"/>
      <c r="AH109" s="95"/>
      <c r="AI109" s="95">
        <f t="shared" si="12"/>
        <v>0</v>
      </c>
    </row>
    <row r="110" spans="1:35" x14ac:dyDescent="0.25">
      <c r="A110" s="124" t="s">
        <v>83</v>
      </c>
      <c r="B110" s="86">
        <v>0</v>
      </c>
      <c r="C110" s="86">
        <v>0</v>
      </c>
      <c r="D110" s="86">
        <v>0</v>
      </c>
      <c r="E110" s="86">
        <v>0</v>
      </c>
      <c r="F110" s="86">
        <v>0</v>
      </c>
      <c r="G110" s="86">
        <v>0</v>
      </c>
      <c r="H110" s="86">
        <v>0</v>
      </c>
      <c r="I110" s="86">
        <v>0</v>
      </c>
      <c r="J110" s="86">
        <v>0</v>
      </c>
      <c r="K110" s="86"/>
      <c r="Y110" s="102" t="s">
        <v>8</v>
      </c>
      <c r="Z110" s="95"/>
      <c r="AA110" s="95"/>
      <c r="AB110" s="95"/>
      <c r="AC110" s="95"/>
      <c r="AD110" s="95"/>
      <c r="AE110" s="95"/>
      <c r="AF110" s="95"/>
      <c r="AG110" s="95"/>
      <c r="AH110" s="95"/>
      <c r="AI110" s="95">
        <f t="shared" si="12"/>
        <v>0</v>
      </c>
    </row>
    <row r="111" spans="1:35" x14ac:dyDescent="0.25">
      <c r="A111" s="92" t="s">
        <v>50</v>
      </c>
      <c r="B111" s="86">
        <v>0</v>
      </c>
      <c r="C111" s="86">
        <v>0</v>
      </c>
      <c r="D111" s="86">
        <v>0</v>
      </c>
      <c r="E111" s="86">
        <v>0</v>
      </c>
      <c r="F111" s="86">
        <v>0</v>
      </c>
      <c r="G111" s="86">
        <v>0</v>
      </c>
      <c r="H111" s="86">
        <v>0</v>
      </c>
      <c r="I111" s="86">
        <v>0</v>
      </c>
      <c r="J111" s="86">
        <v>0</v>
      </c>
      <c r="K111" s="86">
        <f t="shared" si="13"/>
        <v>0</v>
      </c>
      <c r="Y111" s="102" t="s">
        <v>9</v>
      </c>
      <c r="Z111" s="95"/>
      <c r="AA111" s="95"/>
      <c r="AB111" s="95"/>
      <c r="AC111" s="95"/>
      <c r="AD111" s="95"/>
      <c r="AE111" s="95"/>
      <c r="AF111" s="95"/>
      <c r="AG111" s="95"/>
      <c r="AH111" s="95"/>
      <c r="AI111" s="95">
        <f t="shared" si="12"/>
        <v>0</v>
      </c>
    </row>
    <row r="112" spans="1:35" x14ac:dyDescent="0.25">
      <c r="A112" s="92" t="s">
        <v>51</v>
      </c>
      <c r="B112" s="86">
        <v>0</v>
      </c>
      <c r="C112" s="86">
        <v>0</v>
      </c>
      <c r="D112" s="86">
        <v>0</v>
      </c>
      <c r="E112" s="86">
        <v>0</v>
      </c>
      <c r="F112" s="86">
        <v>0</v>
      </c>
      <c r="G112" s="86">
        <v>0</v>
      </c>
      <c r="H112" s="86">
        <v>0</v>
      </c>
      <c r="I112" s="86">
        <v>0</v>
      </c>
      <c r="J112" s="86">
        <v>0</v>
      </c>
      <c r="K112" s="86">
        <f t="shared" si="13"/>
        <v>0</v>
      </c>
      <c r="Y112" s="102" t="s">
        <v>44</v>
      </c>
      <c r="Z112" s="95"/>
      <c r="AA112" s="95"/>
      <c r="AB112" s="95"/>
      <c r="AC112" s="95"/>
      <c r="AD112" s="95"/>
      <c r="AE112" s="95"/>
      <c r="AF112" s="95"/>
      <c r="AG112" s="95"/>
      <c r="AH112" s="95"/>
      <c r="AI112" s="95">
        <f t="shared" si="12"/>
        <v>0</v>
      </c>
    </row>
    <row r="113" spans="1:35" x14ac:dyDescent="0.25">
      <c r="A113" s="92" t="s">
        <v>42</v>
      </c>
      <c r="B113" s="86">
        <v>0</v>
      </c>
      <c r="C113" s="86">
        <v>0</v>
      </c>
      <c r="D113" s="86">
        <v>0</v>
      </c>
      <c r="E113" s="86">
        <v>0</v>
      </c>
      <c r="F113" s="86">
        <v>0</v>
      </c>
      <c r="G113" s="86">
        <v>0</v>
      </c>
      <c r="H113" s="86">
        <v>0</v>
      </c>
      <c r="I113" s="86">
        <v>0</v>
      </c>
      <c r="J113" s="86">
        <v>0</v>
      </c>
      <c r="K113" s="86">
        <f t="shared" si="13"/>
        <v>0</v>
      </c>
      <c r="Y113" s="102" t="s">
        <v>10</v>
      </c>
      <c r="Z113" s="95"/>
      <c r="AA113" s="95"/>
      <c r="AB113" s="95"/>
      <c r="AC113" s="95"/>
      <c r="AD113" s="95"/>
      <c r="AE113" s="95"/>
      <c r="AF113" s="95"/>
      <c r="AG113" s="95"/>
      <c r="AH113" s="95"/>
      <c r="AI113" s="95">
        <f t="shared" si="12"/>
        <v>0</v>
      </c>
    </row>
    <row r="114" spans="1:35" x14ac:dyDescent="0.25">
      <c r="A114" s="3" t="s">
        <v>8</v>
      </c>
      <c r="B114" s="86">
        <v>0</v>
      </c>
      <c r="C114" s="86">
        <v>0</v>
      </c>
      <c r="D114" s="86">
        <v>0</v>
      </c>
      <c r="E114" s="86">
        <v>0</v>
      </c>
      <c r="F114" s="86">
        <v>0</v>
      </c>
      <c r="G114" s="86">
        <v>0</v>
      </c>
      <c r="H114" s="86">
        <v>0</v>
      </c>
      <c r="I114" s="86">
        <v>2</v>
      </c>
      <c r="J114" s="86">
        <v>3</v>
      </c>
      <c r="K114" s="86">
        <f t="shared" si="13"/>
        <v>5</v>
      </c>
      <c r="Y114" s="102" t="s">
        <v>11</v>
      </c>
      <c r="Z114" s="95"/>
      <c r="AA114" s="95"/>
      <c r="AB114" s="95"/>
      <c r="AC114" s="95">
        <v>32</v>
      </c>
      <c r="AD114" s="95">
        <v>300</v>
      </c>
      <c r="AE114" s="95">
        <v>1800</v>
      </c>
      <c r="AF114" s="95">
        <v>1100</v>
      </c>
      <c r="AG114" s="95">
        <v>1400</v>
      </c>
      <c r="AH114" s="95">
        <v>2</v>
      </c>
      <c r="AI114" s="95">
        <f t="shared" si="12"/>
        <v>4634</v>
      </c>
    </row>
    <row r="115" spans="1:35" x14ac:dyDescent="0.25">
      <c r="A115" s="3" t="s">
        <v>9</v>
      </c>
      <c r="B115" s="86">
        <v>0</v>
      </c>
      <c r="C115" s="86">
        <v>0</v>
      </c>
      <c r="D115" s="86">
        <v>0</v>
      </c>
      <c r="E115" s="86">
        <v>0</v>
      </c>
      <c r="F115" s="86">
        <v>0</v>
      </c>
      <c r="G115" s="86">
        <v>1</v>
      </c>
      <c r="H115" s="86">
        <v>0</v>
      </c>
      <c r="I115" s="86">
        <v>0</v>
      </c>
      <c r="J115" s="86">
        <v>0</v>
      </c>
      <c r="K115" s="86">
        <f t="shared" si="13"/>
        <v>1</v>
      </c>
      <c r="Y115" s="102" t="s">
        <v>12</v>
      </c>
      <c r="Z115" s="95"/>
      <c r="AA115" s="95"/>
      <c r="AB115" s="95"/>
      <c r="AC115" s="95"/>
      <c r="AD115" s="95"/>
      <c r="AE115" s="95"/>
      <c r="AF115" s="95"/>
      <c r="AG115" s="95"/>
      <c r="AH115" s="95"/>
      <c r="AI115" s="95">
        <f t="shared" si="12"/>
        <v>0</v>
      </c>
    </row>
    <row r="116" spans="1:35" x14ac:dyDescent="0.25">
      <c r="A116" s="92" t="s">
        <v>44</v>
      </c>
      <c r="B116" s="86">
        <v>0</v>
      </c>
      <c r="C116" s="86">
        <v>0</v>
      </c>
      <c r="D116" s="86">
        <v>0</v>
      </c>
      <c r="E116" s="86">
        <v>0</v>
      </c>
      <c r="F116" s="86">
        <v>0</v>
      </c>
      <c r="G116" s="86">
        <v>0</v>
      </c>
      <c r="H116" s="86">
        <v>0</v>
      </c>
      <c r="I116" s="86">
        <v>0</v>
      </c>
      <c r="J116" s="86">
        <v>0</v>
      </c>
      <c r="K116" s="86">
        <f t="shared" si="13"/>
        <v>0</v>
      </c>
      <c r="Y116" s="102" t="s">
        <v>32</v>
      </c>
      <c r="Z116" s="95"/>
      <c r="AA116" s="95"/>
      <c r="AB116" s="95"/>
      <c r="AC116" s="95"/>
      <c r="AD116" s="95"/>
      <c r="AE116" s="95"/>
      <c r="AF116" s="95"/>
      <c r="AG116" s="95">
        <v>1</v>
      </c>
      <c r="AH116" s="95"/>
      <c r="AI116" s="95">
        <f t="shared" si="12"/>
        <v>1</v>
      </c>
    </row>
    <row r="117" spans="1:35" x14ac:dyDescent="0.25">
      <c r="A117" s="3" t="s">
        <v>10</v>
      </c>
      <c r="B117" s="86">
        <v>0</v>
      </c>
      <c r="C117" s="86">
        <v>0</v>
      </c>
      <c r="D117" s="86">
        <v>0</v>
      </c>
      <c r="E117" s="86">
        <v>0</v>
      </c>
      <c r="F117" s="86">
        <v>0</v>
      </c>
      <c r="G117" s="86">
        <v>0</v>
      </c>
      <c r="H117" s="86">
        <v>0</v>
      </c>
      <c r="I117" s="86">
        <v>0</v>
      </c>
      <c r="J117" s="86">
        <v>0</v>
      </c>
      <c r="K117" s="86">
        <f t="shared" si="13"/>
        <v>0</v>
      </c>
      <c r="Y117" s="102" t="s">
        <v>159</v>
      </c>
      <c r="Z117" s="95"/>
      <c r="AA117" s="95"/>
      <c r="AB117" s="95"/>
      <c r="AC117" s="95"/>
      <c r="AD117" s="95"/>
      <c r="AE117" s="95"/>
      <c r="AF117" s="95"/>
      <c r="AG117" s="95"/>
      <c r="AH117" s="95"/>
      <c r="AI117" s="95">
        <f t="shared" si="12"/>
        <v>0</v>
      </c>
    </row>
    <row r="118" spans="1:35" x14ac:dyDescent="0.25">
      <c r="A118" s="3" t="s">
        <v>11</v>
      </c>
      <c r="B118" s="86">
        <v>0</v>
      </c>
      <c r="C118" s="86">
        <v>0</v>
      </c>
      <c r="D118" s="86">
        <v>0</v>
      </c>
      <c r="E118" s="86">
        <v>0</v>
      </c>
      <c r="F118" s="86">
        <v>16</v>
      </c>
      <c r="G118" s="86">
        <v>169</v>
      </c>
      <c r="H118" s="86">
        <v>19</v>
      </c>
      <c r="I118" s="86">
        <v>0</v>
      </c>
      <c r="J118" s="86">
        <v>0</v>
      </c>
      <c r="K118" s="86">
        <f t="shared" si="13"/>
        <v>204</v>
      </c>
      <c r="Y118" s="102" t="s">
        <v>46</v>
      </c>
      <c r="Z118" s="95"/>
      <c r="AA118" s="95"/>
      <c r="AB118" s="95"/>
      <c r="AC118" s="95"/>
      <c r="AD118" s="95"/>
      <c r="AE118" s="95"/>
      <c r="AF118" s="95"/>
      <c r="AG118" s="95"/>
      <c r="AH118" s="95">
        <v>1</v>
      </c>
      <c r="AI118" s="95">
        <f t="shared" si="12"/>
        <v>1</v>
      </c>
    </row>
    <row r="119" spans="1:35" x14ac:dyDescent="0.25">
      <c r="A119" s="3" t="s">
        <v>12</v>
      </c>
      <c r="B119" s="86">
        <v>0</v>
      </c>
      <c r="C119" s="86">
        <v>0</v>
      </c>
      <c r="D119" s="86">
        <v>0</v>
      </c>
      <c r="E119" s="86">
        <v>0</v>
      </c>
      <c r="F119" s="86">
        <v>9</v>
      </c>
      <c r="G119" s="86">
        <v>5</v>
      </c>
      <c r="H119" s="86">
        <v>10</v>
      </c>
      <c r="I119" s="86">
        <v>0</v>
      </c>
      <c r="J119" s="86">
        <v>0</v>
      </c>
      <c r="K119" s="86">
        <f t="shared" si="13"/>
        <v>24</v>
      </c>
      <c r="Y119" s="102" t="s">
        <v>13</v>
      </c>
      <c r="Z119" s="95"/>
      <c r="AA119" s="95"/>
      <c r="AB119" s="95"/>
      <c r="AC119" s="95"/>
      <c r="AD119" s="95"/>
      <c r="AE119" s="95"/>
      <c r="AF119" s="95">
        <v>2</v>
      </c>
      <c r="AG119" s="95"/>
      <c r="AH119" s="95"/>
      <c r="AI119" s="95">
        <f t="shared" si="12"/>
        <v>2</v>
      </c>
    </row>
    <row r="120" spans="1:35" x14ac:dyDescent="0.25">
      <c r="A120" s="92" t="s">
        <v>32</v>
      </c>
      <c r="B120" s="86">
        <v>0</v>
      </c>
      <c r="C120" s="86">
        <v>0</v>
      </c>
      <c r="D120" s="86">
        <v>0</v>
      </c>
      <c r="E120" s="86">
        <v>0</v>
      </c>
      <c r="F120" s="86">
        <v>0</v>
      </c>
      <c r="G120" s="86">
        <v>2</v>
      </c>
      <c r="H120" s="86">
        <v>1</v>
      </c>
      <c r="I120" s="86">
        <v>0</v>
      </c>
      <c r="J120" s="86">
        <v>0</v>
      </c>
      <c r="K120" s="86">
        <f t="shared" si="13"/>
        <v>3</v>
      </c>
      <c r="Y120" s="102" t="s">
        <v>14</v>
      </c>
      <c r="Z120" s="95"/>
      <c r="AA120" s="95">
        <v>1</v>
      </c>
      <c r="AB120" s="95">
        <v>2</v>
      </c>
      <c r="AC120" s="95">
        <v>18</v>
      </c>
      <c r="AD120" s="95">
        <v>8</v>
      </c>
      <c r="AE120" s="95">
        <v>200</v>
      </c>
      <c r="AF120" s="95">
        <v>100</v>
      </c>
      <c r="AG120" s="95">
        <v>115</v>
      </c>
      <c r="AH120" s="95">
        <v>15</v>
      </c>
      <c r="AI120" s="95">
        <f t="shared" si="12"/>
        <v>459</v>
      </c>
    </row>
    <row r="121" spans="1:35" x14ac:dyDescent="0.25">
      <c r="A121" s="3" t="s">
        <v>18</v>
      </c>
      <c r="B121" s="86">
        <v>0</v>
      </c>
      <c r="C121" s="86">
        <v>0</v>
      </c>
      <c r="D121" s="86">
        <v>1</v>
      </c>
      <c r="E121" s="86">
        <v>0</v>
      </c>
      <c r="F121" s="86">
        <v>3</v>
      </c>
      <c r="G121" s="86">
        <v>0</v>
      </c>
      <c r="H121" s="86">
        <v>10</v>
      </c>
      <c r="I121" s="86">
        <v>0</v>
      </c>
      <c r="J121" s="86">
        <v>0</v>
      </c>
      <c r="K121" s="86">
        <f t="shared" si="13"/>
        <v>14</v>
      </c>
      <c r="Y121" s="102" t="s">
        <v>40</v>
      </c>
      <c r="Z121" s="95"/>
      <c r="AA121" s="95"/>
      <c r="AB121" s="95"/>
      <c r="AC121" s="95"/>
      <c r="AD121" s="95"/>
      <c r="AE121" s="95"/>
      <c r="AF121" s="95"/>
      <c r="AG121" s="95"/>
      <c r="AH121" s="95"/>
      <c r="AI121" s="95">
        <f t="shared" si="12"/>
        <v>0</v>
      </c>
    </row>
    <row r="122" spans="1:35" x14ac:dyDescent="0.25">
      <c r="A122" s="92" t="s">
        <v>46</v>
      </c>
      <c r="B122" s="86">
        <v>0</v>
      </c>
      <c r="C122" s="86">
        <v>0</v>
      </c>
      <c r="D122" s="86">
        <v>0</v>
      </c>
      <c r="E122" s="86">
        <v>0</v>
      </c>
      <c r="F122" s="86">
        <v>0</v>
      </c>
      <c r="G122" s="86">
        <v>0</v>
      </c>
      <c r="H122" s="86">
        <v>0</v>
      </c>
      <c r="I122" s="86">
        <v>0</v>
      </c>
      <c r="J122" s="86">
        <v>0</v>
      </c>
      <c r="K122" s="86">
        <f t="shared" si="13"/>
        <v>0</v>
      </c>
      <c r="Y122" s="102" t="s">
        <v>52</v>
      </c>
      <c r="Z122" s="95"/>
      <c r="AA122" s="95"/>
      <c r="AB122" s="95"/>
      <c r="AC122" s="95"/>
      <c r="AD122" s="95"/>
      <c r="AE122" s="95"/>
      <c r="AF122" s="95"/>
      <c r="AG122" s="95"/>
      <c r="AH122" s="95"/>
      <c r="AI122" s="95">
        <f t="shared" si="12"/>
        <v>0</v>
      </c>
    </row>
    <row r="123" spans="1:35" x14ac:dyDescent="0.25">
      <c r="A123" s="3" t="s">
        <v>13</v>
      </c>
      <c r="B123" s="86">
        <v>0</v>
      </c>
      <c r="C123" s="86">
        <v>0</v>
      </c>
      <c r="D123" s="86">
        <v>0</v>
      </c>
      <c r="E123" s="86">
        <v>0</v>
      </c>
      <c r="F123" s="86">
        <v>0</v>
      </c>
      <c r="G123" s="86">
        <v>0</v>
      </c>
      <c r="H123" s="86">
        <v>0</v>
      </c>
      <c r="I123" s="86">
        <v>0</v>
      </c>
      <c r="J123" s="86">
        <v>0</v>
      </c>
      <c r="K123" s="86">
        <f t="shared" si="13"/>
        <v>0</v>
      </c>
      <c r="Y123" s="102" t="s">
        <v>53</v>
      </c>
      <c r="Z123" s="95"/>
      <c r="AA123" s="95"/>
      <c r="AB123" s="95"/>
      <c r="AC123" s="95"/>
      <c r="AD123" s="95"/>
      <c r="AE123" s="95"/>
      <c r="AF123" s="95"/>
      <c r="AG123" s="95">
        <v>2</v>
      </c>
      <c r="AH123" s="95"/>
      <c r="AI123" s="95">
        <f t="shared" si="12"/>
        <v>2</v>
      </c>
    </row>
    <row r="124" spans="1:35" x14ac:dyDescent="0.25">
      <c r="A124" s="3" t="s">
        <v>14</v>
      </c>
      <c r="B124" s="86">
        <v>0</v>
      </c>
      <c r="C124" s="86">
        <v>2</v>
      </c>
      <c r="D124" s="86">
        <v>0</v>
      </c>
      <c r="E124" s="86">
        <v>0</v>
      </c>
      <c r="F124" s="86">
        <v>2</v>
      </c>
      <c r="G124" s="23">
        <v>11</v>
      </c>
      <c r="H124" s="23">
        <v>9</v>
      </c>
      <c r="I124" s="23"/>
      <c r="J124" s="23"/>
      <c r="K124" s="86">
        <f t="shared" si="13"/>
        <v>24</v>
      </c>
      <c r="Y124" s="102" t="s">
        <v>15</v>
      </c>
      <c r="Z124" s="95"/>
      <c r="AA124" s="95"/>
      <c r="AB124" s="95"/>
      <c r="AC124" s="95">
        <v>4</v>
      </c>
      <c r="AD124" s="95">
        <v>22</v>
      </c>
      <c r="AE124" s="95">
        <v>52</v>
      </c>
      <c r="AF124" s="95">
        <v>50</v>
      </c>
      <c r="AG124" s="95">
        <v>60</v>
      </c>
      <c r="AH124" s="95">
        <v>7</v>
      </c>
      <c r="AI124" s="95">
        <f t="shared" si="12"/>
        <v>195</v>
      </c>
    </row>
    <row r="125" spans="1:35" x14ac:dyDescent="0.25">
      <c r="A125" s="92" t="s">
        <v>40</v>
      </c>
      <c r="B125" s="86">
        <v>0</v>
      </c>
      <c r="C125" s="86">
        <v>1</v>
      </c>
      <c r="D125" s="86">
        <v>0</v>
      </c>
      <c r="E125" s="86">
        <v>0</v>
      </c>
      <c r="F125" s="86">
        <v>0</v>
      </c>
      <c r="G125" s="86">
        <v>0</v>
      </c>
      <c r="H125" s="86">
        <v>0</v>
      </c>
      <c r="I125" s="86">
        <v>0</v>
      </c>
      <c r="J125" s="86">
        <v>0</v>
      </c>
      <c r="K125" s="86">
        <f t="shared" si="13"/>
        <v>1</v>
      </c>
      <c r="Y125" s="102" t="s">
        <v>54</v>
      </c>
      <c r="Z125" s="95"/>
      <c r="AA125" s="95"/>
      <c r="AB125" s="95"/>
      <c r="AC125" s="95"/>
      <c r="AD125" s="95"/>
      <c r="AE125" s="95"/>
      <c r="AF125" s="95"/>
      <c r="AG125" s="95"/>
      <c r="AH125" s="95"/>
      <c r="AI125" s="95">
        <f t="shared" si="12"/>
        <v>0</v>
      </c>
    </row>
    <row r="126" spans="1:35" x14ac:dyDescent="0.25">
      <c r="A126" s="92" t="s">
        <v>52</v>
      </c>
      <c r="B126" s="86">
        <v>0</v>
      </c>
      <c r="C126" s="86">
        <v>0</v>
      </c>
      <c r="D126" s="86">
        <v>0</v>
      </c>
      <c r="E126" s="86">
        <v>0</v>
      </c>
      <c r="F126" s="86">
        <v>0</v>
      </c>
      <c r="G126" s="86">
        <v>0</v>
      </c>
      <c r="H126" s="86">
        <v>0</v>
      </c>
      <c r="I126" s="86">
        <v>0</v>
      </c>
      <c r="J126" s="86">
        <v>0</v>
      </c>
      <c r="K126" s="86">
        <f t="shared" si="13"/>
        <v>0</v>
      </c>
      <c r="Y126" s="102" t="s">
        <v>47</v>
      </c>
      <c r="Z126" s="95"/>
      <c r="AA126" s="95"/>
      <c r="AB126" s="95"/>
      <c r="AC126" s="95"/>
      <c r="AD126" s="95"/>
      <c r="AE126" s="95"/>
      <c r="AF126" s="95"/>
      <c r="AG126" s="95"/>
      <c r="AH126" s="95"/>
      <c r="AI126" s="95">
        <f t="shared" si="12"/>
        <v>0</v>
      </c>
    </row>
    <row r="127" spans="1:35" x14ac:dyDescent="0.25">
      <c r="A127" s="92" t="s">
        <v>53</v>
      </c>
      <c r="B127" s="86">
        <v>0</v>
      </c>
      <c r="C127" s="86">
        <v>0</v>
      </c>
      <c r="D127" s="86">
        <v>0</v>
      </c>
      <c r="E127" s="86">
        <v>0</v>
      </c>
      <c r="F127" s="86">
        <v>0</v>
      </c>
      <c r="G127" s="86">
        <v>0</v>
      </c>
      <c r="H127" s="86">
        <v>0</v>
      </c>
      <c r="I127" s="86">
        <v>0</v>
      </c>
      <c r="J127" s="86">
        <v>0</v>
      </c>
      <c r="K127" s="86">
        <f t="shared" si="13"/>
        <v>0</v>
      </c>
      <c r="Y127" s="102" t="s">
        <v>16</v>
      </c>
      <c r="Z127" s="95"/>
      <c r="AA127" s="95"/>
      <c r="AB127" s="95"/>
      <c r="AC127" s="95">
        <v>1</v>
      </c>
      <c r="AD127" s="95"/>
      <c r="AE127" s="95">
        <v>2</v>
      </c>
      <c r="AF127" s="95"/>
      <c r="AG127" s="95"/>
      <c r="AH127" s="95">
        <v>1</v>
      </c>
      <c r="AI127" s="95">
        <f t="shared" si="12"/>
        <v>4</v>
      </c>
    </row>
    <row r="128" spans="1:35" x14ac:dyDescent="0.25">
      <c r="A128" s="3" t="s">
        <v>15</v>
      </c>
      <c r="B128" s="86">
        <v>0</v>
      </c>
      <c r="C128" s="86">
        <v>0</v>
      </c>
      <c r="D128" s="86">
        <v>0</v>
      </c>
      <c r="E128" s="86">
        <v>1</v>
      </c>
      <c r="F128" s="86">
        <v>1</v>
      </c>
      <c r="G128" s="86">
        <v>2</v>
      </c>
      <c r="H128" s="86">
        <v>0</v>
      </c>
      <c r="I128" s="86">
        <v>1</v>
      </c>
      <c r="J128" s="86"/>
      <c r="K128" s="86">
        <f t="shared" si="13"/>
        <v>5</v>
      </c>
      <c r="Y128" s="41" t="s">
        <v>17</v>
      </c>
      <c r="Z128" s="117"/>
      <c r="AA128" s="117"/>
      <c r="AB128" s="117"/>
      <c r="AC128" s="117"/>
      <c r="AD128" s="117"/>
      <c r="AE128" s="117"/>
      <c r="AF128" s="117"/>
      <c r="AG128" s="117"/>
      <c r="AH128" s="117"/>
      <c r="AI128" s="117">
        <f t="shared" si="12"/>
        <v>0</v>
      </c>
    </row>
    <row r="129" spans="1:36" x14ac:dyDescent="0.25">
      <c r="A129" s="92" t="s">
        <v>54</v>
      </c>
      <c r="B129" s="86">
        <v>0</v>
      </c>
      <c r="C129" s="86">
        <v>0</v>
      </c>
      <c r="D129" s="86">
        <v>0</v>
      </c>
      <c r="E129" s="86">
        <v>0</v>
      </c>
      <c r="F129" s="86">
        <v>0</v>
      </c>
      <c r="G129" s="86">
        <v>1</v>
      </c>
      <c r="H129" s="86">
        <v>0</v>
      </c>
      <c r="I129" s="86">
        <v>2</v>
      </c>
      <c r="J129" s="86">
        <v>0</v>
      </c>
      <c r="K129" s="86">
        <f t="shared" si="13"/>
        <v>3</v>
      </c>
      <c r="Y129" s="109" t="s">
        <v>157</v>
      </c>
      <c r="Z129" s="95">
        <f>SUM(Z96:Z128)</f>
        <v>1</v>
      </c>
      <c r="AA129" s="95">
        <f t="shared" ref="AA129:AI129" si="14">SUM(AA96:AA128)</f>
        <v>5</v>
      </c>
      <c r="AB129" s="95">
        <f t="shared" si="14"/>
        <v>15</v>
      </c>
      <c r="AC129" s="95">
        <f t="shared" si="14"/>
        <v>76</v>
      </c>
      <c r="AD129" s="95">
        <f t="shared" si="14"/>
        <v>348</v>
      </c>
      <c r="AE129" s="95">
        <f t="shared" si="14"/>
        <v>2069</v>
      </c>
      <c r="AF129" s="95">
        <f t="shared" si="14"/>
        <v>1268</v>
      </c>
      <c r="AG129" s="95">
        <f t="shared" si="14"/>
        <v>1584</v>
      </c>
      <c r="AH129" s="95">
        <f t="shared" si="14"/>
        <v>32</v>
      </c>
      <c r="AI129" s="95">
        <f t="shared" si="14"/>
        <v>5398</v>
      </c>
      <c r="AJ129" s="19">
        <f>SUM(Z129:AH129)</f>
        <v>5398</v>
      </c>
    </row>
    <row r="130" spans="1:36" x14ac:dyDescent="0.25">
      <c r="A130" s="92" t="s">
        <v>47</v>
      </c>
      <c r="B130" s="86">
        <v>0</v>
      </c>
      <c r="C130" s="86">
        <v>0</v>
      </c>
      <c r="D130" s="86">
        <v>0</v>
      </c>
      <c r="E130" s="86">
        <v>0</v>
      </c>
      <c r="F130" s="86">
        <v>0</v>
      </c>
      <c r="G130" s="86">
        <v>2</v>
      </c>
      <c r="H130" s="86">
        <v>1</v>
      </c>
      <c r="I130" s="86">
        <v>10</v>
      </c>
      <c r="J130" s="86">
        <v>2</v>
      </c>
      <c r="K130" s="86">
        <f t="shared" si="13"/>
        <v>15</v>
      </c>
    </row>
    <row r="131" spans="1:36" x14ac:dyDescent="0.25">
      <c r="A131" s="3" t="s">
        <v>16</v>
      </c>
      <c r="B131" s="86">
        <v>0</v>
      </c>
      <c r="C131" s="86">
        <v>0</v>
      </c>
      <c r="D131" s="86">
        <v>0</v>
      </c>
      <c r="E131" s="86">
        <v>0</v>
      </c>
      <c r="F131" s="86">
        <v>0</v>
      </c>
      <c r="G131" s="86">
        <v>0</v>
      </c>
      <c r="H131" s="86">
        <v>0</v>
      </c>
      <c r="I131" s="86">
        <v>0</v>
      </c>
      <c r="J131" s="86">
        <v>0</v>
      </c>
      <c r="K131" s="86">
        <f t="shared" si="13"/>
        <v>0</v>
      </c>
    </row>
    <row r="132" spans="1:36" x14ac:dyDescent="0.25">
      <c r="A132" s="92" t="s">
        <v>55</v>
      </c>
      <c r="B132" s="86">
        <v>0</v>
      </c>
      <c r="C132" s="86">
        <v>0</v>
      </c>
      <c r="D132" s="86">
        <v>0</v>
      </c>
      <c r="E132" s="86">
        <v>0</v>
      </c>
      <c r="F132" s="86">
        <v>0</v>
      </c>
      <c r="G132" s="86">
        <v>0</v>
      </c>
      <c r="H132" s="86">
        <v>0</v>
      </c>
      <c r="I132" s="86">
        <v>0</v>
      </c>
      <c r="J132" s="86">
        <v>0</v>
      </c>
      <c r="K132" s="86">
        <f t="shared" si="13"/>
        <v>0</v>
      </c>
    </row>
    <row r="133" spans="1:36" x14ac:dyDescent="0.25">
      <c r="A133" s="87" t="s">
        <v>17</v>
      </c>
      <c r="B133" s="86">
        <v>0</v>
      </c>
      <c r="C133" s="86">
        <v>0</v>
      </c>
      <c r="D133" s="86">
        <v>0</v>
      </c>
      <c r="E133" s="86">
        <v>0</v>
      </c>
      <c r="F133" s="86">
        <v>400</v>
      </c>
      <c r="G133" s="86">
        <v>0</v>
      </c>
      <c r="H133" s="86">
        <v>0</v>
      </c>
      <c r="I133" s="86">
        <v>0</v>
      </c>
      <c r="J133" s="86">
        <v>0</v>
      </c>
      <c r="K133" s="86">
        <f t="shared" si="13"/>
        <v>400</v>
      </c>
    </row>
    <row r="134" spans="1:36" x14ac:dyDescent="0.25">
      <c r="A134" s="11" t="s">
        <v>24</v>
      </c>
      <c r="B134" s="200">
        <f>SUM(B99:B133)</f>
        <v>1</v>
      </c>
      <c r="C134" s="197">
        <f t="shared" ref="C134:K134" si="15">SUM(C99:C133)</f>
        <v>20</v>
      </c>
      <c r="D134" s="197">
        <f t="shared" si="15"/>
        <v>8</v>
      </c>
      <c r="E134" s="197">
        <f t="shared" si="15"/>
        <v>33</v>
      </c>
      <c r="F134" s="197">
        <f t="shared" si="15"/>
        <v>453</v>
      </c>
      <c r="G134" s="197">
        <f t="shared" si="15"/>
        <v>200</v>
      </c>
      <c r="H134" s="197">
        <f t="shared" si="15"/>
        <v>65</v>
      </c>
      <c r="I134" s="197">
        <f t="shared" si="15"/>
        <v>28</v>
      </c>
      <c r="J134" s="197">
        <f t="shared" si="15"/>
        <v>10</v>
      </c>
      <c r="K134" s="197">
        <f t="shared" si="15"/>
        <v>818</v>
      </c>
    </row>
    <row r="135" spans="1:36" x14ac:dyDescent="0.25">
      <c r="A135" s="2"/>
      <c r="B135" s="2"/>
      <c r="C135" s="2"/>
      <c r="D135" s="2"/>
      <c r="E135" s="2"/>
      <c r="F135" s="2"/>
      <c r="G135" s="2"/>
      <c r="H135" s="2"/>
      <c r="I135" s="2"/>
      <c r="J135" s="2"/>
      <c r="K135" s="2"/>
    </row>
    <row r="136" spans="1:36" x14ac:dyDescent="0.25">
      <c r="A136" s="2"/>
      <c r="B136" s="2"/>
      <c r="C136" s="2"/>
      <c r="D136" s="2"/>
      <c r="E136" s="2"/>
      <c r="F136" s="2"/>
      <c r="G136" s="2"/>
      <c r="H136" s="2"/>
      <c r="I136" s="2"/>
      <c r="J136" s="2"/>
      <c r="K136" s="2"/>
    </row>
  </sheetData>
  <sortState ref="AM45:AQ67">
    <sortCondition descending="1" ref="AQ45:AQ67"/>
  </sortState>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946"/>
  <sheetViews>
    <sheetView zoomScaleNormal="100" workbookViewId="0">
      <selection activeCell="A2" sqref="A2"/>
    </sheetView>
  </sheetViews>
  <sheetFormatPr defaultRowHeight="15" x14ac:dyDescent="0.25"/>
  <cols>
    <col min="1" max="1" width="27.7109375" customWidth="1"/>
    <col min="2" max="33" width="10.7109375" customWidth="1"/>
    <col min="34" max="35" width="9.140625" customWidth="1"/>
    <col min="48" max="48" width="9.28515625" bestFit="1" customWidth="1"/>
    <col min="49" max="49" width="9.42578125" bestFit="1" customWidth="1"/>
    <col min="50" max="51" width="9.7109375" bestFit="1" customWidth="1"/>
    <col min="52" max="53" width="9.5703125" bestFit="1" customWidth="1"/>
    <col min="54" max="55" width="9.28515625" bestFit="1" customWidth="1"/>
    <col min="56" max="56" width="9.5703125" bestFit="1" customWidth="1"/>
  </cols>
  <sheetData>
    <row r="1" spans="1:63" x14ac:dyDescent="0.25">
      <c r="A1" s="1" t="s">
        <v>260</v>
      </c>
    </row>
    <row r="2" spans="1:63" x14ac:dyDescent="0.25">
      <c r="X2" s="2"/>
    </row>
    <row r="3" spans="1:63" x14ac:dyDescent="0.25">
      <c r="A3" s="2" t="s">
        <v>261</v>
      </c>
      <c r="AH3" s="1" t="s">
        <v>56</v>
      </c>
      <c r="AI3" s="2"/>
      <c r="AT3" s="1" t="s">
        <v>119</v>
      </c>
    </row>
    <row r="4" spans="1:63" x14ac:dyDescent="0.25">
      <c r="A4" s="2" t="s">
        <v>262</v>
      </c>
      <c r="AH4" t="s">
        <v>258</v>
      </c>
      <c r="AX4" t="s">
        <v>21</v>
      </c>
    </row>
    <row r="5" spans="1:63" x14ac:dyDescent="0.25">
      <c r="A5" t="s">
        <v>278</v>
      </c>
      <c r="AH5" t="s">
        <v>19</v>
      </c>
      <c r="AK5" s="5">
        <v>26</v>
      </c>
      <c r="AL5" s="5">
        <v>1</v>
      </c>
      <c r="AM5" s="87">
        <v>6</v>
      </c>
      <c r="AN5" s="5">
        <v>11</v>
      </c>
      <c r="AO5" s="5">
        <v>16</v>
      </c>
      <c r="AP5" s="5">
        <v>21</v>
      </c>
      <c r="AQ5" s="81" t="s">
        <v>259</v>
      </c>
      <c r="AT5" s="104" t="s">
        <v>19</v>
      </c>
      <c r="AU5" s="104"/>
      <c r="AV5" s="104"/>
      <c r="AW5" s="117">
        <v>26</v>
      </c>
      <c r="AX5" s="117">
        <v>1</v>
      </c>
      <c r="AY5" s="117">
        <v>6</v>
      </c>
      <c r="AZ5" s="117">
        <v>11</v>
      </c>
      <c r="BA5" s="117">
        <v>16</v>
      </c>
      <c r="BB5" s="117">
        <v>21</v>
      </c>
      <c r="BC5" s="117" t="s">
        <v>24</v>
      </c>
    </row>
    <row r="6" spans="1:63" x14ac:dyDescent="0.25">
      <c r="A6" s="1"/>
      <c r="B6" s="1"/>
      <c r="C6" s="1"/>
      <c r="D6" s="1"/>
      <c r="E6" s="1"/>
      <c r="F6" s="1"/>
      <c r="G6" s="1"/>
      <c r="H6" s="1"/>
      <c r="I6" s="33" t="s">
        <v>72</v>
      </c>
      <c r="J6" s="33" t="s">
        <v>72</v>
      </c>
      <c r="K6" s="33" t="s">
        <v>72</v>
      </c>
      <c r="L6" s="33" t="s">
        <v>72</v>
      </c>
      <c r="M6" s="33" t="s">
        <v>72</v>
      </c>
      <c r="N6" s="33" t="s">
        <v>72</v>
      </c>
      <c r="O6" s="33" t="s">
        <v>72</v>
      </c>
      <c r="AH6" t="s">
        <v>1</v>
      </c>
      <c r="AK6" s="19">
        <v>0</v>
      </c>
      <c r="AL6" s="19">
        <v>16</v>
      </c>
      <c r="AM6" s="19">
        <v>23</v>
      </c>
      <c r="AN6" s="19">
        <v>53</v>
      </c>
      <c r="AO6" s="19">
        <v>96</v>
      </c>
      <c r="AP6" s="19">
        <v>51</v>
      </c>
      <c r="AQ6" s="19">
        <f>SUM(AK6:AP6)</f>
        <v>239</v>
      </c>
      <c r="AT6" t="s">
        <v>1</v>
      </c>
      <c r="AW6" s="95">
        <v>0</v>
      </c>
      <c r="AX6" s="95">
        <v>12</v>
      </c>
      <c r="AY6" s="95">
        <v>23</v>
      </c>
      <c r="AZ6" s="95">
        <v>50</v>
      </c>
      <c r="BA6" s="95">
        <v>96</v>
      </c>
      <c r="BB6" s="95">
        <v>50</v>
      </c>
      <c r="BC6" s="95">
        <f>SUM(AW6:BB6)</f>
        <v>231</v>
      </c>
      <c r="BD6" s="95"/>
    </row>
    <row r="7" spans="1:63" x14ac:dyDescent="0.25">
      <c r="A7" s="1"/>
      <c r="B7" s="1"/>
      <c r="C7" s="1"/>
      <c r="D7" s="1"/>
      <c r="E7" s="1"/>
      <c r="F7" s="1"/>
      <c r="G7" s="1"/>
      <c r="H7" s="1"/>
      <c r="I7" s="33" t="s">
        <v>121</v>
      </c>
      <c r="J7" s="33" t="s">
        <v>121</v>
      </c>
      <c r="K7" s="33" t="s">
        <v>121</v>
      </c>
      <c r="L7" s="33" t="s">
        <v>121</v>
      </c>
      <c r="M7" s="33" t="s">
        <v>121</v>
      </c>
      <c r="N7" s="33" t="s">
        <v>121</v>
      </c>
      <c r="O7" s="33" t="s">
        <v>121</v>
      </c>
      <c r="AH7" t="s">
        <v>45</v>
      </c>
      <c r="AK7" s="19">
        <v>0</v>
      </c>
      <c r="AL7" s="19">
        <v>0</v>
      </c>
      <c r="AM7" s="19">
        <v>0</v>
      </c>
      <c r="AN7" s="19">
        <v>0</v>
      </c>
      <c r="AO7" s="19">
        <v>0</v>
      </c>
      <c r="AP7" s="19">
        <v>0</v>
      </c>
      <c r="AQ7" s="19">
        <f t="shared" ref="AQ7:AQ37" si="0">SUM(AK7:AP7)</f>
        <v>0</v>
      </c>
      <c r="AT7" t="s">
        <v>45</v>
      </c>
      <c r="AW7" s="95">
        <v>0</v>
      </c>
      <c r="AX7" s="95">
        <v>0</v>
      </c>
      <c r="AY7" s="95">
        <v>0</v>
      </c>
      <c r="AZ7" s="95">
        <v>0</v>
      </c>
      <c r="BA7" s="95">
        <v>0</v>
      </c>
      <c r="BB7" s="95">
        <v>0</v>
      </c>
      <c r="BC7" s="95">
        <f t="shared" ref="BC7:BC38" si="1">SUM(AW7:BB7)</f>
        <v>0</v>
      </c>
      <c r="BD7" s="95"/>
      <c r="BK7" s="2"/>
    </row>
    <row r="8" spans="1:63" x14ac:dyDescent="0.25">
      <c r="A8" s="32" t="s">
        <v>19</v>
      </c>
      <c r="B8" s="8">
        <v>1986</v>
      </c>
      <c r="C8" s="8">
        <v>1989</v>
      </c>
      <c r="D8" s="8">
        <v>1990</v>
      </c>
      <c r="E8" s="8">
        <v>1991</v>
      </c>
      <c r="F8" s="8">
        <v>1992</v>
      </c>
      <c r="G8" s="8">
        <v>1993</v>
      </c>
      <c r="H8" s="8">
        <v>1994</v>
      </c>
      <c r="I8" s="8">
        <v>2009</v>
      </c>
      <c r="J8" s="8">
        <v>2010</v>
      </c>
      <c r="K8" s="8">
        <v>2011</v>
      </c>
      <c r="L8" s="8">
        <v>2012</v>
      </c>
      <c r="M8" s="8">
        <v>2013</v>
      </c>
      <c r="N8" s="8">
        <v>2014</v>
      </c>
      <c r="O8" s="8">
        <v>2015</v>
      </c>
      <c r="AH8" t="s">
        <v>41</v>
      </c>
      <c r="AK8" s="19">
        <v>0</v>
      </c>
      <c r="AL8" s="19">
        <v>0</v>
      </c>
      <c r="AM8" s="19">
        <v>0</v>
      </c>
      <c r="AN8" s="19">
        <v>2</v>
      </c>
      <c r="AO8" s="19">
        <v>2</v>
      </c>
      <c r="AP8" s="19">
        <v>0</v>
      </c>
      <c r="AQ8" s="19">
        <f t="shared" si="0"/>
        <v>4</v>
      </c>
      <c r="AT8" t="s">
        <v>41</v>
      </c>
      <c r="AW8" s="95">
        <v>0</v>
      </c>
      <c r="AX8" s="95">
        <v>0</v>
      </c>
      <c r="AY8" s="95">
        <v>0</v>
      </c>
      <c r="AZ8" s="95">
        <v>2</v>
      </c>
      <c r="BA8" s="95">
        <v>2</v>
      </c>
      <c r="BB8" s="95">
        <v>0</v>
      </c>
      <c r="BC8" s="95">
        <f t="shared" si="1"/>
        <v>4</v>
      </c>
      <c r="BD8" s="95"/>
      <c r="BK8" s="2"/>
    </row>
    <row r="9" spans="1:63" x14ac:dyDescent="0.25">
      <c r="A9" s="3" t="s">
        <v>1</v>
      </c>
      <c r="B9" s="83">
        <v>6</v>
      </c>
      <c r="C9" s="83">
        <v>8</v>
      </c>
      <c r="D9" s="83">
        <v>1</v>
      </c>
      <c r="E9" s="83">
        <v>9</v>
      </c>
      <c r="F9" s="83">
        <v>27</v>
      </c>
      <c r="G9" s="83">
        <v>22</v>
      </c>
      <c r="H9" s="83">
        <v>28</v>
      </c>
      <c r="I9" s="83">
        <v>159</v>
      </c>
      <c r="J9" s="83">
        <v>158</v>
      </c>
      <c r="K9" s="83">
        <v>142</v>
      </c>
      <c r="L9" s="95">
        <v>118</v>
      </c>
      <c r="M9" s="95">
        <v>86</v>
      </c>
      <c r="N9" s="95">
        <v>203</v>
      </c>
      <c r="O9" s="95">
        <v>231</v>
      </c>
      <c r="P9" s="163"/>
      <c r="Q9" s="25"/>
      <c r="AH9" t="s">
        <v>2</v>
      </c>
      <c r="AK9" s="19">
        <v>32</v>
      </c>
      <c r="AL9" s="19">
        <v>141</v>
      </c>
      <c r="AM9" s="19">
        <v>20</v>
      </c>
      <c r="AN9" s="19">
        <v>13</v>
      </c>
      <c r="AO9" s="19">
        <v>2</v>
      </c>
      <c r="AP9" s="19">
        <v>2</v>
      </c>
      <c r="AQ9" s="19">
        <f t="shared" si="0"/>
        <v>210</v>
      </c>
      <c r="AT9" t="s">
        <v>2</v>
      </c>
      <c r="AW9" s="95">
        <v>32</v>
      </c>
      <c r="AX9" s="95">
        <v>133</v>
      </c>
      <c r="AY9" s="95">
        <v>19</v>
      </c>
      <c r="AZ9" s="95">
        <v>13</v>
      </c>
      <c r="BA9" s="95">
        <v>2</v>
      </c>
      <c r="BB9" s="95">
        <v>2</v>
      </c>
      <c r="BC9" s="95">
        <f t="shared" si="1"/>
        <v>201</v>
      </c>
      <c r="BD9" s="95"/>
      <c r="BK9" s="2"/>
    </row>
    <row r="10" spans="1:63" x14ac:dyDescent="0.25">
      <c r="A10" s="3" t="s">
        <v>45</v>
      </c>
      <c r="B10" s="83"/>
      <c r="C10" s="83"/>
      <c r="D10" s="83">
        <v>5</v>
      </c>
      <c r="E10" s="83">
        <v>26</v>
      </c>
      <c r="F10" s="83">
        <v>9</v>
      </c>
      <c r="G10" s="83"/>
      <c r="H10" s="83">
        <v>1</v>
      </c>
      <c r="I10" s="83">
        <v>3</v>
      </c>
      <c r="J10" s="83"/>
      <c r="K10" s="83"/>
      <c r="L10" s="95">
        <v>1</v>
      </c>
      <c r="M10" s="95">
        <v>2</v>
      </c>
      <c r="N10" s="95">
        <v>0</v>
      </c>
      <c r="O10" s="95">
        <v>0</v>
      </c>
      <c r="P10" s="164"/>
      <c r="Q10" s="25"/>
      <c r="AH10" t="s">
        <v>43</v>
      </c>
      <c r="AK10" s="19">
        <v>0</v>
      </c>
      <c r="AL10" s="19">
        <v>0</v>
      </c>
      <c r="AM10" s="19">
        <v>6</v>
      </c>
      <c r="AN10" s="19">
        <v>2</v>
      </c>
      <c r="AO10" s="19">
        <v>0</v>
      </c>
      <c r="AP10" s="19">
        <v>2</v>
      </c>
      <c r="AQ10" s="19">
        <f t="shared" si="0"/>
        <v>10</v>
      </c>
      <c r="AT10" t="s">
        <v>43</v>
      </c>
      <c r="AW10" s="95">
        <v>0</v>
      </c>
      <c r="AX10" s="95">
        <v>0</v>
      </c>
      <c r="AY10" s="95">
        <v>0</v>
      </c>
      <c r="AZ10" s="95">
        <v>0</v>
      </c>
      <c r="BA10" s="95">
        <v>0</v>
      </c>
      <c r="BB10" s="95">
        <v>0</v>
      </c>
      <c r="BC10" s="95">
        <f t="shared" si="1"/>
        <v>0</v>
      </c>
      <c r="BD10" s="95"/>
      <c r="BK10" s="2"/>
    </row>
    <row r="11" spans="1:63" x14ac:dyDescent="0.25">
      <c r="A11" s="3" t="s">
        <v>41</v>
      </c>
      <c r="B11" s="83"/>
      <c r="C11" s="83"/>
      <c r="D11" s="83"/>
      <c r="E11" s="83"/>
      <c r="F11" s="83"/>
      <c r="G11" s="83"/>
      <c r="H11" s="83">
        <v>7</v>
      </c>
      <c r="I11" s="83">
        <v>4</v>
      </c>
      <c r="J11" s="83">
        <v>39</v>
      </c>
      <c r="K11" s="83">
        <v>2</v>
      </c>
      <c r="L11" s="95">
        <v>90</v>
      </c>
      <c r="M11" s="95">
        <v>89</v>
      </c>
      <c r="N11" s="95">
        <v>15</v>
      </c>
      <c r="O11" s="95">
        <v>4</v>
      </c>
      <c r="P11" s="164"/>
      <c r="Q11" s="25"/>
      <c r="AH11" t="s">
        <v>3</v>
      </c>
      <c r="AK11" s="19">
        <v>4</v>
      </c>
      <c r="AL11" s="19">
        <v>3</v>
      </c>
      <c r="AM11" s="19">
        <v>12</v>
      </c>
      <c r="AN11" s="19">
        <v>4</v>
      </c>
      <c r="AO11" s="19">
        <v>4</v>
      </c>
      <c r="AP11" s="19">
        <v>3</v>
      </c>
      <c r="AQ11" s="19">
        <f t="shared" si="0"/>
        <v>30</v>
      </c>
      <c r="AT11" t="s">
        <v>3</v>
      </c>
      <c r="AW11" s="95">
        <v>0</v>
      </c>
      <c r="AX11" s="95">
        <v>1</v>
      </c>
      <c r="AY11" s="95">
        <v>7</v>
      </c>
      <c r="AZ11" s="95">
        <v>2</v>
      </c>
      <c r="BA11" s="95">
        <v>2</v>
      </c>
      <c r="BB11" s="95">
        <v>1</v>
      </c>
      <c r="BC11" s="95">
        <f t="shared" si="1"/>
        <v>13</v>
      </c>
      <c r="BD11" s="95"/>
      <c r="BK11" s="2"/>
    </row>
    <row r="12" spans="1:63" x14ac:dyDescent="0.25">
      <c r="A12" s="3" t="s">
        <v>2</v>
      </c>
      <c r="B12" s="83">
        <v>275</v>
      </c>
      <c r="C12" s="83">
        <v>1</v>
      </c>
      <c r="D12" s="83">
        <v>86</v>
      </c>
      <c r="E12" s="83">
        <v>52</v>
      </c>
      <c r="F12" s="83">
        <v>244</v>
      </c>
      <c r="G12" s="83">
        <v>51</v>
      </c>
      <c r="H12" s="83">
        <v>79</v>
      </c>
      <c r="I12" s="83">
        <v>170</v>
      </c>
      <c r="J12" s="83">
        <v>307</v>
      </c>
      <c r="K12" s="83">
        <v>241</v>
      </c>
      <c r="L12" s="95">
        <v>351</v>
      </c>
      <c r="M12" s="95">
        <v>204</v>
      </c>
      <c r="N12" s="95">
        <v>107</v>
      </c>
      <c r="O12" s="95">
        <v>201</v>
      </c>
      <c r="P12" s="163"/>
      <c r="Q12" s="25"/>
      <c r="AH12" t="s">
        <v>4</v>
      </c>
      <c r="AK12" s="19">
        <v>0</v>
      </c>
      <c r="AL12" s="19">
        <v>3</v>
      </c>
      <c r="AM12" s="19">
        <v>1</v>
      </c>
      <c r="AN12" s="19">
        <v>4</v>
      </c>
      <c r="AO12" s="19">
        <v>1</v>
      </c>
      <c r="AP12" s="19">
        <v>1</v>
      </c>
      <c r="AQ12" s="19">
        <f t="shared" si="0"/>
        <v>10</v>
      </c>
      <c r="AT12" t="s">
        <v>4</v>
      </c>
      <c r="AW12" s="95">
        <v>0</v>
      </c>
      <c r="AX12" s="95">
        <v>3</v>
      </c>
      <c r="AY12" s="95">
        <v>0</v>
      </c>
      <c r="AZ12" s="95">
        <v>0</v>
      </c>
      <c r="BA12" s="95">
        <v>0</v>
      </c>
      <c r="BB12" s="95">
        <v>0</v>
      </c>
      <c r="BC12" s="95">
        <f t="shared" si="1"/>
        <v>3</v>
      </c>
      <c r="BD12" s="95"/>
      <c r="BK12" s="2"/>
    </row>
    <row r="13" spans="1:63" x14ac:dyDescent="0.25">
      <c r="A13" s="3" t="s">
        <v>43</v>
      </c>
      <c r="B13" s="83"/>
      <c r="C13" s="83"/>
      <c r="D13" s="83"/>
      <c r="E13" s="83"/>
      <c r="F13" s="83"/>
      <c r="G13" s="83"/>
      <c r="H13" s="83"/>
      <c r="I13" s="83"/>
      <c r="J13" s="83">
        <v>1</v>
      </c>
      <c r="K13" s="83"/>
      <c r="L13" s="95"/>
      <c r="M13" s="95"/>
      <c r="N13" s="95">
        <v>0</v>
      </c>
      <c r="O13" s="95">
        <v>0</v>
      </c>
      <c r="P13" s="164"/>
      <c r="Q13" s="25"/>
      <c r="AH13" t="s">
        <v>48</v>
      </c>
      <c r="AK13" s="19">
        <v>0</v>
      </c>
      <c r="AL13" s="19">
        <v>0</v>
      </c>
      <c r="AM13" s="19">
        <v>5</v>
      </c>
      <c r="AN13" s="19">
        <v>0</v>
      </c>
      <c r="AO13" s="19">
        <v>0</v>
      </c>
      <c r="AP13" s="19">
        <v>0</v>
      </c>
      <c r="AQ13" s="19">
        <f t="shared" si="0"/>
        <v>5</v>
      </c>
      <c r="AT13" t="s">
        <v>48</v>
      </c>
      <c r="AW13" s="95">
        <v>0</v>
      </c>
      <c r="AX13" s="95">
        <v>0</v>
      </c>
      <c r="AY13" s="95">
        <v>2</v>
      </c>
      <c r="AZ13" s="95">
        <v>0</v>
      </c>
      <c r="BA13" s="95">
        <v>0</v>
      </c>
      <c r="BB13" s="95">
        <v>0</v>
      </c>
      <c r="BC13" s="95">
        <f t="shared" si="1"/>
        <v>2</v>
      </c>
      <c r="BD13" s="95"/>
      <c r="BK13" s="2"/>
    </row>
    <row r="14" spans="1:63" x14ac:dyDescent="0.25">
      <c r="A14" s="3" t="s">
        <v>3</v>
      </c>
      <c r="B14" s="83"/>
      <c r="C14" s="83"/>
      <c r="D14" s="83"/>
      <c r="E14" s="83"/>
      <c r="F14" s="83">
        <v>17</v>
      </c>
      <c r="G14" s="83">
        <v>4</v>
      </c>
      <c r="H14" s="83"/>
      <c r="I14" s="83">
        <v>7</v>
      </c>
      <c r="J14" s="83">
        <v>13</v>
      </c>
      <c r="K14" s="83">
        <v>19</v>
      </c>
      <c r="L14" s="95">
        <v>44</v>
      </c>
      <c r="M14" s="95">
        <v>18</v>
      </c>
      <c r="N14" s="95">
        <v>6</v>
      </c>
      <c r="O14" s="95">
        <v>13</v>
      </c>
      <c r="P14" s="163"/>
      <c r="Q14" s="25"/>
      <c r="AH14" t="s">
        <v>7</v>
      </c>
      <c r="AK14" s="19">
        <v>0</v>
      </c>
      <c r="AL14" s="19">
        <v>3</v>
      </c>
      <c r="AM14" s="19">
        <v>4</v>
      </c>
      <c r="AN14" s="19">
        <v>2</v>
      </c>
      <c r="AO14" s="19">
        <v>19</v>
      </c>
      <c r="AP14" s="19">
        <v>0</v>
      </c>
      <c r="AQ14" s="19">
        <f t="shared" si="0"/>
        <v>28</v>
      </c>
      <c r="AT14" t="s">
        <v>7</v>
      </c>
      <c r="AW14" s="95">
        <v>0</v>
      </c>
      <c r="AX14" s="95">
        <v>3</v>
      </c>
      <c r="AY14" s="95">
        <v>1</v>
      </c>
      <c r="AZ14" s="95">
        <v>0</v>
      </c>
      <c r="BA14" s="95">
        <v>3</v>
      </c>
      <c r="BB14" s="95">
        <v>0</v>
      </c>
      <c r="BC14" s="95">
        <f t="shared" si="1"/>
        <v>7</v>
      </c>
      <c r="BD14" s="95"/>
      <c r="BK14" s="2"/>
    </row>
    <row r="15" spans="1:63" x14ac:dyDescent="0.25">
      <c r="A15" s="3" t="s">
        <v>4</v>
      </c>
      <c r="B15" s="83"/>
      <c r="C15" s="83"/>
      <c r="D15" s="83"/>
      <c r="E15" s="83"/>
      <c r="F15" s="83"/>
      <c r="G15" s="83"/>
      <c r="H15" s="83"/>
      <c r="I15" s="83"/>
      <c r="J15" s="83">
        <v>20</v>
      </c>
      <c r="K15" s="83">
        <v>3</v>
      </c>
      <c r="L15" s="95">
        <v>3</v>
      </c>
      <c r="M15" s="95">
        <v>3</v>
      </c>
      <c r="N15" s="95">
        <v>4</v>
      </c>
      <c r="O15" s="95">
        <v>3</v>
      </c>
      <c r="P15" s="163"/>
      <c r="Q15" s="25"/>
      <c r="AH15" t="s">
        <v>50</v>
      </c>
      <c r="AK15" s="19">
        <v>0</v>
      </c>
      <c r="AL15" s="19">
        <v>0</v>
      </c>
      <c r="AM15" s="19">
        <v>0</v>
      </c>
      <c r="AN15" s="19">
        <v>0</v>
      </c>
      <c r="AO15" s="19">
        <v>0</v>
      </c>
      <c r="AP15" s="19">
        <v>0</v>
      </c>
      <c r="AQ15" s="19">
        <f t="shared" si="0"/>
        <v>0</v>
      </c>
      <c r="AT15" t="s">
        <v>50</v>
      </c>
      <c r="AW15" s="95">
        <v>0</v>
      </c>
      <c r="AX15" s="95">
        <v>0</v>
      </c>
      <c r="AY15" s="95">
        <v>0</v>
      </c>
      <c r="AZ15" s="95">
        <v>0</v>
      </c>
      <c r="BA15" s="95">
        <v>0</v>
      </c>
      <c r="BB15" s="95">
        <v>0</v>
      </c>
      <c r="BC15" s="95">
        <f t="shared" si="1"/>
        <v>0</v>
      </c>
      <c r="BD15" s="95"/>
      <c r="BK15" s="2"/>
    </row>
    <row r="16" spans="1:63" x14ac:dyDescent="0.25">
      <c r="A16" s="3" t="s">
        <v>5</v>
      </c>
      <c r="B16" s="83"/>
      <c r="C16" s="83"/>
      <c r="D16" s="83"/>
      <c r="E16" s="83"/>
      <c r="F16" s="83"/>
      <c r="G16" s="83"/>
      <c r="H16" s="83"/>
      <c r="I16" s="83"/>
      <c r="J16" s="83">
        <v>3</v>
      </c>
      <c r="K16" s="83"/>
      <c r="L16" s="95">
        <v>2</v>
      </c>
      <c r="M16" s="95">
        <v>2</v>
      </c>
      <c r="N16" s="95">
        <v>0</v>
      </c>
      <c r="O16" s="95">
        <v>2</v>
      </c>
      <c r="P16" s="164"/>
      <c r="Q16" s="25"/>
      <c r="AH16" t="s">
        <v>51</v>
      </c>
      <c r="AK16" s="19">
        <v>0</v>
      </c>
      <c r="AL16" s="19">
        <v>0</v>
      </c>
      <c r="AM16" s="19">
        <v>0</v>
      </c>
      <c r="AN16" s="19">
        <v>0</v>
      </c>
      <c r="AO16" s="19">
        <v>0</v>
      </c>
      <c r="AP16" s="19">
        <v>0</v>
      </c>
      <c r="AQ16" s="19">
        <f t="shared" si="0"/>
        <v>0</v>
      </c>
      <c r="AT16" t="s">
        <v>51</v>
      </c>
      <c r="AW16" s="95">
        <v>0</v>
      </c>
      <c r="AX16" s="95">
        <v>0</v>
      </c>
      <c r="AY16" s="95">
        <v>0</v>
      </c>
      <c r="AZ16" s="95">
        <v>0</v>
      </c>
      <c r="BA16" s="95">
        <v>0</v>
      </c>
      <c r="BB16" s="95">
        <v>0</v>
      </c>
      <c r="BC16" s="95">
        <f t="shared" si="1"/>
        <v>0</v>
      </c>
      <c r="BD16" s="95"/>
      <c r="BK16" s="2"/>
    </row>
    <row r="17" spans="1:63" x14ac:dyDescent="0.25">
      <c r="A17" s="3" t="s">
        <v>7</v>
      </c>
      <c r="B17" s="83"/>
      <c r="C17" s="83"/>
      <c r="D17" s="83"/>
      <c r="E17" s="83">
        <v>1</v>
      </c>
      <c r="F17" s="83">
        <v>9</v>
      </c>
      <c r="G17" s="83">
        <v>1</v>
      </c>
      <c r="H17" s="83"/>
      <c r="I17" s="83">
        <v>2</v>
      </c>
      <c r="J17" s="83">
        <v>6</v>
      </c>
      <c r="K17" s="83">
        <v>14</v>
      </c>
      <c r="L17" s="95">
        <v>11</v>
      </c>
      <c r="M17" s="95">
        <v>59</v>
      </c>
      <c r="N17" s="95">
        <v>19</v>
      </c>
      <c r="O17" s="95">
        <v>7</v>
      </c>
      <c r="P17" s="163"/>
      <c r="Q17" s="25"/>
      <c r="AH17" t="s">
        <v>42</v>
      </c>
      <c r="AK17" s="19">
        <v>0</v>
      </c>
      <c r="AL17" s="19">
        <v>0</v>
      </c>
      <c r="AM17" s="19">
        <v>4</v>
      </c>
      <c r="AN17" s="19">
        <v>0</v>
      </c>
      <c r="AO17" s="19">
        <v>0</v>
      </c>
      <c r="AP17" s="19">
        <v>0</v>
      </c>
      <c r="AQ17" s="19">
        <f t="shared" si="0"/>
        <v>4</v>
      </c>
      <c r="AT17" t="s">
        <v>42</v>
      </c>
      <c r="AW17" s="95">
        <v>0</v>
      </c>
      <c r="AX17" s="95">
        <v>0</v>
      </c>
      <c r="AY17" s="95">
        <v>4</v>
      </c>
      <c r="AZ17" s="95">
        <v>0</v>
      </c>
      <c r="BA17" s="95">
        <v>0</v>
      </c>
      <c r="BB17" s="95">
        <v>0</v>
      </c>
      <c r="BC17" s="95">
        <f t="shared" si="1"/>
        <v>4</v>
      </c>
      <c r="BD17" s="95"/>
      <c r="BK17" s="2"/>
    </row>
    <row r="18" spans="1:63" x14ac:dyDescent="0.25">
      <c r="A18" s="3" t="s">
        <v>50</v>
      </c>
      <c r="B18" s="83"/>
      <c r="C18" s="83"/>
      <c r="D18" s="83"/>
      <c r="E18" s="83">
        <v>1</v>
      </c>
      <c r="F18" s="83">
        <v>2</v>
      </c>
      <c r="G18" s="83"/>
      <c r="H18" s="83"/>
      <c r="I18" s="83">
        <v>3</v>
      </c>
      <c r="J18" s="83"/>
      <c r="K18" s="83"/>
      <c r="L18" s="95">
        <v>4</v>
      </c>
      <c r="M18" s="95">
        <v>3</v>
      </c>
      <c r="N18" s="95">
        <v>0</v>
      </c>
      <c r="O18" s="95">
        <v>0</v>
      </c>
      <c r="P18" s="164"/>
      <c r="Q18" s="25"/>
      <c r="AH18" t="s">
        <v>8</v>
      </c>
      <c r="AK18" s="19">
        <v>0</v>
      </c>
      <c r="AL18" s="19">
        <v>0</v>
      </c>
      <c r="AM18" s="19">
        <v>1</v>
      </c>
      <c r="AN18" s="19">
        <v>18</v>
      </c>
      <c r="AO18" s="19">
        <v>12</v>
      </c>
      <c r="AP18" s="19">
        <v>8</v>
      </c>
      <c r="AQ18" s="19">
        <f t="shared" si="0"/>
        <v>39</v>
      </c>
      <c r="AT18" t="s">
        <v>8</v>
      </c>
      <c r="AW18" s="95">
        <v>0</v>
      </c>
      <c r="AX18" s="95">
        <v>0</v>
      </c>
      <c r="AY18" s="95">
        <v>1</v>
      </c>
      <c r="AZ18" s="95">
        <v>17</v>
      </c>
      <c r="BA18" s="95">
        <v>12</v>
      </c>
      <c r="BB18" s="95">
        <v>8</v>
      </c>
      <c r="BC18" s="95">
        <f t="shared" si="1"/>
        <v>38</v>
      </c>
      <c r="BD18" s="95"/>
      <c r="BK18" s="2"/>
    </row>
    <row r="19" spans="1:63" x14ac:dyDescent="0.25">
      <c r="A19" s="3" t="s">
        <v>51</v>
      </c>
      <c r="B19" s="83"/>
      <c r="C19" s="83"/>
      <c r="D19" s="83"/>
      <c r="E19" s="83"/>
      <c r="F19" s="83"/>
      <c r="G19" s="83"/>
      <c r="H19" s="83">
        <v>1</v>
      </c>
      <c r="I19" s="83">
        <v>18</v>
      </c>
      <c r="J19" s="83"/>
      <c r="K19" s="83">
        <v>2</v>
      </c>
      <c r="L19" s="95"/>
      <c r="M19" s="95"/>
      <c r="N19" s="95">
        <v>0</v>
      </c>
      <c r="O19" s="95">
        <v>0</v>
      </c>
      <c r="P19" s="164"/>
      <c r="Q19" s="25"/>
      <c r="AH19" t="s">
        <v>9</v>
      </c>
      <c r="AK19" s="19">
        <v>0</v>
      </c>
      <c r="AL19" s="19">
        <v>118</v>
      </c>
      <c r="AM19" s="19">
        <v>1240</v>
      </c>
      <c r="AN19" s="19">
        <v>663</v>
      </c>
      <c r="AO19" s="19">
        <v>40</v>
      </c>
      <c r="AP19" s="19">
        <v>50</v>
      </c>
      <c r="AQ19" s="19">
        <f t="shared" si="0"/>
        <v>2111</v>
      </c>
      <c r="AT19" t="s">
        <v>9</v>
      </c>
      <c r="AW19" s="95">
        <v>0</v>
      </c>
      <c r="AX19" s="95">
        <v>61</v>
      </c>
      <c r="AY19" s="95">
        <v>1200</v>
      </c>
      <c r="AZ19" s="95">
        <v>463</v>
      </c>
      <c r="BA19" s="95">
        <v>40</v>
      </c>
      <c r="BB19" s="95">
        <v>50</v>
      </c>
      <c r="BC19" s="95">
        <f t="shared" si="1"/>
        <v>1814</v>
      </c>
      <c r="BD19" s="95"/>
      <c r="BK19" s="2"/>
    </row>
    <row r="20" spans="1:63" x14ac:dyDescent="0.25">
      <c r="A20" s="3" t="s">
        <v>42</v>
      </c>
      <c r="B20" s="83"/>
      <c r="C20" s="83">
        <v>4</v>
      </c>
      <c r="D20" s="83"/>
      <c r="E20" s="83">
        <v>1</v>
      </c>
      <c r="F20" s="83">
        <v>1</v>
      </c>
      <c r="G20" s="83"/>
      <c r="H20" s="83">
        <v>2</v>
      </c>
      <c r="I20" s="83">
        <v>3</v>
      </c>
      <c r="J20" s="83">
        <v>10</v>
      </c>
      <c r="K20" s="83">
        <v>1</v>
      </c>
      <c r="L20" s="95">
        <v>7</v>
      </c>
      <c r="M20" s="95"/>
      <c r="N20" s="95">
        <v>4</v>
      </c>
      <c r="O20" s="95">
        <v>4</v>
      </c>
      <c r="P20" s="164"/>
      <c r="Q20" s="25"/>
      <c r="AH20" t="s">
        <v>44</v>
      </c>
      <c r="AK20" s="19">
        <v>0</v>
      </c>
      <c r="AL20" s="19">
        <v>0</v>
      </c>
      <c r="AM20" s="19">
        <v>4</v>
      </c>
      <c r="AN20" s="19">
        <v>0</v>
      </c>
      <c r="AO20" s="19">
        <v>0</v>
      </c>
      <c r="AP20" s="19">
        <v>0</v>
      </c>
      <c r="AQ20" s="19">
        <f t="shared" si="0"/>
        <v>4</v>
      </c>
      <c r="AT20" t="s">
        <v>44</v>
      </c>
      <c r="AW20" s="95">
        <v>0</v>
      </c>
      <c r="AX20" s="95">
        <v>0</v>
      </c>
      <c r="AY20" s="95">
        <v>4</v>
      </c>
      <c r="AZ20" s="95">
        <v>0</v>
      </c>
      <c r="BA20" s="95">
        <v>0</v>
      </c>
      <c r="BB20" s="95">
        <v>0</v>
      </c>
      <c r="BC20" s="95">
        <f t="shared" si="1"/>
        <v>4</v>
      </c>
      <c r="BD20" s="95"/>
      <c r="BK20" s="2"/>
    </row>
    <row r="21" spans="1:63" x14ac:dyDescent="0.25">
      <c r="A21" s="3" t="s">
        <v>8</v>
      </c>
      <c r="B21" s="83"/>
      <c r="C21" s="83"/>
      <c r="D21" s="83"/>
      <c r="E21" s="83">
        <v>5</v>
      </c>
      <c r="F21" s="83">
        <v>2</v>
      </c>
      <c r="G21" s="83">
        <v>1</v>
      </c>
      <c r="H21" s="83">
        <v>2</v>
      </c>
      <c r="I21" s="83">
        <v>3</v>
      </c>
      <c r="J21" s="83">
        <v>37</v>
      </c>
      <c r="K21" s="83">
        <v>20</v>
      </c>
      <c r="L21" s="95">
        <v>7</v>
      </c>
      <c r="M21" s="95">
        <v>61</v>
      </c>
      <c r="N21" s="95">
        <v>36</v>
      </c>
      <c r="O21" s="95">
        <v>38</v>
      </c>
      <c r="P21" s="163"/>
      <c r="Q21" s="25"/>
      <c r="AH21" t="s">
        <v>10</v>
      </c>
      <c r="AK21" s="19">
        <v>0</v>
      </c>
      <c r="AL21" s="19">
        <v>0</v>
      </c>
      <c r="AM21" s="19">
        <v>325</v>
      </c>
      <c r="AN21" s="19">
        <v>27</v>
      </c>
      <c r="AO21" s="19">
        <v>0</v>
      </c>
      <c r="AP21" s="19">
        <v>0</v>
      </c>
      <c r="AQ21" s="19">
        <f t="shared" si="0"/>
        <v>352</v>
      </c>
      <c r="AT21" t="s">
        <v>10</v>
      </c>
      <c r="AW21" s="95">
        <v>0</v>
      </c>
      <c r="AX21" s="95">
        <v>0</v>
      </c>
      <c r="AY21" s="95">
        <v>25</v>
      </c>
      <c r="AZ21" s="95">
        <v>3</v>
      </c>
      <c r="BA21" s="95">
        <v>0</v>
      </c>
      <c r="BB21" s="95">
        <v>0</v>
      </c>
      <c r="BC21" s="95">
        <f t="shared" si="1"/>
        <v>28</v>
      </c>
      <c r="BD21" s="95"/>
      <c r="BK21" s="2"/>
    </row>
    <row r="22" spans="1:63" x14ac:dyDescent="0.25">
      <c r="A22" s="3" t="s">
        <v>9</v>
      </c>
      <c r="B22" s="83">
        <v>1000</v>
      </c>
      <c r="C22" s="83">
        <v>75</v>
      </c>
      <c r="D22" s="83">
        <v>3015</v>
      </c>
      <c r="E22" s="83">
        <v>602</v>
      </c>
      <c r="F22" s="83">
        <v>10010</v>
      </c>
      <c r="G22" s="83">
        <v>1200</v>
      </c>
      <c r="H22" s="83">
        <v>830</v>
      </c>
      <c r="I22" s="83">
        <v>69</v>
      </c>
      <c r="J22" s="83">
        <v>39</v>
      </c>
      <c r="K22" s="83">
        <v>238</v>
      </c>
      <c r="L22" s="95">
        <v>541</v>
      </c>
      <c r="M22" s="95">
        <v>280</v>
      </c>
      <c r="N22" s="95">
        <v>2386</v>
      </c>
      <c r="O22" s="95">
        <v>1814</v>
      </c>
      <c r="P22" s="163"/>
      <c r="Q22" s="25"/>
      <c r="AH22" t="s">
        <v>11</v>
      </c>
      <c r="AK22" s="19">
        <v>1</v>
      </c>
      <c r="AL22" s="19">
        <v>100</v>
      </c>
      <c r="AM22" s="19">
        <v>301</v>
      </c>
      <c r="AN22" s="19">
        <v>1251</v>
      </c>
      <c r="AO22" s="19">
        <v>594</v>
      </c>
      <c r="AP22" s="19">
        <v>20</v>
      </c>
      <c r="AQ22" s="19">
        <f t="shared" si="0"/>
        <v>2267</v>
      </c>
      <c r="AT22" t="s">
        <v>11</v>
      </c>
      <c r="AW22" s="95">
        <v>1</v>
      </c>
      <c r="AX22" s="95">
        <v>100</v>
      </c>
      <c r="AY22" s="95">
        <v>281</v>
      </c>
      <c r="AZ22" s="95">
        <v>1173</v>
      </c>
      <c r="BA22" s="95">
        <v>594</v>
      </c>
      <c r="BB22" s="95">
        <v>20</v>
      </c>
      <c r="BC22" s="95">
        <f t="shared" si="1"/>
        <v>2169</v>
      </c>
      <c r="BD22" s="95"/>
      <c r="BK22" s="2"/>
    </row>
    <row r="23" spans="1:63" x14ac:dyDescent="0.25">
      <c r="A23" s="3" t="s">
        <v>44</v>
      </c>
      <c r="B23" s="83">
        <v>1</v>
      </c>
      <c r="C23" s="83"/>
      <c r="D23" s="83">
        <v>3</v>
      </c>
      <c r="E23" s="83"/>
      <c r="F23" s="83">
        <v>7</v>
      </c>
      <c r="G23" s="83">
        <v>1</v>
      </c>
      <c r="H23" s="83">
        <v>8</v>
      </c>
      <c r="I23" s="83"/>
      <c r="J23" s="83">
        <v>6</v>
      </c>
      <c r="K23" s="83"/>
      <c r="L23" s="95">
        <v>1</v>
      </c>
      <c r="M23" s="95">
        <v>8</v>
      </c>
      <c r="N23" s="95">
        <v>2</v>
      </c>
      <c r="O23" s="95">
        <v>4</v>
      </c>
      <c r="P23" s="164"/>
      <c r="Q23" s="25"/>
      <c r="AH23" t="s">
        <v>12</v>
      </c>
      <c r="AK23" s="19">
        <v>0</v>
      </c>
      <c r="AL23" s="19">
        <v>45</v>
      </c>
      <c r="AM23" s="19">
        <v>3</v>
      </c>
      <c r="AN23" s="19">
        <v>28</v>
      </c>
      <c r="AO23" s="19">
        <v>86</v>
      </c>
      <c r="AP23" s="19">
        <v>0</v>
      </c>
      <c r="AQ23" s="19">
        <f t="shared" si="0"/>
        <v>162</v>
      </c>
      <c r="AT23" t="s">
        <v>12</v>
      </c>
      <c r="AW23" s="95">
        <v>0</v>
      </c>
      <c r="AX23" s="95">
        <v>9</v>
      </c>
      <c r="AY23" s="95">
        <v>3</v>
      </c>
      <c r="AZ23" s="95">
        <v>9</v>
      </c>
      <c r="BA23" s="95">
        <v>82</v>
      </c>
      <c r="BB23" s="95">
        <v>0</v>
      </c>
      <c r="BC23" s="95">
        <f t="shared" si="1"/>
        <v>103</v>
      </c>
      <c r="BD23" s="95"/>
      <c r="BK23" s="2"/>
    </row>
    <row r="24" spans="1:63" x14ac:dyDescent="0.25">
      <c r="A24" s="3" t="s">
        <v>10</v>
      </c>
      <c r="B24" s="83">
        <v>600</v>
      </c>
      <c r="C24" s="83">
        <v>451</v>
      </c>
      <c r="D24" s="83">
        <v>1812</v>
      </c>
      <c r="E24" s="83">
        <v>766</v>
      </c>
      <c r="F24" s="83">
        <v>1730</v>
      </c>
      <c r="G24" s="83">
        <v>500</v>
      </c>
      <c r="H24" s="83">
        <v>262</v>
      </c>
      <c r="I24" s="83">
        <v>46</v>
      </c>
      <c r="J24" s="83">
        <v>294</v>
      </c>
      <c r="K24" s="83">
        <v>89</v>
      </c>
      <c r="L24" s="95">
        <v>27</v>
      </c>
      <c r="M24" s="95">
        <v>8</v>
      </c>
      <c r="N24" s="95">
        <v>49</v>
      </c>
      <c r="O24" s="95">
        <v>28</v>
      </c>
      <c r="P24" s="163"/>
      <c r="Q24" s="25"/>
      <c r="AH24" t="s">
        <v>32</v>
      </c>
      <c r="AK24" s="19">
        <v>0</v>
      </c>
      <c r="AL24" s="19">
        <v>2</v>
      </c>
      <c r="AM24" s="19">
        <v>0</v>
      </c>
      <c r="AN24" s="19">
        <v>0</v>
      </c>
      <c r="AO24" s="19">
        <v>27</v>
      </c>
      <c r="AP24" s="19">
        <v>4</v>
      </c>
      <c r="AQ24" s="19">
        <f t="shared" si="0"/>
        <v>33</v>
      </c>
      <c r="AT24" t="s">
        <v>32</v>
      </c>
      <c r="AW24" s="95">
        <v>0</v>
      </c>
      <c r="AX24" s="95">
        <v>0</v>
      </c>
      <c r="AY24" s="95">
        <v>0</v>
      </c>
      <c r="AZ24" s="95">
        <v>0</v>
      </c>
      <c r="BA24" s="95">
        <v>27</v>
      </c>
      <c r="BB24" s="95">
        <v>4</v>
      </c>
      <c r="BC24" s="95">
        <f t="shared" si="1"/>
        <v>31</v>
      </c>
      <c r="BD24" s="95"/>
      <c r="BK24" s="2"/>
    </row>
    <row r="25" spans="1:63" x14ac:dyDescent="0.25">
      <c r="A25" s="3" t="s">
        <v>11</v>
      </c>
      <c r="B25" s="83">
        <v>14000</v>
      </c>
      <c r="C25" s="83">
        <v>12025</v>
      </c>
      <c r="D25" s="83">
        <v>2010</v>
      </c>
      <c r="E25" s="83">
        <v>20510</v>
      </c>
      <c r="F25" s="83">
        <v>20725</v>
      </c>
      <c r="G25" s="83">
        <v>7200</v>
      </c>
      <c r="H25" s="83">
        <v>17469</v>
      </c>
      <c r="I25" s="83">
        <v>3071</v>
      </c>
      <c r="J25" s="83">
        <v>4935</v>
      </c>
      <c r="K25" s="83">
        <v>3908</v>
      </c>
      <c r="L25" s="95">
        <v>16040</v>
      </c>
      <c r="M25" s="95">
        <v>7732</v>
      </c>
      <c r="N25" s="95">
        <v>3834</v>
      </c>
      <c r="O25" s="95">
        <v>2169</v>
      </c>
      <c r="P25" s="163"/>
      <c r="Q25" s="25"/>
      <c r="AH25" t="s">
        <v>18</v>
      </c>
      <c r="AK25" s="19">
        <v>0</v>
      </c>
      <c r="AL25" s="19">
        <v>10</v>
      </c>
      <c r="AM25" s="19">
        <v>94</v>
      </c>
      <c r="AN25" s="19">
        <v>30</v>
      </c>
      <c r="AO25" s="19">
        <v>166</v>
      </c>
      <c r="AP25" s="19">
        <v>6</v>
      </c>
      <c r="AQ25" s="19">
        <f t="shared" si="0"/>
        <v>306</v>
      </c>
      <c r="AT25" t="s">
        <v>18</v>
      </c>
      <c r="AW25" s="95">
        <v>0</v>
      </c>
      <c r="AX25" s="95">
        <v>10</v>
      </c>
      <c r="AY25" s="95">
        <v>85</v>
      </c>
      <c r="AZ25" s="95">
        <v>30</v>
      </c>
      <c r="BA25" s="95">
        <v>154</v>
      </c>
      <c r="BB25" s="95">
        <v>6</v>
      </c>
      <c r="BC25" s="95">
        <f t="shared" si="1"/>
        <v>285</v>
      </c>
      <c r="BD25" s="95"/>
      <c r="BK25" s="2"/>
    </row>
    <row r="26" spans="1:63" x14ac:dyDescent="0.25">
      <c r="A26" s="3" t="s">
        <v>12</v>
      </c>
      <c r="B26" s="83">
        <v>50</v>
      </c>
      <c r="C26" s="83"/>
      <c r="D26" s="83"/>
      <c r="E26" s="83">
        <v>2</v>
      </c>
      <c r="F26" s="83">
        <v>21</v>
      </c>
      <c r="G26" s="83">
        <v>2</v>
      </c>
      <c r="H26" s="83">
        <v>20</v>
      </c>
      <c r="I26" s="83">
        <v>121</v>
      </c>
      <c r="J26" s="83">
        <v>195</v>
      </c>
      <c r="K26" s="83">
        <v>168</v>
      </c>
      <c r="L26" s="95">
        <v>100</v>
      </c>
      <c r="M26" s="95">
        <v>74</v>
      </c>
      <c r="N26" s="95">
        <v>112</v>
      </c>
      <c r="O26" s="95">
        <v>103</v>
      </c>
      <c r="P26" s="163"/>
      <c r="Q26" s="25"/>
      <c r="AH26" t="s">
        <v>46</v>
      </c>
      <c r="AK26" s="19">
        <v>0</v>
      </c>
      <c r="AL26" s="19">
        <v>0</v>
      </c>
      <c r="AM26" s="19">
        <v>0</v>
      </c>
      <c r="AN26" s="19">
        <v>0</v>
      </c>
      <c r="AO26" s="19">
        <v>0</v>
      </c>
      <c r="AP26" s="19">
        <v>0</v>
      </c>
      <c r="AQ26" s="19">
        <f t="shared" si="0"/>
        <v>0</v>
      </c>
      <c r="AT26" t="s">
        <v>46</v>
      </c>
      <c r="AW26" s="95">
        <v>0</v>
      </c>
      <c r="AX26" s="95">
        <v>0</v>
      </c>
      <c r="AY26" s="95">
        <v>0</v>
      </c>
      <c r="AZ26" s="95">
        <v>0</v>
      </c>
      <c r="BA26" s="95">
        <v>0</v>
      </c>
      <c r="BB26" s="95">
        <v>0</v>
      </c>
      <c r="BC26" s="95">
        <f t="shared" si="1"/>
        <v>0</v>
      </c>
      <c r="BD26" s="95"/>
      <c r="BK26" s="2"/>
    </row>
    <row r="27" spans="1:63" x14ac:dyDescent="0.25">
      <c r="A27" s="3" t="s">
        <v>32</v>
      </c>
      <c r="B27" s="83"/>
      <c r="C27" s="83"/>
      <c r="D27" s="83"/>
      <c r="E27" s="83"/>
      <c r="F27" s="83"/>
      <c r="G27" s="83"/>
      <c r="H27" s="83"/>
      <c r="I27" s="83">
        <v>1</v>
      </c>
      <c r="J27" s="83">
        <v>4</v>
      </c>
      <c r="K27" s="83">
        <v>3</v>
      </c>
      <c r="L27" s="95">
        <v>33</v>
      </c>
      <c r="M27" s="95"/>
      <c r="N27" s="95">
        <v>12</v>
      </c>
      <c r="O27" s="95">
        <v>31</v>
      </c>
      <c r="P27" s="164"/>
      <c r="Q27" s="25"/>
      <c r="AH27" t="s">
        <v>13</v>
      </c>
      <c r="AK27" s="19">
        <v>0</v>
      </c>
      <c r="AL27" s="19">
        <v>0</v>
      </c>
      <c r="AM27" s="19">
        <v>0</v>
      </c>
      <c r="AN27" s="19">
        <v>6</v>
      </c>
      <c r="AO27" s="19">
        <v>5</v>
      </c>
      <c r="AP27" s="19">
        <v>0</v>
      </c>
      <c r="AQ27" s="19">
        <f t="shared" si="0"/>
        <v>11</v>
      </c>
      <c r="AT27" t="s">
        <v>13</v>
      </c>
      <c r="AW27" s="95">
        <v>0</v>
      </c>
      <c r="AX27" s="95">
        <v>0</v>
      </c>
      <c r="AY27" s="95">
        <v>0</v>
      </c>
      <c r="AZ27" s="95">
        <v>4</v>
      </c>
      <c r="BA27" s="95">
        <v>0</v>
      </c>
      <c r="BB27" s="95">
        <v>0</v>
      </c>
      <c r="BC27" s="95">
        <f t="shared" si="1"/>
        <v>4</v>
      </c>
      <c r="BD27" s="95"/>
      <c r="BK27" s="2"/>
    </row>
    <row r="28" spans="1:63" x14ac:dyDescent="0.25">
      <c r="A28" s="3" t="s">
        <v>18</v>
      </c>
      <c r="B28" s="83"/>
      <c r="C28" s="83"/>
      <c r="D28" s="83"/>
      <c r="E28" s="83"/>
      <c r="F28" s="83"/>
      <c r="G28" s="83"/>
      <c r="H28" s="83"/>
      <c r="I28" s="83">
        <v>103</v>
      </c>
      <c r="J28" s="83">
        <v>640</v>
      </c>
      <c r="K28" s="83">
        <v>2987</v>
      </c>
      <c r="L28" s="95">
        <v>617</v>
      </c>
      <c r="M28" s="95">
        <v>5272</v>
      </c>
      <c r="N28" s="95">
        <v>987</v>
      </c>
      <c r="O28" s="95">
        <v>285</v>
      </c>
      <c r="P28" s="163"/>
      <c r="Q28" s="25"/>
      <c r="AH28" t="s">
        <v>14</v>
      </c>
      <c r="AK28" s="19">
        <v>15</v>
      </c>
      <c r="AL28" s="19">
        <v>75</v>
      </c>
      <c r="AM28" s="19">
        <v>122</v>
      </c>
      <c r="AN28" s="19">
        <v>404</v>
      </c>
      <c r="AO28" s="19">
        <v>204</v>
      </c>
      <c r="AP28" s="19">
        <v>5</v>
      </c>
      <c r="AQ28" s="19">
        <f t="shared" si="0"/>
        <v>825</v>
      </c>
      <c r="AT28" t="s">
        <v>14</v>
      </c>
      <c r="AW28" s="95">
        <v>15</v>
      </c>
      <c r="AX28" s="95">
        <v>75</v>
      </c>
      <c r="AY28" s="95">
        <v>122</v>
      </c>
      <c r="AZ28" s="95">
        <v>376</v>
      </c>
      <c r="BA28" s="95">
        <v>192</v>
      </c>
      <c r="BB28" s="95">
        <v>5</v>
      </c>
      <c r="BC28" s="95">
        <f t="shared" si="1"/>
        <v>785</v>
      </c>
      <c r="BD28" s="95"/>
      <c r="BK28" s="2"/>
    </row>
    <row r="29" spans="1:63" x14ac:dyDescent="0.25">
      <c r="A29" s="3" t="s">
        <v>46</v>
      </c>
      <c r="B29" s="83"/>
      <c r="C29" s="83"/>
      <c r="D29" s="83"/>
      <c r="E29" s="83"/>
      <c r="F29" s="83"/>
      <c r="G29" s="83"/>
      <c r="H29" s="83"/>
      <c r="I29" s="83"/>
      <c r="J29" s="83">
        <v>1</v>
      </c>
      <c r="K29" s="83">
        <v>8</v>
      </c>
      <c r="L29" s="95">
        <v>8</v>
      </c>
      <c r="M29" s="95"/>
      <c r="N29" s="95">
        <v>2</v>
      </c>
      <c r="O29" s="95">
        <v>0</v>
      </c>
      <c r="P29" s="164"/>
      <c r="Q29" s="25"/>
      <c r="AH29" t="s">
        <v>40</v>
      </c>
      <c r="AK29" s="19">
        <v>0</v>
      </c>
      <c r="AL29" s="19">
        <v>2</v>
      </c>
      <c r="AM29" s="19">
        <v>0</v>
      </c>
      <c r="AN29" s="19">
        <v>0</v>
      </c>
      <c r="AO29" s="19">
        <v>0</v>
      </c>
      <c r="AP29" s="19">
        <v>0</v>
      </c>
      <c r="AQ29" s="19">
        <f t="shared" si="0"/>
        <v>2</v>
      </c>
      <c r="AT29" t="s">
        <v>40</v>
      </c>
      <c r="AW29" s="95">
        <v>0</v>
      </c>
      <c r="AX29" s="95">
        <v>0</v>
      </c>
      <c r="AY29" s="95">
        <v>0</v>
      </c>
      <c r="AZ29" s="95">
        <v>0</v>
      </c>
      <c r="BA29" s="95">
        <v>0</v>
      </c>
      <c r="BB29" s="95">
        <v>0</v>
      </c>
      <c r="BC29" s="95">
        <f t="shared" si="1"/>
        <v>0</v>
      </c>
      <c r="BD29" s="95"/>
      <c r="BK29" s="2"/>
    </row>
    <row r="30" spans="1:63" x14ac:dyDescent="0.25">
      <c r="A30" s="3" t="s">
        <v>13</v>
      </c>
      <c r="B30" s="83">
        <v>2</v>
      </c>
      <c r="C30" s="83"/>
      <c r="D30" s="83"/>
      <c r="E30" s="83">
        <v>1</v>
      </c>
      <c r="F30" s="83">
        <v>1</v>
      </c>
      <c r="G30" s="83"/>
      <c r="H30" s="83"/>
      <c r="I30" s="83"/>
      <c r="J30" s="83"/>
      <c r="K30" s="83"/>
      <c r="L30" s="95">
        <v>1</v>
      </c>
      <c r="M30" s="95">
        <v>139</v>
      </c>
      <c r="N30" s="95">
        <v>90</v>
      </c>
      <c r="O30" s="95">
        <v>4</v>
      </c>
      <c r="P30" s="163"/>
      <c r="Q30" s="25"/>
      <c r="AH30" t="s">
        <v>52</v>
      </c>
      <c r="AK30" s="19">
        <v>0</v>
      </c>
      <c r="AL30" s="19">
        <v>0</v>
      </c>
      <c r="AM30" s="19">
        <v>0</v>
      </c>
      <c r="AN30" s="19">
        <v>0</v>
      </c>
      <c r="AO30" s="19">
        <v>0</v>
      </c>
      <c r="AP30" s="19">
        <v>0</v>
      </c>
      <c r="AQ30" s="19">
        <f t="shared" si="0"/>
        <v>0</v>
      </c>
      <c r="AT30" t="s">
        <v>52</v>
      </c>
      <c r="AW30" s="95">
        <v>0</v>
      </c>
      <c r="AX30" s="95">
        <v>0</v>
      </c>
      <c r="AY30" s="95">
        <v>0</v>
      </c>
      <c r="AZ30" s="95">
        <v>0</v>
      </c>
      <c r="BA30" s="95">
        <v>0</v>
      </c>
      <c r="BB30" s="95">
        <v>0</v>
      </c>
      <c r="BC30" s="95">
        <f t="shared" si="1"/>
        <v>0</v>
      </c>
      <c r="BD30" s="95"/>
      <c r="BK30" s="2"/>
    </row>
    <row r="31" spans="1:63" x14ac:dyDescent="0.25">
      <c r="A31" s="3" t="s">
        <v>14</v>
      </c>
      <c r="B31" s="83">
        <v>130</v>
      </c>
      <c r="C31" s="83">
        <v>1760</v>
      </c>
      <c r="D31" s="83">
        <v>133</v>
      </c>
      <c r="E31" s="83">
        <v>1219</v>
      </c>
      <c r="F31" s="83">
        <v>3271</v>
      </c>
      <c r="G31" s="83">
        <v>562</v>
      </c>
      <c r="H31" s="83">
        <v>642</v>
      </c>
      <c r="I31" s="83">
        <v>1091</v>
      </c>
      <c r="J31" s="83">
        <v>535</v>
      </c>
      <c r="K31" s="83">
        <v>938</v>
      </c>
      <c r="L31" s="95">
        <v>1157</v>
      </c>
      <c r="M31" s="95">
        <v>2431</v>
      </c>
      <c r="N31" s="95">
        <v>1480</v>
      </c>
      <c r="O31" s="95">
        <v>785</v>
      </c>
      <c r="P31" s="163"/>
      <c r="Q31" s="25"/>
      <c r="AH31" t="s">
        <v>53</v>
      </c>
      <c r="AK31" s="19">
        <v>0</v>
      </c>
      <c r="AL31" s="19">
        <v>0</v>
      </c>
      <c r="AM31" s="19">
        <v>0</v>
      </c>
      <c r="AN31" s="19">
        <v>0</v>
      </c>
      <c r="AO31" s="19">
        <v>0</v>
      </c>
      <c r="AP31" s="19">
        <v>1</v>
      </c>
      <c r="AQ31" s="19">
        <f t="shared" si="0"/>
        <v>1</v>
      </c>
      <c r="AT31" t="s">
        <v>53</v>
      </c>
      <c r="AW31" s="95">
        <v>0</v>
      </c>
      <c r="AX31" s="95">
        <v>0</v>
      </c>
      <c r="AY31" s="95">
        <v>0</v>
      </c>
      <c r="AZ31" s="95">
        <v>0</v>
      </c>
      <c r="BA31" s="95">
        <v>0</v>
      </c>
      <c r="BB31" s="95">
        <v>1</v>
      </c>
      <c r="BC31" s="95">
        <f t="shared" si="1"/>
        <v>1</v>
      </c>
      <c r="BD31" s="95"/>
      <c r="BK31" s="2"/>
    </row>
    <row r="32" spans="1:63" x14ac:dyDescent="0.25">
      <c r="A32" s="3" t="s">
        <v>40</v>
      </c>
      <c r="B32" s="83"/>
      <c r="C32" s="83"/>
      <c r="D32" s="83"/>
      <c r="E32" s="83"/>
      <c r="F32" s="83">
        <v>7</v>
      </c>
      <c r="G32" s="83">
        <v>2</v>
      </c>
      <c r="H32" s="83"/>
      <c r="I32" s="83"/>
      <c r="J32" s="83"/>
      <c r="K32" s="83"/>
      <c r="L32" s="95">
        <v>1</v>
      </c>
      <c r="M32" s="95"/>
      <c r="N32" s="95">
        <v>6</v>
      </c>
      <c r="O32" s="95">
        <v>0</v>
      </c>
      <c r="P32" s="164"/>
      <c r="Q32" s="25"/>
      <c r="AH32" t="s">
        <v>15</v>
      </c>
      <c r="AK32" s="19">
        <v>0</v>
      </c>
      <c r="AL32" s="19">
        <v>0</v>
      </c>
      <c r="AM32" s="19">
        <v>0</v>
      </c>
      <c r="AN32" s="19">
        <v>0</v>
      </c>
      <c r="AO32" s="19">
        <v>0</v>
      </c>
      <c r="AP32" s="19">
        <v>0</v>
      </c>
      <c r="AQ32" s="19">
        <f t="shared" si="0"/>
        <v>0</v>
      </c>
      <c r="AT32" t="s">
        <v>15</v>
      </c>
      <c r="AW32" s="95">
        <v>0</v>
      </c>
      <c r="AX32" s="95">
        <v>0</v>
      </c>
      <c r="AY32" s="95">
        <v>0</v>
      </c>
      <c r="AZ32" s="95">
        <v>0</v>
      </c>
      <c r="BA32" s="95">
        <v>0</v>
      </c>
      <c r="BB32" s="95">
        <v>0</v>
      </c>
      <c r="BC32" s="95">
        <f t="shared" si="1"/>
        <v>0</v>
      </c>
      <c r="BD32" s="95"/>
      <c r="BK32" s="2"/>
    </row>
    <row r="33" spans="1:63" x14ac:dyDescent="0.25">
      <c r="A33" s="3" t="s">
        <v>52</v>
      </c>
      <c r="B33" s="83"/>
      <c r="C33" s="83"/>
      <c r="D33" s="83"/>
      <c r="E33" s="83"/>
      <c r="F33" s="83"/>
      <c r="G33" s="83"/>
      <c r="H33" s="83"/>
      <c r="I33" s="83">
        <v>1</v>
      </c>
      <c r="J33" s="83"/>
      <c r="K33" s="83"/>
      <c r="L33" s="95">
        <v>6</v>
      </c>
      <c r="M33" s="95"/>
      <c r="N33" s="95">
        <v>0</v>
      </c>
      <c r="O33" s="95">
        <v>0</v>
      </c>
      <c r="P33" s="164"/>
      <c r="Q33" s="25"/>
      <c r="AH33" t="s">
        <v>54</v>
      </c>
      <c r="AK33" s="19">
        <v>0</v>
      </c>
      <c r="AL33" s="19">
        <v>0</v>
      </c>
      <c r="AM33" s="19">
        <v>0</v>
      </c>
      <c r="AN33" s="19">
        <v>0</v>
      </c>
      <c r="AO33" s="19">
        <v>0</v>
      </c>
      <c r="AP33" s="19">
        <v>0</v>
      </c>
      <c r="AQ33" s="19">
        <f t="shared" si="0"/>
        <v>0</v>
      </c>
      <c r="AT33" t="s">
        <v>54</v>
      </c>
      <c r="AW33" s="95">
        <v>0</v>
      </c>
      <c r="AX33" s="95">
        <v>0</v>
      </c>
      <c r="AY33" s="95">
        <v>0</v>
      </c>
      <c r="AZ33" s="95">
        <v>0</v>
      </c>
      <c r="BA33" s="95">
        <v>0</v>
      </c>
      <c r="BB33" s="95">
        <v>0</v>
      </c>
      <c r="BC33" s="95">
        <f t="shared" si="1"/>
        <v>0</v>
      </c>
      <c r="BD33" s="95"/>
      <c r="BK33" s="2"/>
    </row>
    <row r="34" spans="1:63" x14ac:dyDescent="0.25">
      <c r="A34" s="3" t="s">
        <v>53</v>
      </c>
      <c r="B34" s="83"/>
      <c r="C34" s="83"/>
      <c r="D34" s="83"/>
      <c r="E34" s="83"/>
      <c r="F34" s="83"/>
      <c r="G34" s="83">
        <v>1</v>
      </c>
      <c r="H34" s="83">
        <v>2</v>
      </c>
      <c r="I34" s="83"/>
      <c r="J34" s="83"/>
      <c r="K34" s="83"/>
      <c r="L34" s="95"/>
      <c r="M34" s="95"/>
      <c r="N34" s="95">
        <v>1</v>
      </c>
      <c r="O34" s="95">
        <v>1</v>
      </c>
      <c r="P34" s="164"/>
      <c r="Q34" s="25"/>
      <c r="AH34" t="s">
        <v>47</v>
      </c>
      <c r="AK34" s="19">
        <v>0</v>
      </c>
      <c r="AL34" s="19">
        <v>4</v>
      </c>
      <c r="AM34" s="19">
        <v>1</v>
      </c>
      <c r="AN34" s="19">
        <v>17</v>
      </c>
      <c r="AO34" s="19">
        <v>37</v>
      </c>
      <c r="AP34" s="19">
        <v>6</v>
      </c>
      <c r="AQ34" s="19">
        <f t="shared" si="0"/>
        <v>65</v>
      </c>
      <c r="AT34" t="s">
        <v>47</v>
      </c>
      <c r="AW34" s="95">
        <v>0</v>
      </c>
      <c r="AX34" s="95">
        <v>4</v>
      </c>
      <c r="AY34" s="95">
        <v>0</v>
      </c>
      <c r="AZ34" s="95">
        <v>6</v>
      </c>
      <c r="BA34" s="95">
        <v>37</v>
      </c>
      <c r="BB34" s="95">
        <v>1</v>
      </c>
      <c r="BC34" s="95">
        <f t="shared" si="1"/>
        <v>48</v>
      </c>
      <c r="BD34" s="95"/>
      <c r="BK34" s="2"/>
    </row>
    <row r="35" spans="1:63" x14ac:dyDescent="0.25">
      <c r="A35" s="3" t="s">
        <v>15</v>
      </c>
      <c r="B35" s="83">
        <v>600</v>
      </c>
      <c r="C35" s="83">
        <v>525</v>
      </c>
      <c r="D35" s="83">
        <v>58</v>
      </c>
      <c r="E35" s="83">
        <v>183</v>
      </c>
      <c r="F35" s="83">
        <v>1354</v>
      </c>
      <c r="G35" s="83">
        <v>325</v>
      </c>
      <c r="H35" s="83">
        <v>175</v>
      </c>
      <c r="I35" s="83">
        <v>22</v>
      </c>
      <c r="J35" s="83"/>
      <c r="K35" s="83">
        <v>32</v>
      </c>
      <c r="L35" s="95">
        <v>63</v>
      </c>
      <c r="M35" s="95">
        <v>16</v>
      </c>
      <c r="N35" s="95">
        <v>3</v>
      </c>
      <c r="O35" s="95">
        <v>0</v>
      </c>
      <c r="P35" s="163"/>
      <c r="Q35" s="25"/>
      <c r="AH35" t="s">
        <v>16</v>
      </c>
      <c r="AK35" s="19">
        <v>0</v>
      </c>
      <c r="AL35" s="19">
        <v>0</v>
      </c>
      <c r="AM35" s="19">
        <v>0</v>
      </c>
      <c r="AN35" s="19">
        <v>0</v>
      </c>
      <c r="AO35" s="19">
        <v>0</v>
      </c>
      <c r="AP35" s="19">
        <v>0</v>
      </c>
      <c r="AQ35" s="19">
        <f t="shared" si="0"/>
        <v>0</v>
      </c>
      <c r="AT35" t="s">
        <v>16</v>
      </c>
      <c r="AW35" s="95">
        <v>0</v>
      </c>
      <c r="AX35" s="95">
        <v>0</v>
      </c>
      <c r="AY35" s="95">
        <v>0</v>
      </c>
      <c r="AZ35" s="95">
        <v>0</v>
      </c>
      <c r="BA35" s="95">
        <v>0</v>
      </c>
      <c r="BB35" s="95">
        <v>0</v>
      </c>
      <c r="BC35" s="95">
        <f t="shared" si="1"/>
        <v>0</v>
      </c>
      <c r="BD35" s="95"/>
      <c r="BK35" s="2"/>
    </row>
    <row r="36" spans="1:63" x14ac:dyDescent="0.25">
      <c r="A36" s="3" t="s">
        <v>54</v>
      </c>
      <c r="B36" s="83"/>
      <c r="C36" s="83"/>
      <c r="D36" s="83"/>
      <c r="E36" s="83"/>
      <c r="F36" s="83"/>
      <c r="G36" s="83"/>
      <c r="H36" s="83"/>
      <c r="I36" s="83"/>
      <c r="J36" s="83"/>
      <c r="K36" s="83"/>
      <c r="L36" s="95">
        <v>1</v>
      </c>
      <c r="M36" s="95">
        <v>19</v>
      </c>
      <c r="N36" s="95">
        <v>0</v>
      </c>
      <c r="O36" s="95">
        <v>0</v>
      </c>
      <c r="P36" s="164"/>
      <c r="Q36" s="25"/>
      <c r="AH36" t="s">
        <v>17</v>
      </c>
      <c r="AK36" s="19">
        <v>0</v>
      </c>
      <c r="AL36" s="19">
        <v>0</v>
      </c>
      <c r="AM36" s="19">
        <v>1500</v>
      </c>
      <c r="AN36" s="19">
        <v>1</v>
      </c>
      <c r="AO36" s="19">
        <v>0</v>
      </c>
      <c r="AP36" s="19">
        <v>1</v>
      </c>
      <c r="AQ36" s="19">
        <f t="shared" si="0"/>
        <v>1502</v>
      </c>
      <c r="AT36" t="s">
        <v>17</v>
      </c>
      <c r="AW36" s="95">
        <v>0</v>
      </c>
      <c r="AX36" s="95">
        <v>0</v>
      </c>
      <c r="AY36" s="95">
        <v>0</v>
      </c>
      <c r="AZ36" s="95">
        <v>0</v>
      </c>
      <c r="BA36" s="95">
        <v>0</v>
      </c>
      <c r="BB36" s="95">
        <v>1</v>
      </c>
      <c r="BC36" s="95">
        <f t="shared" si="1"/>
        <v>1</v>
      </c>
      <c r="BD36" s="95"/>
      <c r="BK36" s="2"/>
    </row>
    <row r="37" spans="1:63" x14ac:dyDescent="0.25">
      <c r="A37" s="3" t="s">
        <v>74</v>
      </c>
      <c r="B37" s="83"/>
      <c r="C37" s="83"/>
      <c r="D37" s="83"/>
      <c r="E37" s="83"/>
      <c r="F37" s="83"/>
      <c r="G37" s="83"/>
      <c r="H37" s="83"/>
      <c r="I37" s="83">
        <v>97</v>
      </c>
      <c r="J37" s="83">
        <v>71</v>
      </c>
      <c r="K37" s="83">
        <v>42</v>
      </c>
      <c r="L37" s="95">
        <v>75</v>
      </c>
      <c r="M37" s="95">
        <v>304</v>
      </c>
      <c r="N37" s="95">
        <v>43</v>
      </c>
      <c r="O37" s="95">
        <v>48</v>
      </c>
      <c r="P37" s="164"/>
      <c r="Q37" s="25"/>
      <c r="AH37" t="s">
        <v>164</v>
      </c>
      <c r="AK37" s="19">
        <v>0</v>
      </c>
      <c r="AL37" s="19">
        <v>0</v>
      </c>
      <c r="AN37" s="19">
        <v>0</v>
      </c>
      <c r="AO37" s="19">
        <v>0</v>
      </c>
      <c r="AP37" s="19">
        <v>0</v>
      </c>
      <c r="AQ37" s="19">
        <f t="shared" si="0"/>
        <v>0</v>
      </c>
      <c r="AT37" s="2" t="s">
        <v>164</v>
      </c>
      <c r="AU37" s="2"/>
      <c r="AV37" s="2"/>
      <c r="AW37" s="19">
        <v>0</v>
      </c>
      <c r="AX37" s="19">
        <v>0</v>
      </c>
      <c r="AY37" s="2"/>
      <c r="AZ37" s="19">
        <v>0</v>
      </c>
      <c r="BA37" s="19">
        <v>0</v>
      </c>
      <c r="BB37" s="19">
        <v>0</v>
      </c>
      <c r="BC37" s="95">
        <f t="shared" si="1"/>
        <v>0</v>
      </c>
      <c r="BD37" s="95"/>
      <c r="BK37" s="2"/>
    </row>
    <row r="38" spans="1:63" x14ac:dyDescent="0.25">
      <c r="A38" s="3" t="s">
        <v>16</v>
      </c>
      <c r="B38" s="83"/>
      <c r="C38" s="83"/>
      <c r="D38" s="83"/>
      <c r="E38" s="83"/>
      <c r="F38" s="83"/>
      <c r="G38" s="83"/>
      <c r="H38" s="83"/>
      <c r="I38" s="83"/>
      <c r="J38" s="83"/>
      <c r="K38" s="83"/>
      <c r="L38" s="95"/>
      <c r="M38" s="95"/>
      <c r="N38" s="95">
        <v>0</v>
      </c>
      <c r="O38" s="95">
        <v>0</v>
      </c>
      <c r="P38" s="163"/>
      <c r="Q38" s="25"/>
      <c r="AH38" t="s">
        <v>24</v>
      </c>
      <c r="AK38" s="19">
        <v>52</v>
      </c>
      <c r="AL38" s="19">
        <v>522</v>
      </c>
      <c r="AM38" s="19">
        <v>3681</v>
      </c>
      <c r="AN38" s="19">
        <v>2525</v>
      </c>
      <c r="AO38" s="19">
        <v>1295</v>
      </c>
      <c r="AP38" s="19">
        <v>160</v>
      </c>
      <c r="AQ38" s="19">
        <f>SUM(AQ6:AQ37)</f>
        <v>8220</v>
      </c>
      <c r="AT38" t="s">
        <v>259</v>
      </c>
      <c r="AW38" s="19">
        <f>SUM(AW6:AW37)</f>
        <v>48</v>
      </c>
      <c r="AX38" s="19">
        <f t="shared" ref="AX38:BB38" si="2">SUM(AX6:AX37)</f>
        <v>411</v>
      </c>
      <c r="AY38" s="19">
        <f t="shared" si="2"/>
        <v>1777</v>
      </c>
      <c r="AZ38" s="19">
        <f t="shared" si="2"/>
        <v>2148</v>
      </c>
      <c r="BA38" s="19">
        <f t="shared" si="2"/>
        <v>1243</v>
      </c>
      <c r="BB38" s="19">
        <f t="shared" si="2"/>
        <v>149</v>
      </c>
      <c r="BC38" s="95">
        <f t="shared" si="1"/>
        <v>5776</v>
      </c>
      <c r="BD38" s="19"/>
      <c r="BK38" s="2"/>
    </row>
    <row r="39" spans="1:63" x14ac:dyDescent="0.25">
      <c r="A39" s="155" t="s">
        <v>17</v>
      </c>
      <c r="B39" s="29"/>
      <c r="C39" s="24"/>
      <c r="D39" s="24"/>
      <c r="E39" s="24">
        <v>100</v>
      </c>
      <c r="F39" s="24"/>
      <c r="G39" s="24"/>
      <c r="H39" s="24">
        <v>100</v>
      </c>
      <c r="I39" s="24"/>
      <c r="J39" s="24"/>
      <c r="K39" s="24">
        <v>1</v>
      </c>
      <c r="L39" s="154"/>
      <c r="M39" s="95"/>
      <c r="N39" s="95">
        <v>1</v>
      </c>
      <c r="O39" s="95">
        <v>1</v>
      </c>
      <c r="P39" s="163"/>
      <c r="Q39" s="25"/>
      <c r="BK39" s="2"/>
    </row>
    <row r="40" spans="1:63" s="2" customFormat="1" x14ac:dyDescent="0.25">
      <c r="A40" s="102" t="s">
        <v>164</v>
      </c>
      <c r="B40" s="156"/>
      <c r="C40" s="38"/>
      <c r="D40" s="38"/>
      <c r="E40" s="38"/>
      <c r="F40" s="38"/>
      <c r="G40" s="38"/>
      <c r="H40" s="38"/>
      <c r="I40" s="38"/>
      <c r="J40" s="38"/>
      <c r="K40" s="38"/>
      <c r="L40" s="117"/>
      <c r="M40" s="117">
        <v>5</v>
      </c>
      <c r="N40" s="117">
        <v>0</v>
      </c>
      <c r="O40" s="117">
        <v>0</v>
      </c>
      <c r="P40" s="168"/>
      <c r="Q40" s="25"/>
      <c r="AS40"/>
    </row>
    <row r="41" spans="1:63" x14ac:dyDescent="0.25">
      <c r="A41" s="11" t="s">
        <v>24</v>
      </c>
      <c r="B41" s="83">
        <v>16664</v>
      </c>
      <c r="C41" s="83">
        <v>14849</v>
      </c>
      <c r="D41" s="83">
        <v>7123</v>
      </c>
      <c r="E41" s="83">
        <v>23478</v>
      </c>
      <c r="F41" s="83">
        <v>37437</v>
      </c>
      <c r="G41" s="83">
        <v>9872</v>
      </c>
      <c r="H41" s="83">
        <v>19628</v>
      </c>
      <c r="I41" s="83">
        <v>4994</v>
      </c>
      <c r="J41" s="83">
        <v>7314</v>
      </c>
      <c r="K41" s="83">
        <v>8858</v>
      </c>
      <c r="L41" s="95">
        <v>19309</v>
      </c>
      <c r="M41" s="95">
        <v>16815</v>
      </c>
      <c r="N41" s="95">
        <f>SUM(N9:N40)</f>
        <v>9402</v>
      </c>
      <c r="O41" s="95">
        <f>SUM(O9:O40)</f>
        <v>5776</v>
      </c>
      <c r="P41" s="19"/>
      <c r="Q41" s="2"/>
      <c r="AW41" s="95"/>
      <c r="AX41" s="95"/>
      <c r="AY41" s="95"/>
      <c r="AZ41" s="95"/>
      <c r="BA41" s="95"/>
      <c r="BB41" s="95"/>
      <c r="BC41" s="95"/>
      <c r="BD41" s="95"/>
      <c r="BK41" s="2"/>
    </row>
    <row r="42" spans="1:63" x14ac:dyDescent="0.25">
      <c r="A42" s="94" t="s">
        <v>128</v>
      </c>
      <c r="B42" s="19">
        <f>SUM(B41:H41)/7</f>
        <v>18435.857142857141</v>
      </c>
      <c r="M42" s="19"/>
      <c r="BK42" s="2"/>
    </row>
    <row r="43" spans="1:63" x14ac:dyDescent="0.25">
      <c r="A43" s="94" t="s">
        <v>129</v>
      </c>
      <c r="B43" s="19">
        <f>SUM(I41:N41)/6</f>
        <v>11115.333333333334</v>
      </c>
    </row>
    <row r="45" spans="1:63" x14ac:dyDescent="0.25">
      <c r="A45" t="s">
        <v>75</v>
      </c>
      <c r="B45">
        <v>1986</v>
      </c>
      <c r="C45">
        <v>1989</v>
      </c>
      <c r="D45">
        <v>1990</v>
      </c>
      <c r="E45">
        <v>1991</v>
      </c>
      <c r="F45">
        <v>1992</v>
      </c>
      <c r="G45">
        <v>1993</v>
      </c>
      <c r="H45">
        <v>1994</v>
      </c>
      <c r="I45">
        <v>2009</v>
      </c>
      <c r="J45">
        <v>2010</v>
      </c>
      <c r="K45">
        <v>2011</v>
      </c>
      <c r="L45">
        <v>2012</v>
      </c>
      <c r="M45">
        <v>2013</v>
      </c>
      <c r="N45">
        <v>2014</v>
      </c>
      <c r="O45" s="233">
        <v>2015</v>
      </c>
    </row>
    <row r="46" spans="1:63" x14ac:dyDescent="0.25">
      <c r="A46" s="2" t="s">
        <v>147</v>
      </c>
      <c r="B46" s="83">
        <v>16664</v>
      </c>
      <c r="C46" s="83">
        <v>14849</v>
      </c>
      <c r="D46" s="83">
        <v>7123</v>
      </c>
      <c r="E46" s="83">
        <v>23478</v>
      </c>
      <c r="F46" s="83">
        <v>37437</v>
      </c>
      <c r="G46" s="83">
        <v>9872</v>
      </c>
      <c r="H46" s="83">
        <v>19628</v>
      </c>
    </row>
    <row r="47" spans="1:63" x14ac:dyDescent="0.25">
      <c r="A47" s="9" t="s">
        <v>148</v>
      </c>
      <c r="I47" s="83">
        <v>4994</v>
      </c>
      <c r="J47" s="83">
        <v>7314</v>
      </c>
      <c r="K47" s="83">
        <v>8858</v>
      </c>
      <c r="L47" s="95">
        <v>19309</v>
      </c>
      <c r="M47" s="95">
        <v>16815</v>
      </c>
      <c r="N47" s="95">
        <v>9402</v>
      </c>
      <c r="O47" s="95">
        <v>5776</v>
      </c>
    </row>
    <row r="49" spans="1:29" x14ac:dyDescent="0.25">
      <c r="B49" s="1"/>
      <c r="C49" s="1"/>
      <c r="D49" s="1"/>
      <c r="E49" s="1"/>
      <c r="F49" s="1"/>
      <c r="G49" s="1"/>
      <c r="H49" s="1"/>
      <c r="I49" s="2"/>
      <c r="J49" s="2"/>
      <c r="K49" s="2"/>
      <c r="L49" s="2"/>
    </row>
    <row r="50" spans="1:29" x14ac:dyDescent="0.25">
      <c r="A50" s="44" t="s">
        <v>145</v>
      </c>
      <c r="B50" s="2"/>
      <c r="C50" s="2"/>
      <c r="D50" s="2"/>
      <c r="E50" s="2"/>
      <c r="F50" s="2"/>
      <c r="G50" s="2"/>
      <c r="H50" s="2"/>
      <c r="I50" s="2"/>
      <c r="J50" s="2"/>
      <c r="K50" s="2"/>
      <c r="L50" s="2"/>
    </row>
    <row r="51" spans="1:29" x14ac:dyDescent="0.25">
      <c r="A51" s="2"/>
      <c r="B51" s="2"/>
      <c r="C51" s="2"/>
      <c r="D51" s="2"/>
      <c r="E51" s="2"/>
      <c r="F51" s="2"/>
      <c r="G51" s="2"/>
      <c r="H51" s="2"/>
      <c r="I51" s="2"/>
      <c r="J51" s="2"/>
      <c r="K51" s="2"/>
      <c r="L51" s="2"/>
      <c r="M51" s="2"/>
    </row>
    <row r="52" spans="1:29" x14ac:dyDescent="0.25">
      <c r="A52" s="2" t="s">
        <v>257</v>
      </c>
      <c r="B52" s="2"/>
      <c r="C52" s="2"/>
      <c r="D52" s="2"/>
      <c r="E52" s="2"/>
      <c r="F52" s="2"/>
      <c r="G52" s="2"/>
      <c r="H52" s="2"/>
      <c r="I52" s="2"/>
      <c r="J52" s="2"/>
      <c r="K52" s="2"/>
      <c r="L52" s="2"/>
      <c r="M52" s="2"/>
      <c r="N52" s="2"/>
      <c r="O52" s="2"/>
      <c r="P52" s="2"/>
    </row>
    <row r="53" spans="1:29" x14ac:dyDescent="0.25">
      <c r="A53" s="2" t="s">
        <v>262</v>
      </c>
      <c r="B53" s="2"/>
      <c r="C53" s="2"/>
      <c r="D53" s="2"/>
      <c r="E53" s="2"/>
      <c r="F53" s="2"/>
      <c r="G53" s="2"/>
      <c r="H53" s="2"/>
      <c r="I53" s="2"/>
      <c r="J53" s="2"/>
      <c r="K53" s="2"/>
      <c r="L53" s="2"/>
      <c r="M53" s="2"/>
      <c r="N53" s="2"/>
      <c r="O53" s="2"/>
      <c r="P53" s="2"/>
    </row>
    <row r="54" spans="1:29" x14ac:dyDescent="0.25">
      <c r="A54" s="2" t="s">
        <v>256</v>
      </c>
      <c r="B54" s="2"/>
      <c r="C54" s="2"/>
      <c r="D54" s="2"/>
      <c r="E54" s="2"/>
      <c r="F54" s="2"/>
      <c r="G54" s="2"/>
      <c r="H54" s="2"/>
      <c r="I54" s="2"/>
      <c r="J54" s="2"/>
      <c r="K54" s="2"/>
      <c r="L54" s="2"/>
      <c r="M54" s="2"/>
      <c r="N54" s="2"/>
      <c r="O54" s="2"/>
      <c r="P54" s="2"/>
    </row>
    <row r="55" spans="1:29" x14ac:dyDescent="0.25">
      <c r="A55" s="2"/>
      <c r="B55" s="1"/>
      <c r="C55" s="1"/>
      <c r="D55" s="1"/>
      <c r="E55" s="1"/>
      <c r="F55" s="1"/>
      <c r="G55" s="1"/>
      <c r="H55" s="1"/>
      <c r="I55" s="33" t="s">
        <v>112</v>
      </c>
      <c r="J55" s="33" t="s">
        <v>72</v>
      </c>
      <c r="K55" s="33" t="s">
        <v>112</v>
      </c>
      <c r="L55" s="33" t="s">
        <v>72</v>
      </c>
      <c r="M55" s="33" t="s">
        <v>112</v>
      </c>
      <c r="N55" s="33" t="s">
        <v>72</v>
      </c>
      <c r="O55" s="33" t="s">
        <v>112</v>
      </c>
      <c r="P55" s="33" t="s">
        <v>72</v>
      </c>
      <c r="Q55" s="33" t="s">
        <v>112</v>
      </c>
      <c r="R55" s="33" t="s">
        <v>72</v>
      </c>
      <c r="S55" s="33" t="s">
        <v>112</v>
      </c>
      <c r="T55" s="33" t="s">
        <v>72</v>
      </c>
      <c r="U55" s="33" t="s">
        <v>112</v>
      </c>
      <c r="V55" s="33" t="s">
        <v>72</v>
      </c>
    </row>
    <row r="56" spans="1:29" x14ac:dyDescent="0.25">
      <c r="A56" s="2"/>
      <c r="B56" s="1"/>
      <c r="C56" s="1"/>
      <c r="D56" s="1"/>
      <c r="E56" s="1"/>
      <c r="F56" s="1"/>
      <c r="G56" s="1"/>
      <c r="H56" s="1"/>
      <c r="I56" s="33" t="s">
        <v>113</v>
      </c>
      <c r="J56" s="33" t="s">
        <v>73</v>
      </c>
      <c r="K56" s="33" t="s">
        <v>113</v>
      </c>
      <c r="L56" s="33" t="s">
        <v>73</v>
      </c>
      <c r="M56" s="33" t="s">
        <v>113</v>
      </c>
      <c r="N56" s="33" t="s">
        <v>73</v>
      </c>
      <c r="O56" s="33" t="s">
        <v>113</v>
      </c>
      <c r="P56" s="33" t="s">
        <v>73</v>
      </c>
      <c r="Q56" s="33" t="s">
        <v>113</v>
      </c>
      <c r="R56" s="33" t="s">
        <v>73</v>
      </c>
      <c r="S56" s="33" t="s">
        <v>113</v>
      </c>
      <c r="T56" s="33" t="s">
        <v>73</v>
      </c>
      <c r="U56" s="33" t="s">
        <v>113</v>
      </c>
      <c r="V56" s="33" t="s">
        <v>73</v>
      </c>
      <c r="AC56" s="2"/>
    </row>
    <row r="57" spans="1:29" x14ac:dyDescent="0.25">
      <c r="A57" s="6" t="s">
        <v>19</v>
      </c>
      <c r="B57" s="141">
        <v>1986</v>
      </c>
      <c r="C57" s="141">
        <v>1989</v>
      </c>
      <c r="D57" s="141">
        <v>1990</v>
      </c>
      <c r="E57" s="141">
        <v>1991</v>
      </c>
      <c r="F57" s="141">
        <v>1992</v>
      </c>
      <c r="G57" s="141">
        <v>1993</v>
      </c>
      <c r="H57" s="141">
        <v>1994</v>
      </c>
      <c r="I57" s="141">
        <v>2009</v>
      </c>
      <c r="J57" s="141">
        <v>2009</v>
      </c>
      <c r="K57" s="141">
        <v>2010</v>
      </c>
      <c r="L57" s="141">
        <v>2010</v>
      </c>
      <c r="M57" s="141">
        <v>2011</v>
      </c>
      <c r="N57" s="141">
        <v>2011</v>
      </c>
      <c r="O57" s="141">
        <v>2012</v>
      </c>
      <c r="P57" s="141">
        <v>2012</v>
      </c>
      <c r="Q57" s="141">
        <v>2013</v>
      </c>
      <c r="R57" s="141">
        <v>2013</v>
      </c>
      <c r="S57" s="141">
        <v>2014</v>
      </c>
      <c r="T57" s="141">
        <v>2014</v>
      </c>
      <c r="U57" s="141">
        <v>2015</v>
      </c>
      <c r="V57" s="141">
        <v>2015</v>
      </c>
      <c r="AC57" s="2"/>
    </row>
    <row r="58" spans="1:29" x14ac:dyDescent="0.25">
      <c r="A58" s="3" t="s">
        <v>1</v>
      </c>
      <c r="B58" s="83">
        <v>6</v>
      </c>
      <c r="C58" s="83">
        <v>8</v>
      </c>
      <c r="D58" s="83">
        <v>1</v>
      </c>
      <c r="E58" s="83">
        <v>9</v>
      </c>
      <c r="F58" s="83">
        <v>27</v>
      </c>
      <c r="G58" s="83">
        <v>22</v>
      </c>
      <c r="H58" s="83">
        <v>28</v>
      </c>
      <c r="I58" s="83">
        <v>164</v>
      </c>
      <c r="J58" s="83">
        <v>159</v>
      </c>
      <c r="K58" s="83">
        <v>190</v>
      </c>
      <c r="L58" s="83">
        <v>158</v>
      </c>
      <c r="M58" s="83">
        <v>147</v>
      </c>
      <c r="N58" s="83">
        <v>142</v>
      </c>
      <c r="O58" s="95">
        <v>121</v>
      </c>
      <c r="P58" s="95">
        <v>118</v>
      </c>
      <c r="Q58" s="95">
        <v>92</v>
      </c>
      <c r="R58" s="95">
        <v>86</v>
      </c>
      <c r="S58" s="95">
        <v>208</v>
      </c>
      <c r="T58" s="95">
        <v>203</v>
      </c>
      <c r="U58" s="95">
        <v>239</v>
      </c>
      <c r="V58" s="95">
        <v>231</v>
      </c>
      <c r="AC58" s="2"/>
    </row>
    <row r="59" spans="1:29" x14ac:dyDescent="0.25">
      <c r="A59" s="3" t="s">
        <v>45</v>
      </c>
      <c r="B59" s="83"/>
      <c r="C59" s="83"/>
      <c r="D59" s="83">
        <v>5</v>
      </c>
      <c r="E59" s="83">
        <v>26</v>
      </c>
      <c r="F59" s="83">
        <v>9</v>
      </c>
      <c r="G59" s="83"/>
      <c r="H59" s="83">
        <v>1</v>
      </c>
      <c r="I59" s="83">
        <v>3</v>
      </c>
      <c r="J59" s="83">
        <v>3</v>
      </c>
      <c r="K59" s="83"/>
      <c r="L59" s="83"/>
      <c r="M59" s="83">
        <v>1</v>
      </c>
      <c r="N59" s="83"/>
      <c r="O59" s="95">
        <v>1</v>
      </c>
      <c r="P59" s="95">
        <v>1</v>
      </c>
      <c r="Q59" s="95">
        <v>10</v>
      </c>
      <c r="R59" s="95">
        <v>2</v>
      </c>
      <c r="S59" s="95">
        <v>0</v>
      </c>
      <c r="T59" s="95">
        <v>0</v>
      </c>
      <c r="U59" s="95">
        <v>0</v>
      </c>
      <c r="V59" s="95">
        <v>0</v>
      </c>
      <c r="AC59" s="2"/>
    </row>
    <row r="60" spans="1:29" x14ac:dyDescent="0.25">
      <c r="A60" s="3" t="s">
        <v>41</v>
      </c>
      <c r="B60" s="83"/>
      <c r="C60" s="83"/>
      <c r="D60" s="83"/>
      <c r="E60" s="83"/>
      <c r="F60" s="83"/>
      <c r="G60" s="83"/>
      <c r="H60" s="83">
        <v>7</v>
      </c>
      <c r="I60" s="83">
        <v>4</v>
      </c>
      <c r="J60" s="83">
        <v>4</v>
      </c>
      <c r="K60" s="83">
        <v>39</v>
      </c>
      <c r="L60" s="83">
        <v>39</v>
      </c>
      <c r="M60" s="83">
        <v>5</v>
      </c>
      <c r="N60" s="83">
        <v>2</v>
      </c>
      <c r="O60" s="95">
        <v>92</v>
      </c>
      <c r="P60" s="95">
        <v>90</v>
      </c>
      <c r="Q60" s="95">
        <v>93</v>
      </c>
      <c r="R60" s="95">
        <v>89</v>
      </c>
      <c r="S60" s="95">
        <v>17</v>
      </c>
      <c r="T60" s="95">
        <v>15</v>
      </c>
      <c r="U60" s="95">
        <v>4</v>
      </c>
      <c r="V60" s="95">
        <v>4</v>
      </c>
      <c r="AC60" s="2"/>
    </row>
    <row r="61" spans="1:29" x14ac:dyDescent="0.25">
      <c r="A61" s="3" t="s">
        <v>2</v>
      </c>
      <c r="B61" s="83">
        <v>275</v>
      </c>
      <c r="C61" s="83">
        <v>1</v>
      </c>
      <c r="D61" s="83">
        <v>86</v>
      </c>
      <c r="E61" s="83">
        <v>52</v>
      </c>
      <c r="F61" s="83">
        <v>244</v>
      </c>
      <c r="G61" s="83">
        <v>51</v>
      </c>
      <c r="H61" s="83">
        <v>79</v>
      </c>
      <c r="I61" s="83">
        <v>177</v>
      </c>
      <c r="J61" s="83">
        <v>170</v>
      </c>
      <c r="K61" s="83">
        <v>309</v>
      </c>
      <c r="L61" s="83">
        <v>307</v>
      </c>
      <c r="M61" s="83">
        <v>242</v>
      </c>
      <c r="N61" s="83">
        <v>241</v>
      </c>
      <c r="O61" s="95">
        <v>353</v>
      </c>
      <c r="P61" s="95">
        <v>351</v>
      </c>
      <c r="Q61" s="95">
        <v>205</v>
      </c>
      <c r="R61" s="95">
        <v>204</v>
      </c>
      <c r="S61" s="95">
        <v>110</v>
      </c>
      <c r="T61" s="95">
        <v>107</v>
      </c>
      <c r="U61" s="95">
        <v>210</v>
      </c>
      <c r="V61" s="95">
        <v>201</v>
      </c>
      <c r="AC61" s="2"/>
    </row>
    <row r="62" spans="1:29" x14ac:dyDescent="0.25">
      <c r="A62" s="3" t="s">
        <v>43</v>
      </c>
      <c r="B62" s="83"/>
      <c r="C62" s="83"/>
      <c r="D62" s="83"/>
      <c r="E62" s="83"/>
      <c r="F62" s="83"/>
      <c r="G62" s="83"/>
      <c r="H62" s="83"/>
      <c r="I62" s="83">
        <v>11</v>
      </c>
      <c r="J62" s="83"/>
      <c r="K62" s="83">
        <v>7</v>
      </c>
      <c r="L62" s="83">
        <v>1</v>
      </c>
      <c r="M62" s="83">
        <v>7</v>
      </c>
      <c r="N62" s="83"/>
      <c r="O62" s="95">
        <v>8</v>
      </c>
      <c r="P62" s="95"/>
      <c r="Q62" s="95">
        <v>2</v>
      </c>
      <c r="R62" s="95"/>
      <c r="S62" s="95">
        <v>5</v>
      </c>
      <c r="T62" s="95">
        <v>0</v>
      </c>
      <c r="U62" s="95">
        <v>10</v>
      </c>
      <c r="V62" s="95">
        <v>0</v>
      </c>
      <c r="AC62" s="2"/>
    </row>
    <row r="63" spans="1:29" x14ac:dyDescent="0.25">
      <c r="A63" s="3" t="s">
        <v>3</v>
      </c>
      <c r="B63" s="83"/>
      <c r="C63" s="83"/>
      <c r="D63" s="83"/>
      <c r="E63" s="83"/>
      <c r="F63" s="83">
        <v>17</v>
      </c>
      <c r="G63" s="83">
        <v>4</v>
      </c>
      <c r="H63" s="83"/>
      <c r="I63" s="83">
        <v>20</v>
      </c>
      <c r="J63" s="83">
        <v>7</v>
      </c>
      <c r="K63" s="83">
        <v>30</v>
      </c>
      <c r="L63" s="83">
        <v>13</v>
      </c>
      <c r="M63" s="83">
        <v>50</v>
      </c>
      <c r="N63" s="83">
        <v>19</v>
      </c>
      <c r="O63" s="95">
        <v>60</v>
      </c>
      <c r="P63" s="95">
        <v>44</v>
      </c>
      <c r="Q63" s="95">
        <v>54</v>
      </c>
      <c r="R63" s="95">
        <v>18</v>
      </c>
      <c r="S63" s="95">
        <v>19</v>
      </c>
      <c r="T63" s="95">
        <v>6</v>
      </c>
      <c r="U63" s="95">
        <v>30</v>
      </c>
      <c r="V63" s="95">
        <v>13</v>
      </c>
      <c r="AC63" s="2"/>
    </row>
    <row r="64" spans="1:29" x14ac:dyDescent="0.25">
      <c r="A64" s="3" t="s">
        <v>4</v>
      </c>
      <c r="B64" s="84"/>
      <c r="C64" s="83"/>
      <c r="D64" s="83"/>
      <c r="E64" s="83"/>
      <c r="F64" s="83"/>
      <c r="G64" s="83"/>
      <c r="H64" s="83"/>
      <c r="I64" s="83"/>
      <c r="J64" s="83"/>
      <c r="K64" s="83">
        <v>21</v>
      </c>
      <c r="L64" s="83">
        <v>20</v>
      </c>
      <c r="M64" s="83">
        <v>3</v>
      </c>
      <c r="N64" s="83">
        <v>3</v>
      </c>
      <c r="O64" s="95">
        <v>3</v>
      </c>
      <c r="P64" s="95">
        <v>3</v>
      </c>
      <c r="Q64" s="95">
        <v>9</v>
      </c>
      <c r="R64" s="95">
        <v>3</v>
      </c>
      <c r="S64" s="95">
        <v>4</v>
      </c>
      <c r="T64" s="95">
        <v>4</v>
      </c>
      <c r="U64" s="95">
        <v>10</v>
      </c>
      <c r="V64" s="95">
        <v>3</v>
      </c>
      <c r="AC64" s="2"/>
    </row>
    <row r="65" spans="1:29" x14ac:dyDescent="0.25">
      <c r="A65" s="3" t="s">
        <v>5</v>
      </c>
      <c r="B65" s="84"/>
      <c r="C65" s="83"/>
      <c r="D65" s="83"/>
      <c r="E65" s="83"/>
      <c r="F65" s="83"/>
      <c r="G65" s="83"/>
      <c r="H65" s="83"/>
      <c r="I65" s="83"/>
      <c r="J65" s="83"/>
      <c r="K65" s="83">
        <v>8</v>
      </c>
      <c r="L65" s="83">
        <v>3</v>
      </c>
      <c r="M65" s="83"/>
      <c r="N65" s="83"/>
      <c r="O65" s="95">
        <v>2</v>
      </c>
      <c r="P65" s="95">
        <v>2</v>
      </c>
      <c r="Q65" s="95">
        <v>2</v>
      </c>
      <c r="R65" s="95">
        <v>2</v>
      </c>
      <c r="S65" s="95">
        <v>0</v>
      </c>
      <c r="T65" s="95">
        <v>0</v>
      </c>
      <c r="U65" s="95">
        <v>5</v>
      </c>
      <c r="V65" s="95">
        <v>2</v>
      </c>
      <c r="AC65" s="2"/>
    </row>
    <row r="66" spans="1:29" x14ac:dyDescent="0.25">
      <c r="A66" s="3" t="s">
        <v>7</v>
      </c>
      <c r="B66" s="83"/>
      <c r="C66" s="83"/>
      <c r="D66" s="83"/>
      <c r="E66" s="83">
        <v>1</v>
      </c>
      <c r="F66" s="83">
        <v>9</v>
      </c>
      <c r="G66" s="83">
        <v>1</v>
      </c>
      <c r="H66" s="83"/>
      <c r="I66" s="83">
        <v>10</v>
      </c>
      <c r="J66" s="83">
        <v>2</v>
      </c>
      <c r="K66" s="83">
        <v>9</v>
      </c>
      <c r="L66" s="83">
        <v>6</v>
      </c>
      <c r="M66" s="83">
        <v>16</v>
      </c>
      <c r="N66" s="83">
        <v>14</v>
      </c>
      <c r="O66" s="95">
        <v>19</v>
      </c>
      <c r="P66" s="95">
        <v>11</v>
      </c>
      <c r="Q66" s="95">
        <v>65</v>
      </c>
      <c r="R66" s="95">
        <v>59</v>
      </c>
      <c r="S66" s="95">
        <v>26</v>
      </c>
      <c r="T66" s="95">
        <v>19</v>
      </c>
      <c r="U66" s="95">
        <v>28</v>
      </c>
      <c r="V66" s="95">
        <v>7</v>
      </c>
      <c r="AC66" s="2"/>
    </row>
    <row r="67" spans="1:29" x14ac:dyDescent="0.25">
      <c r="A67" s="3" t="s">
        <v>50</v>
      </c>
      <c r="B67" s="83"/>
      <c r="C67" s="83"/>
      <c r="D67" s="83"/>
      <c r="E67" s="83">
        <v>1</v>
      </c>
      <c r="F67" s="83">
        <v>2</v>
      </c>
      <c r="G67" s="83"/>
      <c r="H67" s="83"/>
      <c r="I67" s="83">
        <v>3</v>
      </c>
      <c r="J67" s="83">
        <v>3</v>
      </c>
      <c r="K67" s="83"/>
      <c r="L67" s="83"/>
      <c r="M67" s="83"/>
      <c r="N67" s="83"/>
      <c r="O67" s="95">
        <v>4</v>
      </c>
      <c r="P67" s="95">
        <v>4</v>
      </c>
      <c r="Q67" s="95">
        <v>6</v>
      </c>
      <c r="R67" s="95">
        <v>3</v>
      </c>
      <c r="S67" s="95">
        <v>0</v>
      </c>
      <c r="T67" s="95">
        <v>0</v>
      </c>
      <c r="U67" s="95">
        <v>0</v>
      </c>
      <c r="V67" s="95">
        <v>0</v>
      </c>
      <c r="AC67" s="2"/>
    </row>
    <row r="68" spans="1:29" x14ac:dyDescent="0.25">
      <c r="A68" s="3" t="s">
        <v>51</v>
      </c>
      <c r="B68" s="83"/>
      <c r="C68" s="83"/>
      <c r="D68" s="83"/>
      <c r="E68" s="83"/>
      <c r="F68" s="83"/>
      <c r="G68" s="83"/>
      <c r="H68" s="83">
        <v>1</v>
      </c>
      <c r="I68" s="83">
        <v>18</v>
      </c>
      <c r="J68" s="83">
        <v>18</v>
      </c>
      <c r="K68" s="83"/>
      <c r="L68" s="83"/>
      <c r="M68" s="83">
        <v>2</v>
      </c>
      <c r="N68" s="83">
        <v>2</v>
      </c>
      <c r="O68" s="95"/>
      <c r="P68" s="95"/>
      <c r="Q68" s="95">
        <v>3</v>
      </c>
      <c r="R68" s="95"/>
      <c r="S68" s="95">
        <v>3</v>
      </c>
      <c r="T68" s="95">
        <v>0</v>
      </c>
      <c r="U68" s="95">
        <v>0</v>
      </c>
      <c r="V68" s="95">
        <v>0</v>
      </c>
      <c r="AC68" s="2"/>
    </row>
    <row r="69" spans="1:29" x14ac:dyDescent="0.25">
      <c r="A69" s="3" t="s">
        <v>42</v>
      </c>
      <c r="B69" s="83"/>
      <c r="C69" s="83">
        <v>4</v>
      </c>
      <c r="D69" s="83"/>
      <c r="E69" s="83">
        <v>1</v>
      </c>
      <c r="F69" s="83">
        <v>1</v>
      </c>
      <c r="G69" s="83"/>
      <c r="H69" s="83">
        <v>2</v>
      </c>
      <c r="I69" s="83">
        <v>3</v>
      </c>
      <c r="J69" s="83">
        <v>3</v>
      </c>
      <c r="K69" s="83">
        <v>12</v>
      </c>
      <c r="L69" s="83">
        <v>10</v>
      </c>
      <c r="M69" s="83">
        <v>1</v>
      </c>
      <c r="N69" s="83">
        <v>1</v>
      </c>
      <c r="O69" s="95">
        <v>7</v>
      </c>
      <c r="P69" s="95">
        <v>7</v>
      </c>
      <c r="Q69" s="95"/>
      <c r="R69" s="95"/>
      <c r="S69" s="95">
        <v>8</v>
      </c>
      <c r="T69" s="95">
        <v>4</v>
      </c>
      <c r="U69" s="95">
        <v>4</v>
      </c>
      <c r="V69" s="95">
        <v>4</v>
      </c>
      <c r="AC69" s="2"/>
    </row>
    <row r="70" spans="1:29" x14ac:dyDescent="0.25">
      <c r="A70" s="3" t="s">
        <v>8</v>
      </c>
      <c r="B70" s="83"/>
      <c r="C70" s="83"/>
      <c r="D70" s="83"/>
      <c r="E70" s="83">
        <v>5</v>
      </c>
      <c r="F70" s="83">
        <v>2</v>
      </c>
      <c r="G70" s="83">
        <v>1</v>
      </c>
      <c r="H70" s="83">
        <v>2</v>
      </c>
      <c r="I70" s="83">
        <v>11</v>
      </c>
      <c r="J70" s="83">
        <v>3</v>
      </c>
      <c r="K70" s="83">
        <v>50</v>
      </c>
      <c r="L70" s="83">
        <v>37</v>
      </c>
      <c r="M70" s="83">
        <v>24</v>
      </c>
      <c r="N70" s="83">
        <v>20</v>
      </c>
      <c r="O70" s="95">
        <v>8</v>
      </c>
      <c r="P70" s="95">
        <v>7</v>
      </c>
      <c r="Q70" s="95">
        <v>62</v>
      </c>
      <c r="R70" s="95">
        <v>61</v>
      </c>
      <c r="S70" s="95">
        <v>36</v>
      </c>
      <c r="T70" s="95">
        <v>36</v>
      </c>
      <c r="U70" s="95">
        <v>39</v>
      </c>
      <c r="V70" s="95">
        <v>38</v>
      </c>
      <c r="AC70" s="2"/>
    </row>
    <row r="71" spans="1:29" x14ac:dyDescent="0.25">
      <c r="A71" s="3" t="s">
        <v>9</v>
      </c>
      <c r="B71" s="83">
        <v>1000</v>
      </c>
      <c r="C71" s="83">
        <v>75</v>
      </c>
      <c r="D71" s="83">
        <v>3015</v>
      </c>
      <c r="E71" s="83">
        <v>602</v>
      </c>
      <c r="F71" s="83">
        <f>9980+30</f>
        <v>10010</v>
      </c>
      <c r="G71" s="83">
        <v>1200</v>
      </c>
      <c r="H71" s="83">
        <v>830</v>
      </c>
      <c r="I71" s="83">
        <v>272</v>
      </c>
      <c r="J71" s="83">
        <v>69</v>
      </c>
      <c r="K71" s="83">
        <v>96</v>
      </c>
      <c r="L71" s="83">
        <v>39</v>
      </c>
      <c r="M71" s="83">
        <v>563</v>
      </c>
      <c r="N71" s="83">
        <v>238</v>
      </c>
      <c r="O71" s="95">
        <v>2880</v>
      </c>
      <c r="P71" s="95">
        <v>541</v>
      </c>
      <c r="Q71" s="95">
        <v>748</v>
      </c>
      <c r="R71" s="95">
        <v>280</v>
      </c>
      <c r="S71" s="95">
        <v>2600</v>
      </c>
      <c r="T71" s="95">
        <v>2386</v>
      </c>
      <c r="U71" s="95">
        <v>2111</v>
      </c>
      <c r="V71" s="95">
        <v>1814</v>
      </c>
      <c r="AC71" s="2"/>
    </row>
    <row r="72" spans="1:29" x14ac:dyDescent="0.25">
      <c r="A72" s="3" t="s">
        <v>44</v>
      </c>
      <c r="B72" s="83">
        <v>1</v>
      </c>
      <c r="C72" s="83"/>
      <c r="D72" s="83">
        <v>3</v>
      </c>
      <c r="E72" s="83"/>
      <c r="F72" s="83">
        <v>7</v>
      </c>
      <c r="G72" s="83">
        <v>1</v>
      </c>
      <c r="H72" s="83">
        <v>8</v>
      </c>
      <c r="I72" s="83">
        <v>1</v>
      </c>
      <c r="J72" s="83"/>
      <c r="K72" s="83">
        <v>7</v>
      </c>
      <c r="L72" s="83">
        <v>6</v>
      </c>
      <c r="M72" s="83">
        <v>1</v>
      </c>
      <c r="N72" s="83"/>
      <c r="O72" s="95">
        <v>1</v>
      </c>
      <c r="P72" s="95">
        <v>1</v>
      </c>
      <c r="Q72" s="95">
        <v>9</v>
      </c>
      <c r="R72" s="95">
        <v>8</v>
      </c>
      <c r="S72" s="95">
        <v>2</v>
      </c>
      <c r="T72" s="95">
        <v>2</v>
      </c>
      <c r="U72" s="95">
        <v>4</v>
      </c>
      <c r="V72" s="95">
        <v>4</v>
      </c>
      <c r="AC72" s="2"/>
    </row>
    <row r="73" spans="1:29" x14ac:dyDescent="0.25">
      <c r="A73" s="3" t="s">
        <v>10</v>
      </c>
      <c r="B73" s="83">
        <v>600</v>
      </c>
      <c r="C73" s="83">
        <v>451</v>
      </c>
      <c r="D73" s="83">
        <v>1812</v>
      </c>
      <c r="E73" s="83">
        <v>766</v>
      </c>
      <c r="F73" s="83">
        <v>1730</v>
      </c>
      <c r="G73" s="83">
        <v>500</v>
      </c>
      <c r="H73" s="83">
        <v>262</v>
      </c>
      <c r="I73" s="83">
        <v>81</v>
      </c>
      <c r="J73" s="83">
        <v>46</v>
      </c>
      <c r="K73" s="83">
        <v>372</v>
      </c>
      <c r="L73" s="83">
        <v>294</v>
      </c>
      <c r="M73" s="83">
        <v>121</v>
      </c>
      <c r="N73" s="83">
        <v>89</v>
      </c>
      <c r="O73" s="95">
        <v>70</v>
      </c>
      <c r="P73" s="95">
        <v>27</v>
      </c>
      <c r="Q73" s="95">
        <v>21</v>
      </c>
      <c r="R73" s="95">
        <v>8</v>
      </c>
      <c r="S73" s="95">
        <v>55</v>
      </c>
      <c r="T73" s="95">
        <v>49</v>
      </c>
      <c r="U73" s="95">
        <v>352</v>
      </c>
      <c r="V73" s="95">
        <v>28</v>
      </c>
      <c r="AC73" s="2"/>
    </row>
    <row r="74" spans="1:29" x14ac:dyDescent="0.25">
      <c r="A74" s="3" t="s">
        <v>11</v>
      </c>
      <c r="B74" s="83">
        <v>14000</v>
      </c>
      <c r="C74" s="83">
        <v>12025</v>
      </c>
      <c r="D74" s="83">
        <v>2010</v>
      </c>
      <c r="E74" s="83">
        <v>20510</v>
      </c>
      <c r="F74" s="83">
        <v>20725</v>
      </c>
      <c r="G74" s="83">
        <v>7200</v>
      </c>
      <c r="H74" s="83">
        <v>17469</v>
      </c>
      <c r="I74" s="83">
        <v>3228</v>
      </c>
      <c r="J74" s="83">
        <v>3071</v>
      </c>
      <c r="K74" s="83">
        <v>4996</v>
      </c>
      <c r="L74" s="83">
        <v>4935</v>
      </c>
      <c r="M74" s="83">
        <v>4098</v>
      </c>
      <c r="N74" s="83">
        <v>3908</v>
      </c>
      <c r="O74" s="95">
        <v>16357</v>
      </c>
      <c r="P74" s="95">
        <v>16040</v>
      </c>
      <c r="Q74" s="95">
        <v>7964</v>
      </c>
      <c r="R74" s="95">
        <v>7732</v>
      </c>
      <c r="S74" s="95">
        <v>3998</v>
      </c>
      <c r="T74" s="95">
        <v>3834</v>
      </c>
      <c r="U74" s="95">
        <v>2267</v>
      </c>
      <c r="V74" s="95">
        <v>2169</v>
      </c>
      <c r="AC74" s="2"/>
    </row>
    <row r="75" spans="1:29" x14ac:dyDescent="0.25">
      <c r="A75" s="3" t="s">
        <v>12</v>
      </c>
      <c r="B75" s="83">
        <v>50</v>
      </c>
      <c r="C75" s="83"/>
      <c r="D75" s="83"/>
      <c r="E75" s="83">
        <v>2</v>
      </c>
      <c r="F75" s="83">
        <v>21</v>
      </c>
      <c r="G75" s="83">
        <v>2</v>
      </c>
      <c r="H75" s="83">
        <v>20</v>
      </c>
      <c r="I75" s="83">
        <v>136</v>
      </c>
      <c r="J75" s="83">
        <v>121</v>
      </c>
      <c r="K75" s="83">
        <v>245</v>
      </c>
      <c r="L75" s="83">
        <v>195</v>
      </c>
      <c r="M75" s="83">
        <v>218</v>
      </c>
      <c r="N75" s="83">
        <v>168</v>
      </c>
      <c r="O75" s="95">
        <v>102</v>
      </c>
      <c r="P75" s="95">
        <v>100</v>
      </c>
      <c r="Q75" s="95">
        <v>128</v>
      </c>
      <c r="R75" s="95">
        <v>74</v>
      </c>
      <c r="S75" s="95">
        <v>195</v>
      </c>
      <c r="T75" s="95">
        <v>112</v>
      </c>
      <c r="U75" s="95">
        <v>162</v>
      </c>
      <c r="V75" s="95">
        <v>103</v>
      </c>
      <c r="AC75" s="2"/>
    </row>
    <row r="76" spans="1:29" x14ac:dyDescent="0.25">
      <c r="A76" s="3" t="s">
        <v>32</v>
      </c>
      <c r="B76" s="83"/>
      <c r="C76" s="83"/>
      <c r="D76" s="83"/>
      <c r="E76" s="83"/>
      <c r="F76" s="83"/>
      <c r="G76" s="83"/>
      <c r="H76" s="83"/>
      <c r="I76" s="83">
        <v>1</v>
      </c>
      <c r="J76" s="83">
        <v>1</v>
      </c>
      <c r="K76" s="84">
        <v>5</v>
      </c>
      <c r="L76" s="83">
        <v>4</v>
      </c>
      <c r="M76" s="83">
        <v>3</v>
      </c>
      <c r="N76" s="83">
        <v>3</v>
      </c>
      <c r="O76" s="95">
        <v>33</v>
      </c>
      <c r="P76" s="95">
        <v>33</v>
      </c>
      <c r="Q76" s="95"/>
      <c r="R76" s="95"/>
      <c r="S76" s="95">
        <v>13</v>
      </c>
      <c r="T76" s="95">
        <v>12</v>
      </c>
      <c r="U76" s="95">
        <v>33</v>
      </c>
      <c r="V76" s="95">
        <v>31</v>
      </c>
      <c r="AC76" s="2"/>
    </row>
    <row r="77" spans="1:29" x14ac:dyDescent="0.25">
      <c r="A77" s="3" t="s">
        <v>18</v>
      </c>
      <c r="B77" s="83"/>
      <c r="C77" s="83"/>
      <c r="D77" s="83"/>
      <c r="E77" s="83"/>
      <c r="F77" s="83"/>
      <c r="G77" s="83"/>
      <c r="H77" s="83"/>
      <c r="I77" s="83">
        <v>104</v>
      </c>
      <c r="J77" s="83">
        <v>103</v>
      </c>
      <c r="K77" s="83">
        <v>791</v>
      </c>
      <c r="L77" s="83">
        <v>640</v>
      </c>
      <c r="M77" s="83">
        <v>3333</v>
      </c>
      <c r="N77" s="83">
        <v>2987</v>
      </c>
      <c r="O77" s="95">
        <v>844</v>
      </c>
      <c r="P77" s="95">
        <v>617</v>
      </c>
      <c r="Q77" s="95">
        <v>5305</v>
      </c>
      <c r="R77" s="95">
        <v>5272</v>
      </c>
      <c r="S77" s="95">
        <v>987</v>
      </c>
      <c r="T77" s="95">
        <v>987</v>
      </c>
      <c r="U77" s="95">
        <v>306</v>
      </c>
      <c r="V77" s="95">
        <v>285</v>
      </c>
      <c r="AC77" s="2"/>
    </row>
    <row r="78" spans="1:29" x14ac:dyDescent="0.25">
      <c r="A78" s="3" t="s">
        <v>46</v>
      </c>
      <c r="B78" s="83"/>
      <c r="C78" s="83"/>
      <c r="D78" s="83"/>
      <c r="E78" s="83"/>
      <c r="F78" s="83"/>
      <c r="G78" s="83"/>
      <c r="H78" s="83"/>
      <c r="I78" s="83"/>
      <c r="J78" s="83"/>
      <c r="K78" s="83">
        <v>1</v>
      </c>
      <c r="L78" s="83">
        <v>1</v>
      </c>
      <c r="M78" s="83">
        <v>8</v>
      </c>
      <c r="N78" s="83">
        <v>8</v>
      </c>
      <c r="O78" s="95">
        <v>8</v>
      </c>
      <c r="P78" s="95">
        <v>8</v>
      </c>
      <c r="Q78" s="95"/>
      <c r="R78" s="95"/>
      <c r="S78" s="95">
        <v>2</v>
      </c>
      <c r="T78" s="95">
        <v>2</v>
      </c>
      <c r="U78" s="95">
        <v>0</v>
      </c>
      <c r="V78" s="95">
        <v>0</v>
      </c>
      <c r="AC78" s="2"/>
    </row>
    <row r="79" spans="1:29" x14ac:dyDescent="0.25">
      <c r="A79" s="3" t="s">
        <v>13</v>
      </c>
      <c r="B79" s="83">
        <v>2</v>
      </c>
      <c r="C79" s="83"/>
      <c r="D79" s="83"/>
      <c r="E79" s="83">
        <v>1</v>
      </c>
      <c r="F79" s="83">
        <v>1</v>
      </c>
      <c r="G79" s="83"/>
      <c r="H79" s="83"/>
      <c r="I79" s="83"/>
      <c r="J79" s="83"/>
      <c r="K79" s="83">
        <v>7</v>
      </c>
      <c r="L79" s="83"/>
      <c r="M79" s="83"/>
      <c r="N79" s="83"/>
      <c r="O79" s="95">
        <v>1</v>
      </c>
      <c r="P79" s="95">
        <v>1</v>
      </c>
      <c r="Q79" s="95">
        <v>146</v>
      </c>
      <c r="R79" s="95">
        <v>139</v>
      </c>
      <c r="S79" s="95">
        <v>98</v>
      </c>
      <c r="T79" s="95">
        <v>90</v>
      </c>
      <c r="U79" s="95">
        <v>11</v>
      </c>
      <c r="V79" s="95">
        <v>4</v>
      </c>
      <c r="AC79" s="2"/>
    </row>
    <row r="80" spans="1:29" x14ac:dyDescent="0.25">
      <c r="A80" s="3" t="s">
        <v>14</v>
      </c>
      <c r="B80" s="83">
        <v>130</v>
      </c>
      <c r="C80" s="83">
        <v>1760</v>
      </c>
      <c r="D80" s="83">
        <v>133</v>
      </c>
      <c r="E80" s="83">
        <v>1219</v>
      </c>
      <c r="F80" s="83">
        <v>3271</v>
      </c>
      <c r="G80" s="83">
        <v>562</v>
      </c>
      <c r="H80" s="83">
        <v>642</v>
      </c>
      <c r="I80" s="83">
        <v>1092</v>
      </c>
      <c r="J80" s="83">
        <v>1091</v>
      </c>
      <c r="K80" s="83">
        <v>556</v>
      </c>
      <c r="L80" s="83">
        <v>535</v>
      </c>
      <c r="M80" s="83">
        <v>1002</v>
      </c>
      <c r="N80" s="83">
        <v>938</v>
      </c>
      <c r="O80" s="95">
        <v>1180</v>
      </c>
      <c r="P80" s="95">
        <v>1157</v>
      </c>
      <c r="Q80" s="95">
        <v>2440</v>
      </c>
      <c r="R80" s="95">
        <v>2431</v>
      </c>
      <c r="S80" s="95">
        <v>1520</v>
      </c>
      <c r="T80" s="95">
        <v>1480</v>
      </c>
      <c r="U80" s="95">
        <v>825</v>
      </c>
      <c r="V80" s="95">
        <v>785</v>
      </c>
      <c r="AC80" s="2"/>
    </row>
    <row r="81" spans="1:29" x14ac:dyDescent="0.25">
      <c r="A81" s="3" t="s">
        <v>40</v>
      </c>
      <c r="B81" s="83"/>
      <c r="C81" s="83"/>
      <c r="D81" s="83"/>
      <c r="E81" s="83"/>
      <c r="F81" s="83">
        <f>6+1</f>
        <v>7</v>
      </c>
      <c r="G81" s="83">
        <v>2</v>
      </c>
      <c r="H81" s="83"/>
      <c r="I81" s="83"/>
      <c r="J81" s="83"/>
      <c r="K81" s="83">
        <v>5</v>
      </c>
      <c r="L81" s="83"/>
      <c r="M81" s="83">
        <v>1</v>
      </c>
      <c r="N81" s="83"/>
      <c r="O81" s="95">
        <v>4</v>
      </c>
      <c r="P81" s="95">
        <v>1</v>
      </c>
      <c r="Q81" s="95">
        <v>2</v>
      </c>
      <c r="R81" s="95"/>
      <c r="S81" s="95">
        <v>6</v>
      </c>
      <c r="T81" s="95">
        <v>6</v>
      </c>
      <c r="U81" s="95">
        <v>2</v>
      </c>
      <c r="V81" s="95">
        <v>0</v>
      </c>
      <c r="AC81" s="2"/>
    </row>
    <row r="82" spans="1:29" x14ac:dyDescent="0.25">
      <c r="A82" s="3" t="s">
        <v>52</v>
      </c>
      <c r="B82" s="83"/>
      <c r="C82" s="83"/>
      <c r="D82" s="83"/>
      <c r="E82" s="83"/>
      <c r="F82" s="83"/>
      <c r="G82" s="83"/>
      <c r="H82" s="83"/>
      <c r="I82" s="83">
        <v>1</v>
      </c>
      <c r="J82" s="83">
        <v>1</v>
      </c>
      <c r="K82" s="83"/>
      <c r="L82" s="83"/>
      <c r="M82" s="83"/>
      <c r="N82" s="83"/>
      <c r="O82" s="95">
        <v>6</v>
      </c>
      <c r="P82" s="95">
        <v>6</v>
      </c>
      <c r="Q82" s="95"/>
      <c r="R82" s="95"/>
      <c r="S82" s="95">
        <v>0</v>
      </c>
      <c r="T82" s="95">
        <v>0</v>
      </c>
      <c r="U82" s="95">
        <v>0</v>
      </c>
      <c r="V82" s="95">
        <v>0</v>
      </c>
      <c r="AC82" s="2"/>
    </row>
    <row r="83" spans="1:29" x14ac:dyDescent="0.25">
      <c r="A83" s="3" t="s">
        <v>53</v>
      </c>
      <c r="B83" s="83"/>
      <c r="C83" s="83"/>
      <c r="D83" s="83"/>
      <c r="E83" s="83"/>
      <c r="F83" s="83"/>
      <c r="G83" s="83">
        <v>1</v>
      </c>
      <c r="H83" s="83">
        <v>2</v>
      </c>
      <c r="I83" s="83"/>
      <c r="J83" s="83"/>
      <c r="K83" s="83"/>
      <c r="L83" s="83"/>
      <c r="M83" s="83">
        <v>2</v>
      </c>
      <c r="N83" s="83"/>
      <c r="O83" s="95"/>
      <c r="P83" s="95"/>
      <c r="Q83" s="95"/>
      <c r="R83" s="95"/>
      <c r="S83" s="95">
        <v>1</v>
      </c>
      <c r="T83" s="95">
        <v>1</v>
      </c>
      <c r="U83" s="95">
        <v>1</v>
      </c>
      <c r="V83" s="95">
        <v>1</v>
      </c>
      <c r="AC83" s="2"/>
    </row>
    <row r="84" spans="1:29" x14ac:dyDescent="0.25">
      <c r="A84" s="3" t="s">
        <v>15</v>
      </c>
      <c r="B84" s="83">
        <v>600</v>
      </c>
      <c r="C84" s="83">
        <v>525</v>
      </c>
      <c r="D84" s="83">
        <v>58</v>
      </c>
      <c r="E84" s="83">
        <v>183</v>
      </c>
      <c r="F84" s="83">
        <v>1354</v>
      </c>
      <c r="G84" s="83">
        <v>325</v>
      </c>
      <c r="H84" s="83">
        <v>175</v>
      </c>
      <c r="I84" s="83">
        <v>125</v>
      </c>
      <c r="J84" s="83">
        <v>22</v>
      </c>
      <c r="K84" s="83"/>
      <c r="L84" s="83"/>
      <c r="M84" s="83">
        <v>33</v>
      </c>
      <c r="N84" s="83">
        <v>32</v>
      </c>
      <c r="O84" s="95">
        <v>76</v>
      </c>
      <c r="P84" s="95">
        <v>63</v>
      </c>
      <c r="Q84" s="95">
        <v>18</v>
      </c>
      <c r="R84" s="95">
        <v>16</v>
      </c>
      <c r="S84" s="95">
        <v>13</v>
      </c>
      <c r="T84" s="95">
        <v>3</v>
      </c>
      <c r="U84" s="95">
        <v>0</v>
      </c>
      <c r="V84" s="95">
        <v>0</v>
      </c>
      <c r="AC84" s="2"/>
    </row>
    <row r="85" spans="1:29" s="2" customFormat="1" x14ac:dyDescent="0.25">
      <c r="A85" s="3" t="s">
        <v>54</v>
      </c>
      <c r="B85" s="83"/>
      <c r="C85" s="83"/>
      <c r="D85" s="83"/>
      <c r="E85" s="83"/>
      <c r="F85" s="83"/>
      <c r="G85" s="83"/>
      <c r="H85" s="83"/>
      <c r="I85" s="83"/>
      <c r="J85" s="83"/>
      <c r="K85" s="83"/>
      <c r="L85" s="83"/>
      <c r="M85" s="83">
        <v>14</v>
      </c>
      <c r="N85" s="83"/>
      <c r="O85" s="95">
        <v>1</v>
      </c>
      <c r="P85" s="95">
        <v>1</v>
      </c>
      <c r="Q85" s="95">
        <v>22</v>
      </c>
      <c r="R85" s="95">
        <v>19</v>
      </c>
      <c r="S85" s="95">
        <v>36</v>
      </c>
      <c r="T85" s="95">
        <v>0</v>
      </c>
      <c r="U85" s="95">
        <v>0</v>
      </c>
      <c r="V85" s="95">
        <v>0</v>
      </c>
      <c r="W85"/>
      <c r="X85"/>
    </row>
    <row r="86" spans="1:29" x14ac:dyDescent="0.25">
      <c r="A86" s="3" t="s">
        <v>74</v>
      </c>
      <c r="B86" s="83"/>
      <c r="C86" s="83"/>
      <c r="D86" s="83"/>
      <c r="E86" s="83"/>
      <c r="F86" s="83"/>
      <c r="G86" s="83"/>
      <c r="H86" s="83"/>
      <c r="I86" s="83">
        <v>99</v>
      </c>
      <c r="J86" s="83">
        <v>97</v>
      </c>
      <c r="K86" s="83">
        <v>82</v>
      </c>
      <c r="L86" s="83">
        <v>71</v>
      </c>
      <c r="M86" s="83">
        <v>42</v>
      </c>
      <c r="N86" s="83">
        <v>42</v>
      </c>
      <c r="O86">
        <v>75</v>
      </c>
      <c r="P86" s="95">
        <v>75</v>
      </c>
      <c r="Q86" s="95">
        <v>344</v>
      </c>
      <c r="R86" s="95">
        <v>304</v>
      </c>
      <c r="S86" s="95">
        <v>49</v>
      </c>
      <c r="T86" s="95">
        <v>43</v>
      </c>
      <c r="U86" s="95">
        <v>65</v>
      </c>
      <c r="V86" s="95">
        <v>48</v>
      </c>
      <c r="AC86" s="2"/>
    </row>
    <row r="87" spans="1:29" x14ac:dyDescent="0.25">
      <c r="A87" s="3" t="s">
        <v>16</v>
      </c>
      <c r="B87" s="83"/>
      <c r="C87" s="83"/>
      <c r="D87" s="83"/>
      <c r="E87" s="83"/>
      <c r="F87" s="83"/>
      <c r="G87" s="83"/>
      <c r="H87" s="83"/>
      <c r="I87" s="83">
        <v>1</v>
      </c>
      <c r="J87" s="83"/>
      <c r="K87" s="83">
        <v>5</v>
      </c>
      <c r="L87" s="83"/>
      <c r="M87" s="83">
        <v>1</v>
      </c>
      <c r="N87" s="83"/>
      <c r="O87" s="95"/>
      <c r="P87" s="95"/>
      <c r="Q87" s="95"/>
      <c r="R87" s="95"/>
      <c r="S87" s="95">
        <v>0</v>
      </c>
      <c r="T87" s="95">
        <v>0</v>
      </c>
      <c r="U87" s="95">
        <v>0</v>
      </c>
      <c r="V87" s="95">
        <v>0</v>
      </c>
      <c r="AC87" s="2"/>
    </row>
    <row r="88" spans="1:29" x14ac:dyDescent="0.25">
      <c r="A88" s="155" t="s">
        <v>17</v>
      </c>
      <c r="B88" s="24"/>
      <c r="C88" s="24"/>
      <c r="D88" s="24"/>
      <c r="E88" s="24">
        <v>100</v>
      </c>
      <c r="F88" s="24"/>
      <c r="G88" s="24"/>
      <c r="H88" s="24">
        <v>100</v>
      </c>
      <c r="I88" s="24">
        <v>1630</v>
      </c>
      <c r="J88" s="24"/>
      <c r="K88" s="24">
        <v>1500</v>
      </c>
      <c r="L88" s="24"/>
      <c r="M88" s="24">
        <v>5001</v>
      </c>
      <c r="N88" s="24">
        <v>1</v>
      </c>
      <c r="O88" s="154">
        <v>1501</v>
      </c>
      <c r="P88" s="154"/>
      <c r="Q88" s="95">
        <v>703</v>
      </c>
      <c r="R88" s="95"/>
      <c r="S88" s="95">
        <v>3002</v>
      </c>
      <c r="T88" s="95">
        <v>1</v>
      </c>
      <c r="U88" s="95">
        <v>1502</v>
      </c>
      <c r="V88" s="95">
        <v>1</v>
      </c>
      <c r="AC88" s="2"/>
    </row>
    <row r="89" spans="1:29" x14ac:dyDescent="0.25">
      <c r="A89" t="s">
        <v>55</v>
      </c>
      <c r="S89">
        <v>4</v>
      </c>
      <c r="U89" s="95">
        <v>0</v>
      </c>
      <c r="V89" s="95">
        <v>0</v>
      </c>
      <c r="AC89" s="2"/>
    </row>
    <row r="90" spans="1:29" x14ac:dyDescent="0.25">
      <c r="A90" s="41" t="s">
        <v>164</v>
      </c>
      <c r="B90" s="104"/>
      <c r="C90" s="104"/>
      <c r="D90" s="104"/>
      <c r="E90" s="104"/>
      <c r="F90" s="104"/>
      <c r="G90" s="104"/>
      <c r="H90" s="104"/>
      <c r="I90" s="104"/>
      <c r="J90" s="104"/>
      <c r="K90" s="104"/>
      <c r="L90" s="104"/>
      <c r="M90" s="104"/>
      <c r="N90" s="104"/>
      <c r="O90" s="104"/>
      <c r="P90" s="104"/>
      <c r="Q90" s="117">
        <v>5</v>
      </c>
      <c r="R90" s="117">
        <v>5</v>
      </c>
      <c r="S90" s="117">
        <v>0</v>
      </c>
      <c r="T90" s="117">
        <v>0</v>
      </c>
      <c r="U90" s="95">
        <v>0</v>
      </c>
      <c r="V90" s="95">
        <v>0</v>
      </c>
      <c r="AC90" s="2"/>
    </row>
    <row r="91" spans="1:29" x14ac:dyDescent="0.25">
      <c r="A91" s="11" t="s">
        <v>24</v>
      </c>
      <c r="B91" s="83">
        <f t="shared" ref="B91:L91" si="3">SUM(B58:B88)</f>
        <v>16664</v>
      </c>
      <c r="C91" s="83">
        <f t="shared" si="3"/>
        <v>14849</v>
      </c>
      <c r="D91" s="83">
        <f t="shared" si="3"/>
        <v>7123</v>
      </c>
      <c r="E91" s="83">
        <f t="shared" si="3"/>
        <v>23478</v>
      </c>
      <c r="F91" s="83">
        <f t="shared" si="3"/>
        <v>37437</v>
      </c>
      <c r="G91" s="83">
        <f t="shared" si="3"/>
        <v>9872</v>
      </c>
      <c r="H91" s="83">
        <f t="shared" si="3"/>
        <v>19628</v>
      </c>
      <c r="I91" s="83">
        <f t="shared" si="3"/>
        <v>7195</v>
      </c>
      <c r="J91" s="83">
        <f t="shared" si="3"/>
        <v>4994</v>
      </c>
      <c r="K91" s="83">
        <f t="shared" si="3"/>
        <v>9343</v>
      </c>
      <c r="L91" s="83">
        <f t="shared" si="3"/>
        <v>7314</v>
      </c>
      <c r="M91" s="83">
        <v>14939</v>
      </c>
      <c r="N91" s="83">
        <v>8858</v>
      </c>
      <c r="O91" s="95">
        <v>23817</v>
      </c>
      <c r="P91" s="95">
        <v>19309</v>
      </c>
      <c r="Q91" s="95">
        <v>18458</v>
      </c>
      <c r="R91" s="95">
        <v>16815</v>
      </c>
      <c r="S91" s="19">
        <f>SUM(S58:S90)</f>
        <v>13017</v>
      </c>
      <c r="T91" s="95">
        <v>9402</v>
      </c>
      <c r="U91" s="234">
        <f>SUM(U58:U90)</f>
        <v>8220</v>
      </c>
      <c r="V91" s="209">
        <f>SUM(V58:V90)</f>
        <v>5776</v>
      </c>
    </row>
    <row r="95" spans="1:29" x14ac:dyDescent="0.25">
      <c r="A95" s="1" t="s">
        <v>90</v>
      </c>
    </row>
    <row r="97" spans="1:33" x14ac:dyDescent="0.25">
      <c r="A97" s="2" t="s">
        <v>76</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x14ac:dyDescent="0.25">
      <c r="A98" s="2" t="s">
        <v>77</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x14ac:dyDescent="0.25">
      <c r="A100" s="43">
        <v>1986</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x14ac:dyDescent="0.25">
      <c r="A101" s="44" t="s">
        <v>78</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x14ac:dyDescent="0.25">
      <c r="A102" s="45"/>
      <c r="B102" s="46">
        <v>31524</v>
      </c>
      <c r="C102" s="46">
        <v>31525</v>
      </c>
      <c r="D102" s="46">
        <v>31526</v>
      </c>
      <c r="E102" s="46">
        <v>31527</v>
      </c>
      <c r="F102" s="46">
        <v>31528</v>
      </c>
      <c r="G102" s="46">
        <v>31529</v>
      </c>
      <c r="H102" s="46">
        <v>31530</v>
      </c>
      <c r="I102" s="46">
        <v>31531</v>
      </c>
      <c r="J102" s="46">
        <v>31532</v>
      </c>
      <c r="K102" s="46">
        <v>31533</v>
      </c>
      <c r="L102" s="47">
        <v>31534</v>
      </c>
      <c r="M102" s="47">
        <v>31535</v>
      </c>
      <c r="N102" s="47">
        <v>31536</v>
      </c>
      <c r="O102" s="47">
        <v>31537</v>
      </c>
      <c r="P102" s="47">
        <v>31538</v>
      </c>
      <c r="Q102" s="47">
        <v>31539</v>
      </c>
      <c r="R102" s="47">
        <v>31540</v>
      </c>
      <c r="S102" s="47">
        <v>31541</v>
      </c>
      <c r="T102" s="47">
        <v>31542</v>
      </c>
      <c r="U102" s="47">
        <v>31543</v>
      </c>
      <c r="V102" s="47">
        <v>31544</v>
      </c>
      <c r="W102" s="47">
        <v>31545</v>
      </c>
      <c r="X102" s="47">
        <v>31546</v>
      </c>
      <c r="Y102" s="47">
        <v>31547</v>
      </c>
      <c r="Z102" s="47">
        <v>31548</v>
      </c>
      <c r="AA102" s="47">
        <v>31549</v>
      </c>
      <c r="AB102" s="47">
        <v>31550</v>
      </c>
      <c r="AC102" s="46">
        <v>31551</v>
      </c>
      <c r="AD102" s="46">
        <v>31552</v>
      </c>
      <c r="AE102" s="46">
        <v>31553</v>
      </c>
      <c r="AF102" s="48" t="s">
        <v>24</v>
      </c>
      <c r="AG102" s="2"/>
    </row>
    <row r="103" spans="1:33" x14ac:dyDescent="0.25">
      <c r="A103" s="45" t="s">
        <v>11</v>
      </c>
      <c r="B103" s="2"/>
      <c r="C103" s="2"/>
      <c r="D103" s="2"/>
      <c r="E103" s="2"/>
      <c r="F103" s="2"/>
      <c r="G103" s="2"/>
      <c r="H103" s="2"/>
      <c r="I103" s="2"/>
      <c r="J103" s="2"/>
      <c r="K103" s="2"/>
      <c r="L103" s="49">
        <v>250</v>
      </c>
      <c r="M103" s="50">
        <v>175</v>
      </c>
      <c r="N103" s="50">
        <v>1400</v>
      </c>
      <c r="O103" s="50">
        <v>5000</v>
      </c>
      <c r="P103" s="50">
        <v>6000</v>
      </c>
      <c r="Q103" s="50">
        <v>6000</v>
      </c>
      <c r="R103" s="50">
        <v>10000</v>
      </c>
      <c r="S103" s="50">
        <v>5000</v>
      </c>
      <c r="T103" s="50">
        <v>5000</v>
      </c>
      <c r="U103" s="50">
        <v>8000</v>
      </c>
      <c r="V103" s="50">
        <v>10000</v>
      </c>
      <c r="W103" s="50">
        <v>8000</v>
      </c>
      <c r="X103" s="50">
        <v>5000</v>
      </c>
      <c r="Y103" s="50">
        <v>2500</v>
      </c>
      <c r="Z103" s="51"/>
      <c r="AA103" s="52"/>
      <c r="AB103" s="52"/>
      <c r="AC103" s="2"/>
      <c r="AD103" s="2"/>
      <c r="AE103" s="2"/>
      <c r="AF103" s="53">
        <f>SUM(B103:AE103)</f>
        <v>72325</v>
      </c>
      <c r="AG103" s="2"/>
    </row>
    <row r="104" spans="1:33" x14ac:dyDescent="0.25">
      <c r="A104" s="45" t="s">
        <v>79</v>
      </c>
      <c r="B104" s="2"/>
      <c r="C104" s="2"/>
      <c r="D104" s="2"/>
      <c r="E104" s="2"/>
      <c r="F104" s="2"/>
      <c r="G104" s="2"/>
      <c r="H104" s="2"/>
      <c r="I104" s="2"/>
      <c r="J104" s="2"/>
      <c r="K104" s="2"/>
      <c r="L104" s="51"/>
      <c r="M104" s="52"/>
      <c r="N104" s="50"/>
      <c r="O104" s="50"/>
      <c r="P104" s="50">
        <v>300</v>
      </c>
      <c r="Q104" s="50">
        <v>1000</v>
      </c>
      <c r="R104" s="50">
        <v>1000</v>
      </c>
      <c r="S104" s="50">
        <v>50</v>
      </c>
      <c r="T104" s="50">
        <v>1000</v>
      </c>
      <c r="U104" s="50">
        <v>700</v>
      </c>
      <c r="V104" s="50">
        <v>500</v>
      </c>
      <c r="W104" s="50">
        <v>800</v>
      </c>
      <c r="X104" s="50">
        <v>500</v>
      </c>
      <c r="Y104" s="50">
        <v>600</v>
      </c>
      <c r="Z104" s="51"/>
      <c r="AA104" s="52"/>
      <c r="AB104" s="52"/>
      <c r="AC104" s="2"/>
      <c r="AD104" s="2"/>
      <c r="AE104" s="2"/>
      <c r="AF104" s="53">
        <f t="shared" ref="AF104:AF113" si="4">SUM(B104:AE104)</f>
        <v>6450</v>
      </c>
      <c r="AG104" s="2"/>
    </row>
    <row r="105" spans="1:33" x14ac:dyDescent="0.25">
      <c r="A105" s="45" t="s">
        <v>15</v>
      </c>
      <c r="B105" s="2"/>
      <c r="C105" s="2"/>
      <c r="D105" s="2"/>
      <c r="E105" s="2"/>
      <c r="F105" s="2"/>
      <c r="G105" s="2"/>
      <c r="H105" s="2"/>
      <c r="I105" s="2"/>
      <c r="J105" s="2"/>
      <c r="K105" s="2"/>
      <c r="L105" s="53"/>
      <c r="M105" s="50"/>
      <c r="N105" s="50">
        <v>100</v>
      </c>
      <c r="O105" s="50">
        <v>200</v>
      </c>
      <c r="P105" s="50">
        <v>200</v>
      </c>
      <c r="Q105" s="50">
        <v>500</v>
      </c>
      <c r="R105" s="50">
        <v>300</v>
      </c>
      <c r="S105" s="50">
        <v>200</v>
      </c>
      <c r="T105" s="50">
        <v>300</v>
      </c>
      <c r="U105" s="50">
        <v>400</v>
      </c>
      <c r="V105" s="50">
        <v>500</v>
      </c>
      <c r="W105" s="50">
        <v>200</v>
      </c>
      <c r="X105" s="50">
        <v>100</v>
      </c>
      <c r="Y105" s="50">
        <v>100</v>
      </c>
      <c r="Z105" s="51"/>
      <c r="AA105" s="52"/>
      <c r="AB105" s="52"/>
      <c r="AC105" s="2"/>
      <c r="AD105" s="2"/>
      <c r="AE105" s="2"/>
      <c r="AF105" s="53">
        <f t="shared" si="4"/>
        <v>3100</v>
      </c>
      <c r="AG105" s="2"/>
    </row>
    <row r="106" spans="1:33" x14ac:dyDescent="0.25">
      <c r="A106" s="45" t="s">
        <v>80</v>
      </c>
      <c r="B106" s="2"/>
      <c r="C106" s="2"/>
      <c r="D106" s="2"/>
      <c r="E106" s="2"/>
      <c r="F106" s="2"/>
      <c r="G106" s="2"/>
      <c r="H106" s="2"/>
      <c r="I106" s="2"/>
      <c r="J106" s="2"/>
      <c r="K106" s="2"/>
      <c r="L106" s="52"/>
      <c r="M106" s="53"/>
      <c r="N106" s="50"/>
      <c r="O106" s="49">
        <v>10</v>
      </c>
      <c r="P106" s="49">
        <v>100</v>
      </c>
      <c r="Q106" s="49">
        <v>50</v>
      </c>
      <c r="R106" s="49">
        <v>100</v>
      </c>
      <c r="S106" s="50">
        <v>300</v>
      </c>
      <c r="T106" s="50">
        <v>300</v>
      </c>
      <c r="U106" s="50">
        <v>500</v>
      </c>
      <c r="V106" s="50">
        <v>800</v>
      </c>
      <c r="W106" s="50">
        <v>500</v>
      </c>
      <c r="X106" s="50">
        <v>200</v>
      </c>
      <c r="Y106" s="50">
        <v>200</v>
      </c>
      <c r="Z106" s="51"/>
      <c r="AA106" s="53"/>
      <c r="AB106" s="53"/>
      <c r="AC106" s="2"/>
      <c r="AD106" s="2"/>
      <c r="AE106" s="2"/>
      <c r="AF106" s="53">
        <f t="shared" si="4"/>
        <v>3060</v>
      </c>
      <c r="AG106" s="2"/>
    </row>
    <row r="107" spans="1:33" x14ac:dyDescent="0.25">
      <c r="A107" s="45" t="s">
        <v>14</v>
      </c>
      <c r="B107" s="2"/>
      <c r="C107" s="2"/>
      <c r="D107" s="2"/>
      <c r="E107" s="2"/>
      <c r="F107" s="2"/>
      <c r="G107" s="2"/>
      <c r="H107" s="2"/>
      <c r="I107" s="2"/>
      <c r="J107" s="2"/>
      <c r="K107" s="2"/>
      <c r="L107" s="50">
        <v>50</v>
      </c>
      <c r="M107" s="50">
        <v>10</v>
      </c>
      <c r="N107" s="50">
        <v>200</v>
      </c>
      <c r="O107" s="50">
        <v>200</v>
      </c>
      <c r="P107" s="49">
        <v>30</v>
      </c>
      <c r="Q107" s="49">
        <v>200</v>
      </c>
      <c r="R107" s="49">
        <v>1000</v>
      </c>
      <c r="S107" s="50">
        <v>75</v>
      </c>
      <c r="T107" s="50">
        <v>200</v>
      </c>
      <c r="U107" s="50">
        <v>100</v>
      </c>
      <c r="V107" s="50">
        <v>100</v>
      </c>
      <c r="W107" s="50">
        <v>80</v>
      </c>
      <c r="X107" s="49">
        <v>60</v>
      </c>
      <c r="Y107" s="49">
        <v>20</v>
      </c>
      <c r="Z107" s="51"/>
      <c r="AA107" s="49"/>
      <c r="AB107" s="49"/>
      <c r="AC107" s="2"/>
      <c r="AD107" s="2"/>
      <c r="AE107" s="2"/>
      <c r="AF107" s="53">
        <f t="shared" si="4"/>
        <v>2325</v>
      </c>
      <c r="AG107" s="2"/>
    </row>
    <row r="108" spans="1:33" x14ac:dyDescent="0.25">
      <c r="A108" s="45" t="s">
        <v>2</v>
      </c>
      <c r="B108" s="2"/>
      <c r="C108" s="2"/>
      <c r="D108" s="2"/>
      <c r="E108" s="2"/>
      <c r="F108" s="2"/>
      <c r="G108" s="2"/>
      <c r="H108" s="2"/>
      <c r="I108" s="2"/>
      <c r="J108" s="2"/>
      <c r="K108" s="2"/>
      <c r="L108" s="52"/>
      <c r="M108" s="50">
        <v>20</v>
      </c>
      <c r="N108" s="50">
        <v>300</v>
      </c>
      <c r="O108" s="49">
        <v>200</v>
      </c>
      <c r="P108" s="49">
        <v>200</v>
      </c>
      <c r="Q108" s="49">
        <v>500</v>
      </c>
      <c r="R108" s="49">
        <v>200</v>
      </c>
      <c r="S108" s="49">
        <v>250</v>
      </c>
      <c r="T108" s="50">
        <v>75</v>
      </c>
      <c r="U108" s="50">
        <v>75</v>
      </c>
      <c r="V108" s="50">
        <v>100</v>
      </c>
      <c r="W108" s="49">
        <v>50</v>
      </c>
      <c r="X108" s="49">
        <v>20</v>
      </c>
      <c r="Y108" s="49">
        <v>10</v>
      </c>
      <c r="Z108" s="51"/>
      <c r="AA108" s="49"/>
      <c r="AB108" s="49"/>
      <c r="AC108" s="2"/>
      <c r="AD108" s="2"/>
      <c r="AE108" s="2"/>
      <c r="AF108" s="53">
        <f t="shared" si="4"/>
        <v>2000</v>
      </c>
      <c r="AG108" s="2"/>
    </row>
    <row r="109" spans="1:33" x14ac:dyDescent="0.25">
      <c r="A109" s="45" t="s">
        <v>12</v>
      </c>
      <c r="B109" s="2"/>
      <c r="C109" s="2"/>
      <c r="D109" s="2"/>
      <c r="E109" s="2"/>
      <c r="F109" s="2"/>
      <c r="G109" s="2"/>
      <c r="H109" s="2"/>
      <c r="I109" s="2"/>
      <c r="J109" s="2"/>
      <c r="K109" s="2"/>
      <c r="L109" s="53"/>
      <c r="M109" s="50"/>
      <c r="N109" s="50"/>
      <c r="O109" s="52"/>
      <c r="P109" s="52"/>
      <c r="Q109" s="52"/>
      <c r="R109" s="52"/>
      <c r="S109" s="50">
        <v>7</v>
      </c>
      <c r="T109" s="50">
        <v>1</v>
      </c>
      <c r="U109" s="50">
        <v>50</v>
      </c>
      <c r="V109" s="50">
        <v>100</v>
      </c>
      <c r="W109" s="50">
        <v>2</v>
      </c>
      <c r="X109" s="50">
        <v>2</v>
      </c>
      <c r="Y109" s="50">
        <v>2</v>
      </c>
      <c r="Z109" s="51"/>
      <c r="AA109" s="54"/>
      <c r="AB109" s="54"/>
      <c r="AC109" s="2"/>
      <c r="AD109" s="2"/>
      <c r="AE109" s="2"/>
      <c r="AF109" s="53">
        <f t="shared" si="4"/>
        <v>164</v>
      </c>
      <c r="AG109" s="2"/>
    </row>
    <row r="110" spans="1:33" x14ac:dyDescent="0.25">
      <c r="A110" s="45" t="s">
        <v>1</v>
      </c>
      <c r="B110" s="2"/>
      <c r="C110" s="2"/>
      <c r="D110" s="2"/>
      <c r="E110" s="2"/>
      <c r="F110" s="2"/>
      <c r="G110" s="2"/>
      <c r="H110" s="2"/>
      <c r="I110" s="2"/>
      <c r="J110" s="2"/>
      <c r="K110" s="2"/>
      <c r="L110" s="53"/>
      <c r="M110" s="50"/>
      <c r="N110" s="50"/>
      <c r="O110" s="50">
        <v>7</v>
      </c>
      <c r="P110" s="50">
        <v>1</v>
      </c>
      <c r="Q110" s="50">
        <v>1</v>
      </c>
      <c r="R110" s="50">
        <v>1</v>
      </c>
      <c r="S110" s="50">
        <v>2</v>
      </c>
      <c r="T110" s="50">
        <v>6</v>
      </c>
      <c r="U110" s="50">
        <v>5</v>
      </c>
      <c r="V110" s="50">
        <v>10</v>
      </c>
      <c r="W110" s="50">
        <v>2</v>
      </c>
      <c r="X110" s="50">
        <v>3</v>
      </c>
      <c r="Y110" s="50">
        <v>2</v>
      </c>
      <c r="Z110" s="51"/>
      <c r="AA110" s="51"/>
      <c r="AB110" s="51"/>
      <c r="AC110" s="2"/>
      <c r="AD110" s="2"/>
      <c r="AE110" s="2"/>
      <c r="AF110" s="53">
        <f t="shared" si="4"/>
        <v>40</v>
      </c>
      <c r="AG110" s="2"/>
    </row>
    <row r="111" spans="1:33" x14ac:dyDescent="0.25">
      <c r="A111" s="45" t="s">
        <v>13</v>
      </c>
      <c r="B111" s="2"/>
      <c r="C111" s="2"/>
      <c r="D111" s="2"/>
      <c r="E111" s="2"/>
      <c r="F111" s="2"/>
      <c r="G111" s="2"/>
      <c r="H111" s="2"/>
      <c r="I111" s="2"/>
      <c r="J111" s="2"/>
      <c r="K111" s="2"/>
      <c r="L111" s="54"/>
      <c r="M111" s="49"/>
      <c r="N111" s="50"/>
      <c r="O111" s="50">
        <v>1</v>
      </c>
      <c r="P111" s="52"/>
      <c r="Q111" s="52"/>
      <c r="R111" s="52"/>
      <c r="S111" s="50">
        <v>1</v>
      </c>
      <c r="T111" s="50">
        <v>1</v>
      </c>
      <c r="U111" s="50">
        <v>2</v>
      </c>
      <c r="V111" s="50">
        <v>10</v>
      </c>
      <c r="W111" s="50">
        <v>1</v>
      </c>
      <c r="X111" s="52"/>
      <c r="Y111" s="52"/>
      <c r="Z111" s="51"/>
      <c r="AA111" s="51"/>
      <c r="AB111" s="51"/>
      <c r="AC111" s="2"/>
      <c r="AD111" s="2"/>
      <c r="AE111" s="2"/>
      <c r="AF111" s="53">
        <f t="shared" si="4"/>
        <v>16</v>
      </c>
      <c r="AG111" s="2"/>
    </row>
    <row r="112" spans="1:33" x14ac:dyDescent="0.25">
      <c r="A112" s="45" t="s">
        <v>44</v>
      </c>
      <c r="B112" s="2"/>
      <c r="C112" s="2"/>
      <c r="D112" s="2"/>
      <c r="E112" s="2"/>
      <c r="F112" s="2"/>
      <c r="G112" s="2"/>
      <c r="H112" s="2"/>
      <c r="I112" s="2"/>
      <c r="J112" s="2"/>
      <c r="K112" s="2"/>
      <c r="L112" s="53"/>
      <c r="M112" s="50"/>
      <c r="N112" s="50"/>
      <c r="O112" s="52"/>
      <c r="P112" s="52"/>
      <c r="Q112" s="52"/>
      <c r="R112" s="52"/>
      <c r="S112" s="52"/>
      <c r="T112" s="50">
        <v>3</v>
      </c>
      <c r="U112" s="50">
        <v>1</v>
      </c>
      <c r="V112" s="50">
        <v>1</v>
      </c>
      <c r="W112" s="52"/>
      <c r="X112" s="52"/>
      <c r="Y112" s="52"/>
      <c r="Z112" s="51"/>
      <c r="AA112" s="51"/>
      <c r="AB112" s="51"/>
      <c r="AC112" s="2"/>
      <c r="AD112" s="2"/>
      <c r="AE112" s="2"/>
      <c r="AF112" s="53">
        <f t="shared" si="4"/>
        <v>5</v>
      </c>
      <c r="AG112" s="2"/>
    </row>
    <row r="113" spans="1:33" x14ac:dyDescent="0.25">
      <c r="A113" s="45" t="s">
        <v>7</v>
      </c>
      <c r="B113" s="2"/>
      <c r="C113" s="2"/>
      <c r="D113" s="2"/>
      <c r="E113" s="2"/>
      <c r="F113" s="2"/>
      <c r="G113" s="2"/>
      <c r="H113" s="2"/>
      <c r="I113" s="2"/>
      <c r="J113" s="2"/>
      <c r="K113" s="2"/>
      <c r="L113" s="53"/>
      <c r="M113" s="50"/>
      <c r="N113" s="50"/>
      <c r="O113" s="55">
        <v>1</v>
      </c>
      <c r="P113" s="51"/>
      <c r="Q113" s="51"/>
      <c r="R113" s="51"/>
      <c r="S113" s="56">
        <v>1</v>
      </c>
      <c r="T113" s="51"/>
      <c r="U113" s="51"/>
      <c r="V113" s="51"/>
      <c r="W113" s="51"/>
      <c r="X113" s="51"/>
      <c r="Y113" s="51"/>
      <c r="Z113" s="51"/>
      <c r="AA113" s="51"/>
      <c r="AB113" s="51"/>
      <c r="AC113" s="2"/>
      <c r="AD113" s="2"/>
      <c r="AE113" s="2"/>
      <c r="AF113" s="53">
        <f t="shared" si="4"/>
        <v>2</v>
      </c>
      <c r="AG113" s="2"/>
    </row>
    <row r="114" spans="1:33" x14ac:dyDescent="0.25">
      <c r="A114" s="57" t="s">
        <v>24</v>
      </c>
      <c r="B114" s="2">
        <f>SUM(B103:B113)</f>
        <v>0</v>
      </c>
      <c r="C114" s="2">
        <f t="shared" ref="C114:AD114" si="5">SUM(C103:C113)</f>
        <v>0</v>
      </c>
      <c r="D114" s="2">
        <f t="shared" si="5"/>
        <v>0</v>
      </c>
      <c r="E114" s="2">
        <f t="shared" si="5"/>
        <v>0</v>
      </c>
      <c r="F114" s="2">
        <f t="shared" si="5"/>
        <v>0</v>
      </c>
      <c r="G114" s="2">
        <f t="shared" si="5"/>
        <v>0</v>
      </c>
      <c r="H114" s="2">
        <f t="shared" si="5"/>
        <v>0</v>
      </c>
      <c r="I114" s="2">
        <f t="shared" si="5"/>
        <v>0</v>
      </c>
      <c r="J114" s="2">
        <f t="shared" si="5"/>
        <v>0</v>
      </c>
      <c r="K114" s="51">
        <f t="shared" si="5"/>
        <v>0</v>
      </c>
      <c r="L114" s="51">
        <f t="shared" si="5"/>
        <v>300</v>
      </c>
      <c r="M114" s="51">
        <f t="shared" si="5"/>
        <v>205</v>
      </c>
      <c r="N114" s="51">
        <f t="shared" si="5"/>
        <v>2000</v>
      </c>
      <c r="O114" s="51">
        <f t="shared" si="5"/>
        <v>5619</v>
      </c>
      <c r="P114" s="51">
        <f t="shared" si="5"/>
        <v>6831</v>
      </c>
      <c r="Q114" s="51">
        <f t="shared" si="5"/>
        <v>8251</v>
      </c>
      <c r="R114" s="51">
        <f t="shared" si="5"/>
        <v>12601</v>
      </c>
      <c r="S114" s="51">
        <f t="shared" si="5"/>
        <v>5886</v>
      </c>
      <c r="T114" s="51">
        <f t="shared" si="5"/>
        <v>6886</v>
      </c>
      <c r="U114" s="51">
        <f t="shared" si="5"/>
        <v>9833</v>
      </c>
      <c r="V114" s="51">
        <f t="shared" si="5"/>
        <v>12121</v>
      </c>
      <c r="W114" s="51">
        <f t="shared" si="5"/>
        <v>9635</v>
      </c>
      <c r="X114" s="51">
        <f t="shared" si="5"/>
        <v>5885</v>
      </c>
      <c r="Y114" s="51">
        <f t="shared" si="5"/>
        <v>3434</v>
      </c>
      <c r="Z114" s="51">
        <f t="shared" si="5"/>
        <v>0</v>
      </c>
      <c r="AA114" s="51">
        <f t="shared" si="5"/>
        <v>0</v>
      </c>
      <c r="AB114" s="51">
        <f t="shared" si="5"/>
        <v>0</v>
      </c>
      <c r="AC114" s="51">
        <f t="shared" si="5"/>
        <v>0</v>
      </c>
      <c r="AD114" s="51">
        <f t="shared" si="5"/>
        <v>0</v>
      </c>
      <c r="AE114" s="51">
        <f>SUM(AE103:AE113)</f>
        <v>0</v>
      </c>
      <c r="AF114" s="51">
        <f>SUM(AF103:AF113)</f>
        <v>89487</v>
      </c>
      <c r="AG114" s="2"/>
    </row>
    <row r="115" spans="1:33"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x14ac:dyDescent="0.25">
      <c r="A116" s="58">
        <v>1989</v>
      </c>
      <c r="B116" s="45"/>
      <c r="C116" s="47"/>
      <c r="D116" s="59"/>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x14ac:dyDescent="0.25">
      <c r="A117" s="44" t="s">
        <v>78</v>
      </c>
      <c r="B117" s="45"/>
      <c r="C117" s="47"/>
      <c r="D117" s="59"/>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x14ac:dyDescent="0.25">
      <c r="A118" s="2"/>
      <c r="B118" s="46">
        <v>32620</v>
      </c>
      <c r="C118" s="46">
        <v>32621</v>
      </c>
      <c r="D118" s="46">
        <v>32622</v>
      </c>
      <c r="E118" s="46">
        <v>32623</v>
      </c>
      <c r="F118" s="46">
        <v>32624</v>
      </c>
      <c r="G118" s="46">
        <v>32625</v>
      </c>
      <c r="H118" s="47">
        <v>32626</v>
      </c>
      <c r="I118" s="47">
        <v>32627</v>
      </c>
      <c r="J118" s="47">
        <v>32628</v>
      </c>
      <c r="K118" s="47">
        <v>32629</v>
      </c>
      <c r="L118" s="47">
        <v>32630</v>
      </c>
      <c r="M118" s="47">
        <v>32631</v>
      </c>
      <c r="N118" s="47">
        <v>32632</v>
      </c>
      <c r="O118" s="47">
        <v>32633</v>
      </c>
      <c r="P118" s="47">
        <v>32634</v>
      </c>
      <c r="Q118" s="47">
        <v>32635</v>
      </c>
      <c r="R118" s="47">
        <v>32636</v>
      </c>
      <c r="S118" s="47">
        <v>32637</v>
      </c>
      <c r="T118" s="47">
        <v>32638</v>
      </c>
      <c r="U118" s="47">
        <v>32639</v>
      </c>
      <c r="V118" s="47">
        <v>32640</v>
      </c>
      <c r="W118" s="47">
        <v>32641</v>
      </c>
      <c r="X118" s="47">
        <v>32642</v>
      </c>
      <c r="Y118" s="47">
        <v>32643</v>
      </c>
      <c r="Z118" s="47">
        <v>32644</v>
      </c>
      <c r="AA118" s="47">
        <v>32645</v>
      </c>
      <c r="AB118" s="47">
        <v>32646</v>
      </c>
      <c r="AC118" s="46">
        <v>32647</v>
      </c>
      <c r="AD118" s="46">
        <v>32648</v>
      </c>
      <c r="AE118" s="46">
        <v>32649</v>
      </c>
      <c r="AF118" s="60" t="s">
        <v>24</v>
      </c>
      <c r="AG118" s="2"/>
    </row>
    <row r="119" spans="1:33" x14ac:dyDescent="0.25">
      <c r="A119" s="45" t="s">
        <v>11</v>
      </c>
      <c r="B119" s="51"/>
      <c r="C119" s="51"/>
      <c r="D119" s="51"/>
      <c r="E119" s="51"/>
      <c r="F119" s="51"/>
      <c r="G119" s="51"/>
      <c r="H119" s="54"/>
      <c r="I119" s="49">
        <v>150</v>
      </c>
      <c r="J119" s="49">
        <v>1200</v>
      </c>
      <c r="K119" s="49">
        <v>1000</v>
      </c>
      <c r="L119" s="49">
        <v>1200</v>
      </c>
      <c r="M119" s="49">
        <v>1000</v>
      </c>
      <c r="N119" s="49">
        <v>2500</v>
      </c>
      <c r="O119" s="49">
        <v>3000</v>
      </c>
      <c r="P119" s="49">
        <v>500</v>
      </c>
      <c r="Q119" s="49">
        <v>1500</v>
      </c>
      <c r="R119" s="49">
        <v>5000</v>
      </c>
      <c r="S119" s="50">
        <v>7000</v>
      </c>
      <c r="T119" s="50">
        <v>9000</v>
      </c>
      <c r="U119" s="50">
        <v>10000</v>
      </c>
      <c r="V119" s="49">
        <v>8000</v>
      </c>
      <c r="W119" s="49">
        <v>2000</v>
      </c>
      <c r="X119" s="49">
        <v>1800</v>
      </c>
      <c r="Y119" s="49">
        <v>1000</v>
      </c>
      <c r="Z119" s="49">
        <v>500</v>
      </c>
      <c r="AA119" s="49">
        <v>900</v>
      </c>
      <c r="AB119" s="49">
        <v>750</v>
      </c>
      <c r="AC119" s="2"/>
      <c r="AD119" s="2"/>
      <c r="AE119" s="49">
        <v>25</v>
      </c>
      <c r="AF119" s="53">
        <f t="shared" ref="AF119:AF132" si="6">SUM(B119:AE119)</f>
        <v>58025</v>
      </c>
      <c r="AG119" s="2"/>
    </row>
    <row r="120" spans="1:33" x14ac:dyDescent="0.25">
      <c r="A120" s="45" t="s">
        <v>14</v>
      </c>
      <c r="B120" s="51"/>
      <c r="C120" s="51"/>
      <c r="D120" s="51"/>
      <c r="E120" s="51"/>
      <c r="F120" s="51"/>
      <c r="G120" s="51"/>
      <c r="H120" s="54"/>
      <c r="I120" s="49">
        <v>10</v>
      </c>
      <c r="J120" s="49">
        <v>5</v>
      </c>
      <c r="K120" s="49">
        <v>10</v>
      </c>
      <c r="L120" s="49">
        <v>150</v>
      </c>
      <c r="M120" s="49">
        <v>100</v>
      </c>
      <c r="N120" s="49">
        <v>200</v>
      </c>
      <c r="O120" s="49">
        <v>500</v>
      </c>
      <c r="P120" s="49">
        <v>50</v>
      </c>
      <c r="Q120" s="50">
        <v>250</v>
      </c>
      <c r="R120" s="49">
        <v>500</v>
      </c>
      <c r="S120" s="49">
        <v>1000</v>
      </c>
      <c r="T120" s="49">
        <v>1000</v>
      </c>
      <c r="U120" s="49">
        <v>1500</v>
      </c>
      <c r="V120" s="49">
        <v>800</v>
      </c>
      <c r="W120" s="49">
        <v>200</v>
      </c>
      <c r="X120" s="49">
        <v>150</v>
      </c>
      <c r="Y120" s="49">
        <v>100</v>
      </c>
      <c r="Z120" s="49">
        <v>200</v>
      </c>
      <c r="AA120" s="49">
        <v>300</v>
      </c>
      <c r="AB120" s="49">
        <v>250</v>
      </c>
      <c r="AC120" s="2"/>
      <c r="AD120" s="2"/>
      <c r="AE120" s="2"/>
      <c r="AF120" s="53">
        <f t="shared" si="6"/>
        <v>7275</v>
      </c>
      <c r="AG120" s="2"/>
    </row>
    <row r="121" spans="1:33" x14ac:dyDescent="0.25">
      <c r="A121" s="45" t="s">
        <v>15</v>
      </c>
      <c r="B121" s="51"/>
      <c r="C121" s="51"/>
      <c r="D121" s="51"/>
      <c r="E121" s="51"/>
      <c r="F121" s="51"/>
      <c r="G121" s="51"/>
      <c r="H121" s="54"/>
      <c r="I121" s="50"/>
      <c r="J121" s="51"/>
      <c r="K121" s="52"/>
      <c r="L121" s="51"/>
      <c r="M121" s="51"/>
      <c r="N121" s="51"/>
      <c r="O121" s="51"/>
      <c r="P121" s="52"/>
      <c r="Q121" s="49">
        <v>150</v>
      </c>
      <c r="R121" s="49">
        <v>400</v>
      </c>
      <c r="S121" s="50">
        <v>500</v>
      </c>
      <c r="T121" s="50">
        <v>500</v>
      </c>
      <c r="U121" s="49">
        <v>500</v>
      </c>
      <c r="V121" s="49">
        <v>200</v>
      </c>
      <c r="W121" s="49">
        <v>100</v>
      </c>
      <c r="X121" s="50">
        <v>100</v>
      </c>
      <c r="Y121" s="50">
        <v>50</v>
      </c>
      <c r="Z121" s="50">
        <v>25</v>
      </c>
      <c r="AA121" s="50">
        <v>5</v>
      </c>
      <c r="AB121" s="50">
        <v>75</v>
      </c>
      <c r="AC121" s="2"/>
      <c r="AD121" s="2"/>
      <c r="AE121" s="2"/>
      <c r="AF121" s="53">
        <f t="shared" si="6"/>
        <v>2605</v>
      </c>
      <c r="AG121" s="2"/>
    </row>
    <row r="122" spans="1:33" x14ac:dyDescent="0.25">
      <c r="A122" s="45" t="s">
        <v>79</v>
      </c>
      <c r="B122" s="51"/>
      <c r="C122" s="51"/>
      <c r="D122" s="51"/>
      <c r="E122" s="51"/>
      <c r="F122" s="51"/>
      <c r="G122" s="51"/>
      <c r="H122" s="50">
        <v>200</v>
      </c>
      <c r="I122" s="50"/>
      <c r="J122" s="51"/>
      <c r="K122" s="51"/>
      <c r="L122" s="51"/>
      <c r="M122" s="51"/>
      <c r="N122" s="51"/>
      <c r="O122" s="51"/>
      <c r="P122" s="49">
        <v>50</v>
      </c>
      <c r="Q122" s="49">
        <v>100</v>
      </c>
      <c r="R122" s="51"/>
      <c r="S122" s="50">
        <v>50</v>
      </c>
      <c r="T122" s="49">
        <v>5</v>
      </c>
      <c r="U122" s="52"/>
      <c r="V122" s="51"/>
      <c r="W122" s="51"/>
      <c r="X122" s="49">
        <v>700</v>
      </c>
      <c r="Y122" s="49">
        <v>100</v>
      </c>
      <c r="Z122" s="49">
        <v>25</v>
      </c>
      <c r="AA122" s="49">
        <v>50</v>
      </c>
      <c r="AB122" s="49">
        <v>75</v>
      </c>
      <c r="AC122" s="2"/>
      <c r="AD122" s="2"/>
      <c r="AE122" s="2"/>
      <c r="AF122" s="53">
        <f t="shared" si="6"/>
        <v>1355</v>
      </c>
      <c r="AG122" s="2"/>
    </row>
    <row r="123" spans="1:33" x14ac:dyDescent="0.25">
      <c r="A123" s="45" t="s">
        <v>80</v>
      </c>
      <c r="B123" s="51"/>
      <c r="C123" s="51"/>
      <c r="D123" s="51"/>
      <c r="E123" s="51"/>
      <c r="F123" s="51"/>
      <c r="G123" s="51"/>
      <c r="H123" s="52"/>
      <c r="I123" s="50"/>
      <c r="J123" s="52"/>
      <c r="K123" s="50">
        <v>1</v>
      </c>
      <c r="L123" s="52"/>
      <c r="M123" s="52"/>
      <c r="N123" s="52"/>
      <c r="O123" s="52"/>
      <c r="P123" s="50">
        <v>250</v>
      </c>
      <c r="Q123" s="52"/>
      <c r="R123" s="52"/>
      <c r="S123" s="50">
        <v>100</v>
      </c>
      <c r="T123" s="50">
        <v>2</v>
      </c>
      <c r="U123" s="52"/>
      <c r="V123" s="52"/>
      <c r="W123" s="52"/>
      <c r="X123" s="50">
        <v>500</v>
      </c>
      <c r="Y123" s="50">
        <v>250</v>
      </c>
      <c r="Z123" s="50">
        <v>200</v>
      </c>
      <c r="AA123" s="50">
        <v>10</v>
      </c>
      <c r="AB123" s="50">
        <v>25</v>
      </c>
      <c r="AC123" s="2"/>
      <c r="AD123" s="2"/>
      <c r="AE123" s="2"/>
      <c r="AF123" s="53">
        <f t="shared" si="6"/>
        <v>1338</v>
      </c>
      <c r="AG123" s="2"/>
    </row>
    <row r="124" spans="1:33" x14ac:dyDescent="0.25">
      <c r="A124" s="45" t="s">
        <v>12</v>
      </c>
      <c r="B124" s="51"/>
      <c r="C124" s="51"/>
      <c r="D124" s="51"/>
      <c r="E124" s="51"/>
      <c r="F124" s="51"/>
      <c r="G124" s="51"/>
      <c r="H124" s="53"/>
      <c r="I124" s="50"/>
      <c r="J124" s="50"/>
      <c r="K124" s="50"/>
      <c r="L124" s="50"/>
      <c r="M124" s="50"/>
      <c r="N124" s="50"/>
      <c r="O124" s="50"/>
      <c r="P124" s="50"/>
      <c r="Q124" s="50">
        <v>10</v>
      </c>
      <c r="R124" s="50">
        <v>50</v>
      </c>
      <c r="S124" s="50">
        <v>20</v>
      </c>
      <c r="T124" s="50"/>
      <c r="U124" s="50"/>
      <c r="V124" s="50"/>
      <c r="W124" s="50"/>
      <c r="X124" s="50"/>
      <c r="Y124" s="50"/>
      <c r="Z124" s="50"/>
      <c r="AA124" s="50"/>
      <c r="AB124" s="50"/>
      <c r="AC124" s="2"/>
      <c r="AD124" s="2"/>
      <c r="AE124" s="2"/>
      <c r="AF124" s="53">
        <f t="shared" si="6"/>
        <v>80</v>
      </c>
      <c r="AG124" s="2"/>
    </row>
    <row r="125" spans="1:33" x14ac:dyDescent="0.25">
      <c r="A125" s="45" t="s">
        <v>45</v>
      </c>
      <c r="B125" s="51"/>
      <c r="C125" s="51"/>
      <c r="D125" s="51"/>
      <c r="E125" s="51"/>
      <c r="F125" s="51"/>
      <c r="G125" s="51"/>
      <c r="H125" s="52"/>
      <c r="I125" s="51"/>
      <c r="J125" s="51"/>
      <c r="K125" s="51"/>
      <c r="L125" s="51"/>
      <c r="M125" s="51"/>
      <c r="N125" s="51"/>
      <c r="O125" s="51"/>
      <c r="P125" s="52"/>
      <c r="Q125" s="51"/>
      <c r="R125" s="51"/>
      <c r="S125" s="49">
        <v>20</v>
      </c>
      <c r="T125" s="49">
        <v>2</v>
      </c>
      <c r="U125" s="50">
        <v>8</v>
      </c>
      <c r="V125" s="51"/>
      <c r="W125" s="51"/>
      <c r="X125" s="51"/>
      <c r="Y125" s="51"/>
      <c r="Z125" s="51"/>
      <c r="AA125" s="51"/>
      <c r="AB125" s="51"/>
      <c r="AC125" s="2"/>
      <c r="AD125" s="2"/>
      <c r="AE125" s="2"/>
      <c r="AF125" s="53">
        <f t="shared" si="6"/>
        <v>30</v>
      </c>
      <c r="AG125" s="2"/>
    </row>
    <row r="126" spans="1:33" x14ac:dyDescent="0.25">
      <c r="A126" s="45" t="s">
        <v>1</v>
      </c>
      <c r="B126" s="51"/>
      <c r="C126" s="51"/>
      <c r="D126" s="51"/>
      <c r="E126" s="51"/>
      <c r="F126" s="51"/>
      <c r="G126" s="51"/>
      <c r="H126" s="53"/>
      <c r="I126" s="50"/>
      <c r="J126" s="51"/>
      <c r="K126" s="51"/>
      <c r="L126" s="51"/>
      <c r="M126" s="52"/>
      <c r="N126" s="52"/>
      <c r="O126" s="52"/>
      <c r="P126" s="52"/>
      <c r="Q126" s="52"/>
      <c r="R126" s="50">
        <v>25</v>
      </c>
      <c r="S126" s="50">
        <v>5</v>
      </c>
      <c r="T126" s="51"/>
      <c r="U126" s="51"/>
      <c r="V126" s="51"/>
      <c r="W126" s="51"/>
      <c r="X126" s="51"/>
      <c r="Y126" s="51"/>
      <c r="Z126" s="51"/>
      <c r="AA126" s="51"/>
      <c r="AB126" s="52"/>
      <c r="AC126" s="2"/>
      <c r="AD126" s="2"/>
      <c r="AE126" s="2"/>
      <c r="AF126" s="53">
        <f t="shared" si="6"/>
        <v>30</v>
      </c>
      <c r="AG126" s="2"/>
    </row>
    <row r="127" spans="1:33" x14ac:dyDescent="0.25">
      <c r="A127" s="45" t="s">
        <v>7</v>
      </c>
      <c r="B127" s="51"/>
      <c r="C127" s="51"/>
      <c r="D127" s="51"/>
      <c r="E127" s="51"/>
      <c r="F127" s="51"/>
      <c r="G127" s="51"/>
      <c r="H127" s="53"/>
      <c r="I127" s="50"/>
      <c r="J127" s="49"/>
      <c r="K127" s="51"/>
      <c r="L127" s="51"/>
      <c r="M127" s="51"/>
      <c r="N127" s="51"/>
      <c r="O127" s="51"/>
      <c r="P127" s="51"/>
      <c r="Q127" s="51"/>
      <c r="R127" s="50">
        <v>3</v>
      </c>
      <c r="S127" s="50">
        <v>1</v>
      </c>
      <c r="T127" s="49">
        <v>4</v>
      </c>
      <c r="U127" s="51"/>
      <c r="V127" s="51"/>
      <c r="W127" s="51"/>
      <c r="X127" s="51"/>
      <c r="Y127" s="51"/>
      <c r="Z127" s="51"/>
      <c r="AA127" s="49">
        <v>1</v>
      </c>
      <c r="AB127" s="51"/>
      <c r="AC127" s="2"/>
      <c r="AD127" s="2"/>
      <c r="AE127" s="2"/>
      <c r="AF127" s="53">
        <f t="shared" si="6"/>
        <v>9</v>
      </c>
      <c r="AG127" s="2"/>
    </row>
    <row r="128" spans="1:33" x14ac:dyDescent="0.25">
      <c r="A128" s="45" t="s">
        <v>2</v>
      </c>
      <c r="B128" s="51"/>
      <c r="C128" s="51"/>
      <c r="D128" s="51"/>
      <c r="E128" s="51"/>
      <c r="F128" s="51"/>
      <c r="G128" s="51"/>
      <c r="H128" s="53"/>
      <c r="I128" s="50">
        <v>1</v>
      </c>
      <c r="J128" s="51"/>
      <c r="K128" s="51"/>
      <c r="L128" s="51"/>
      <c r="M128" s="51"/>
      <c r="N128" s="51"/>
      <c r="O128" s="51"/>
      <c r="P128" s="51"/>
      <c r="Q128" s="52"/>
      <c r="R128" s="52"/>
      <c r="S128" s="50">
        <v>5</v>
      </c>
      <c r="T128" s="52"/>
      <c r="U128" s="50">
        <v>1</v>
      </c>
      <c r="V128" s="52"/>
      <c r="W128" s="52"/>
      <c r="X128" s="52"/>
      <c r="Y128" s="52"/>
      <c r="Z128" s="52"/>
      <c r="AA128" s="52"/>
      <c r="AB128" s="52"/>
      <c r="AC128" s="2"/>
      <c r="AD128" s="2"/>
      <c r="AE128" s="2"/>
      <c r="AF128" s="53">
        <f t="shared" si="6"/>
        <v>7</v>
      </c>
      <c r="AG128" s="2"/>
    </row>
    <row r="129" spans="1:33" x14ac:dyDescent="0.25">
      <c r="A129" s="45" t="s">
        <v>42</v>
      </c>
      <c r="B129" s="51"/>
      <c r="C129" s="51"/>
      <c r="D129" s="51"/>
      <c r="E129" s="51"/>
      <c r="F129" s="51"/>
      <c r="G129" s="51"/>
      <c r="H129" s="53"/>
      <c r="I129" s="52"/>
      <c r="J129" s="51"/>
      <c r="K129" s="51"/>
      <c r="L129" s="51"/>
      <c r="M129" s="51"/>
      <c r="N129" s="51"/>
      <c r="O129" s="51"/>
      <c r="P129" s="50">
        <v>3</v>
      </c>
      <c r="Q129" s="52"/>
      <c r="R129" s="51"/>
      <c r="S129" s="52"/>
      <c r="T129" s="52"/>
      <c r="U129" s="49">
        <v>1</v>
      </c>
      <c r="V129" s="51"/>
      <c r="W129" s="51"/>
      <c r="X129" s="52"/>
      <c r="Y129" s="52"/>
      <c r="Z129" s="52"/>
      <c r="AA129" s="52"/>
      <c r="AB129" s="52"/>
      <c r="AC129" s="2"/>
      <c r="AD129" s="2"/>
      <c r="AE129" s="2"/>
      <c r="AF129" s="53">
        <f t="shared" si="6"/>
        <v>4</v>
      </c>
      <c r="AG129" s="2"/>
    </row>
    <row r="130" spans="1:33" x14ac:dyDescent="0.25">
      <c r="A130" s="45" t="s">
        <v>44</v>
      </c>
      <c r="B130" s="51"/>
      <c r="C130" s="51"/>
      <c r="D130" s="51"/>
      <c r="E130" s="51"/>
      <c r="F130" s="51"/>
      <c r="G130" s="51"/>
      <c r="H130" s="53"/>
      <c r="I130" s="50"/>
      <c r="J130" s="52"/>
      <c r="K130" s="51"/>
      <c r="L130" s="51"/>
      <c r="M130" s="49"/>
      <c r="N130" s="49"/>
      <c r="O130" s="49"/>
      <c r="P130" s="49"/>
      <c r="Q130" s="49">
        <v>1</v>
      </c>
      <c r="R130" s="49">
        <v>1</v>
      </c>
      <c r="S130" s="49"/>
      <c r="T130" s="51"/>
      <c r="U130" s="51"/>
      <c r="V130" s="51"/>
      <c r="W130" s="51"/>
      <c r="X130" s="51"/>
      <c r="Y130" s="51"/>
      <c r="Z130" s="51"/>
      <c r="AA130" s="51"/>
      <c r="AB130" s="49">
        <v>1</v>
      </c>
      <c r="AC130" s="2"/>
      <c r="AD130" s="2"/>
      <c r="AE130" s="2"/>
      <c r="AF130" s="53">
        <f t="shared" si="6"/>
        <v>3</v>
      </c>
      <c r="AG130" s="2"/>
    </row>
    <row r="131" spans="1:33" x14ac:dyDescent="0.25">
      <c r="A131" s="45" t="s">
        <v>52</v>
      </c>
      <c r="B131" s="51"/>
      <c r="C131" s="51"/>
      <c r="D131" s="51"/>
      <c r="E131" s="51"/>
      <c r="F131" s="51"/>
      <c r="G131" s="51"/>
      <c r="H131" s="52"/>
      <c r="I131" s="52"/>
      <c r="J131" s="52"/>
      <c r="K131" s="52"/>
      <c r="L131" s="52"/>
      <c r="M131" s="52"/>
      <c r="N131" s="52"/>
      <c r="O131" s="52"/>
      <c r="P131" s="52"/>
      <c r="Q131" s="50">
        <v>1</v>
      </c>
      <c r="R131" s="52"/>
      <c r="S131" s="52"/>
      <c r="T131" s="52"/>
      <c r="U131" s="52"/>
      <c r="V131" s="52"/>
      <c r="W131" s="52"/>
      <c r="X131" s="52"/>
      <c r="Y131" s="52"/>
      <c r="Z131" s="52"/>
      <c r="AA131" s="52"/>
      <c r="AB131" s="52"/>
      <c r="AC131" s="2"/>
      <c r="AD131" s="2"/>
      <c r="AE131" s="2"/>
      <c r="AF131" s="53">
        <f t="shared" si="6"/>
        <v>1</v>
      </c>
      <c r="AG131" s="2"/>
    </row>
    <row r="132" spans="1:33" x14ac:dyDescent="0.25">
      <c r="A132" s="61" t="s">
        <v>24</v>
      </c>
      <c r="B132" s="51">
        <f>SUM(B119:B131)</f>
        <v>0</v>
      </c>
      <c r="C132" s="51">
        <f t="shared" ref="C132:AE132" si="7">SUM(C119:C131)</f>
        <v>0</v>
      </c>
      <c r="D132" s="51">
        <f t="shared" si="7"/>
        <v>0</v>
      </c>
      <c r="E132" s="51">
        <f t="shared" si="7"/>
        <v>0</v>
      </c>
      <c r="F132" s="51">
        <f t="shared" si="7"/>
        <v>0</v>
      </c>
      <c r="G132" s="51">
        <f t="shared" si="7"/>
        <v>0</v>
      </c>
      <c r="H132" s="51">
        <f t="shared" si="7"/>
        <v>200</v>
      </c>
      <c r="I132" s="51">
        <f t="shared" si="7"/>
        <v>161</v>
      </c>
      <c r="J132" s="51">
        <f t="shared" si="7"/>
        <v>1205</v>
      </c>
      <c r="K132" s="51">
        <f t="shared" si="7"/>
        <v>1011</v>
      </c>
      <c r="L132" s="51">
        <f t="shared" si="7"/>
        <v>1350</v>
      </c>
      <c r="M132" s="51">
        <f t="shared" si="7"/>
        <v>1100</v>
      </c>
      <c r="N132" s="51">
        <f t="shared" si="7"/>
        <v>2700</v>
      </c>
      <c r="O132" s="51">
        <f t="shared" si="7"/>
        <v>3500</v>
      </c>
      <c r="P132" s="51">
        <f t="shared" si="7"/>
        <v>853</v>
      </c>
      <c r="Q132" s="51">
        <f t="shared" si="7"/>
        <v>2012</v>
      </c>
      <c r="R132" s="51">
        <f t="shared" si="7"/>
        <v>5979</v>
      </c>
      <c r="S132" s="51">
        <f t="shared" si="7"/>
        <v>8701</v>
      </c>
      <c r="T132" s="51">
        <f t="shared" si="7"/>
        <v>10513</v>
      </c>
      <c r="U132" s="51">
        <f t="shared" si="7"/>
        <v>12010</v>
      </c>
      <c r="V132" s="51">
        <f t="shared" si="7"/>
        <v>9000</v>
      </c>
      <c r="W132" s="51">
        <f t="shared" si="7"/>
        <v>2300</v>
      </c>
      <c r="X132" s="51">
        <f t="shared" si="7"/>
        <v>3250</v>
      </c>
      <c r="Y132" s="51">
        <f t="shared" si="7"/>
        <v>1500</v>
      </c>
      <c r="Z132" s="51">
        <f t="shared" si="7"/>
        <v>950</v>
      </c>
      <c r="AA132" s="51">
        <f t="shared" si="7"/>
        <v>1266</v>
      </c>
      <c r="AB132" s="51">
        <f t="shared" si="7"/>
        <v>1176</v>
      </c>
      <c r="AC132" s="51">
        <f t="shared" si="7"/>
        <v>0</v>
      </c>
      <c r="AD132" s="51">
        <f t="shared" si="7"/>
        <v>0</v>
      </c>
      <c r="AE132" s="51">
        <f t="shared" si="7"/>
        <v>25</v>
      </c>
      <c r="AF132" s="53">
        <f t="shared" si="6"/>
        <v>70762</v>
      </c>
      <c r="AG132" s="2"/>
    </row>
    <row r="133" spans="1:33" x14ac:dyDescent="0.25">
      <c r="A133" s="45"/>
      <c r="B133" s="45"/>
      <c r="C133" s="47"/>
      <c r="D133" s="59"/>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x14ac:dyDescent="0.25">
      <c r="A134" s="45"/>
      <c r="B134" s="45"/>
      <c r="C134" s="47"/>
      <c r="D134" s="59"/>
      <c r="E134" s="2"/>
      <c r="F134" s="47"/>
      <c r="G134" s="47"/>
      <c r="H134" s="47"/>
      <c r="I134" s="47"/>
      <c r="J134" s="47"/>
      <c r="K134" s="47"/>
      <c r="L134" s="2"/>
      <c r="M134" s="2"/>
      <c r="N134" s="2"/>
      <c r="O134" s="2"/>
      <c r="P134" s="2"/>
      <c r="Q134" s="2"/>
      <c r="R134" s="2"/>
      <c r="S134" s="2"/>
      <c r="T134" s="2"/>
      <c r="U134" s="2"/>
      <c r="V134" s="2"/>
      <c r="W134" s="2"/>
      <c r="X134" s="2"/>
      <c r="Y134" s="2"/>
      <c r="Z134" s="2"/>
      <c r="AA134" s="2"/>
      <c r="AB134" s="2"/>
      <c r="AC134" s="2"/>
      <c r="AD134" s="2"/>
      <c r="AE134" s="2"/>
      <c r="AF134" s="2"/>
      <c r="AG134" s="2"/>
    </row>
    <row r="135" spans="1:33" x14ac:dyDescent="0.25">
      <c r="A135" s="58">
        <v>1990</v>
      </c>
      <c r="B135" s="45"/>
      <c r="C135" s="47"/>
      <c r="D135" s="59"/>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x14ac:dyDescent="0.25">
      <c r="A136" s="44" t="s">
        <v>78</v>
      </c>
      <c r="B136" s="45"/>
      <c r="C136" s="47"/>
      <c r="D136" s="59"/>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x14ac:dyDescent="0.25">
      <c r="A137" s="45"/>
      <c r="B137" s="46">
        <v>32985</v>
      </c>
      <c r="C137" s="46">
        <v>32986</v>
      </c>
      <c r="D137" s="46">
        <v>32987</v>
      </c>
      <c r="E137" s="46">
        <v>32988</v>
      </c>
      <c r="F137" s="46">
        <v>32989</v>
      </c>
      <c r="G137" s="46">
        <v>32990</v>
      </c>
      <c r="H137" s="47">
        <v>32991</v>
      </c>
      <c r="I137" s="47">
        <v>32992</v>
      </c>
      <c r="J137" s="47">
        <v>32993</v>
      </c>
      <c r="K137" s="47">
        <v>32994</v>
      </c>
      <c r="L137" s="47">
        <v>32995</v>
      </c>
      <c r="M137" s="47">
        <v>32996</v>
      </c>
      <c r="N137" s="47">
        <v>32997</v>
      </c>
      <c r="O137" s="47">
        <v>32998</v>
      </c>
      <c r="P137" s="47">
        <v>32999</v>
      </c>
      <c r="Q137" s="47">
        <v>33000</v>
      </c>
      <c r="R137" s="47">
        <v>33001</v>
      </c>
      <c r="S137" s="47">
        <v>33002</v>
      </c>
      <c r="T137" s="47">
        <v>33003</v>
      </c>
      <c r="U137" s="47">
        <v>33004</v>
      </c>
      <c r="V137" s="47">
        <v>33005</v>
      </c>
      <c r="W137" s="47">
        <v>33006</v>
      </c>
      <c r="X137" s="47">
        <v>33007</v>
      </c>
      <c r="Y137" s="47">
        <v>33008</v>
      </c>
      <c r="Z137" s="47">
        <v>33009</v>
      </c>
      <c r="AA137" s="47">
        <v>33010</v>
      </c>
      <c r="AB137" s="47">
        <v>33011</v>
      </c>
      <c r="AC137" s="46">
        <v>33012</v>
      </c>
      <c r="AD137" s="46">
        <v>33013</v>
      </c>
      <c r="AE137" s="46">
        <v>33014</v>
      </c>
      <c r="AF137" s="62" t="s">
        <v>24</v>
      </c>
      <c r="AG137" s="2"/>
    </row>
    <row r="138" spans="1:33" x14ac:dyDescent="0.25">
      <c r="A138" s="45" t="s">
        <v>11</v>
      </c>
      <c r="B138" s="51"/>
      <c r="C138" s="51"/>
      <c r="D138" s="51"/>
      <c r="E138" s="51"/>
      <c r="F138" s="51"/>
      <c r="G138" s="51"/>
      <c r="H138" s="53"/>
      <c r="I138" s="50"/>
      <c r="J138" s="50"/>
      <c r="K138" s="49">
        <v>190</v>
      </c>
      <c r="L138" s="49">
        <v>500</v>
      </c>
      <c r="M138" s="49">
        <v>725</v>
      </c>
      <c r="N138" s="49">
        <v>1375</v>
      </c>
      <c r="O138" s="49">
        <v>4190</v>
      </c>
      <c r="P138" s="49">
        <v>950</v>
      </c>
      <c r="Q138" s="49">
        <v>985</v>
      </c>
      <c r="R138" s="49">
        <v>650</v>
      </c>
      <c r="S138" s="49">
        <v>350</v>
      </c>
      <c r="T138" s="49">
        <v>4520</v>
      </c>
      <c r="U138" s="49">
        <v>370</v>
      </c>
      <c r="V138" s="49">
        <v>4260</v>
      </c>
      <c r="W138" s="49">
        <v>4200</v>
      </c>
      <c r="X138" s="49">
        <v>4060</v>
      </c>
      <c r="Y138" s="49">
        <v>1430</v>
      </c>
      <c r="Z138" s="49">
        <v>500</v>
      </c>
      <c r="AA138" s="49">
        <v>290</v>
      </c>
      <c r="AB138" s="49">
        <v>200</v>
      </c>
      <c r="AC138" s="2"/>
      <c r="AD138" s="2"/>
      <c r="AE138" s="2"/>
      <c r="AF138" s="53">
        <f t="shared" ref="AF138:AF149" si="8">SUM(B138:AE138)</f>
        <v>29745</v>
      </c>
      <c r="AG138" s="2"/>
    </row>
    <row r="139" spans="1:33" x14ac:dyDescent="0.25">
      <c r="A139" s="45" t="s">
        <v>79</v>
      </c>
      <c r="B139" s="51"/>
      <c r="C139" s="51"/>
      <c r="D139" s="51"/>
      <c r="E139" s="51"/>
      <c r="F139" s="51"/>
      <c r="G139" s="51"/>
      <c r="H139" s="50">
        <v>110</v>
      </c>
      <c r="I139" s="50">
        <v>250</v>
      </c>
      <c r="J139" s="50"/>
      <c r="K139" s="49">
        <v>75</v>
      </c>
      <c r="L139" s="49">
        <v>15</v>
      </c>
      <c r="M139" s="49">
        <v>50</v>
      </c>
      <c r="N139" s="50">
        <v>120</v>
      </c>
      <c r="O139" s="50">
        <v>205</v>
      </c>
      <c r="P139" s="50">
        <v>1690</v>
      </c>
      <c r="Q139" s="50">
        <v>1235</v>
      </c>
      <c r="R139" s="50">
        <v>1500</v>
      </c>
      <c r="S139" s="50">
        <v>2500</v>
      </c>
      <c r="T139" s="50">
        <v>3075</v>
      </c>
      <c r="U139" s="50">
        <v>1200</v>
      </c>
      <c r="V139" s="50">
        <v>1250</v>
      </c>
      <c r="W139" s="50">
        <v>1100</v>
      </c>
      <c r="X139" s="50">
        <v>1020</v>
      </c>
      <c r="Y139" s="50">
        <v>1000</v>
      </c>
      <c r="Z139" s="50">
        <v>50</v>
      </c>
      <c r="AA139" s="52"/>
      <c r="AB139" s="50">
        <v>4</v>
      </c>
      <c r="AC139" s="2"/>
      <c r="AD139" s="2"/>
      <c r="AE139" s="2"/>
      <c r="AF139" s="53">
        <f t="shared" si="8"/>
        <v>16449</v>
      </c>
      <c r="AG139" s="2"/>
    </row>
    <row r="140" spans="1:33" x14ac:dyDescent="0.25">
      <c r="A140" s="45" t="s">
        <v>80</v>
      </c>
      <c r="B140" s="51"/>
      <c r="C140" s="51"/>
      <c r="D140" s="51"/>
      <c r="E140" s="51"/>
      <c r="F140" s="51"/>
      <c r="G140" s="51"/>
      <c r="H140" s="53">
        <v>2</v>
      </c>
      <c r="I140" s="50"/>
      <c r="J140" s="50"/>
      <c r="K140" s="52">
        <v>2</v>
      </c>
      <c r="L140" s="52"/>
      <c r="M140" s="52"/>
      <c r="N140" s="50">
        <v>1</v>
      </c>
      <c r="O140" s="50">
        <v>215</v>
      </c>
      <c r="P140" s="50">
        <v>910</v>
      </c>
      <c r="Q140" s="50">
        <v>840</v>
      </c>
      <c r="R140" s="49">
        <v>600</v>
      </c>
      <c r="S140" s="49">
        <v>500</v>
      </c>
      <c r="T140" s="49">
        <v>630</v>
      </c>
      <c r="U140" s="50">
        <v>750</v>
      </c>
      <c r="V140" s="50">
        <v>800</v>
      </c>
      <c r="W140" s="49">
        <v>750</v>
      </c>
      <c r="X140" s="49">
        <v>680</v>
      </c>
      <c r="Y140" s="49">
        <v>250</v>
      </c>
      <c r="Z140" s="49">
        <v>150</v>
      </c>
      <c r="AA140" s="50">
        <v>13</v>
      </c>
      <c r="AB140" s="49">
        <v>4</v>
      </c>
      <c r="AC140" s="2"/>
      <c r="AD140" s="2"/>
      <c r="AE140" s="2"/>
      <c r="AF140" s="53">
        <f t="shared" si="8"/>
        <v>7097</v>
      </c>
      <c r="AG140" s="2"/>
    </row>
    <row r="141" spans="1:33" x14ac:dyDescent="0.25">
      <c r="A141" s="45" t="s">
        <v>14</v>
      </c>
      <c r="B141" s="51"/>
      <c r="C141" s="51"/>
      <c r="D141" s="51"/>
      <c r="E141" s="51"/>
      <c r="F141" s="51"/>
      <c r="G141" s="51"/>
      <c r="H141" s="53"/>
      <c r="I141" s="50"/>
      <c r="J141" s="50"/>
      <c r="K141" s="50">
        <v>3</v>
      </c>
      <c r="L141" s="50">
        <v>1</v>
      </c>
      <c r="M141" s="50">
        <v>3</v>
      </c>
      <c r="N141" s="50">
        <v>50</v>
      </c>
      <c r="O141" s="50">
        <v>445</v>
      </c>
      <c r="P141" s="50">
        <v>10</v>
      </c>
      <c r="Q141" s="50">
        <v>187</v>
      </c>
      <c r="R141" s="50">
        <v>110</v>
      </c>
      <c r="S141" s="50">
        <v>50</v>
      </c>
      <c r="T141" s="50">
        <v>500</v>
      </c>
      <c r="U141" s="50">
        <v>70</v>
      </c>
      <c r="V141" s="50">
        <v>15</v>
      </c>
      <c r="W141" s="50">
        <v>70</v>
      </c>
      <c r="X141" s="50">
        <v>155</v>
      </c>
      <c r="Y141" s="50">
        <v>100</v>
      </c>
      <c r="Z141" s="50">
        <v>50</v>
      </c>
      <c r="AA141" s="51"/>
      <c r="AB141" s="50">
        <v>1</v>
      </c>
      <c r="AC141" s="2"/>
      <c r="AD141" s="2"/>
      <c r="AE141" s="2"/>
      <c r="AF141" s="53">
        <f t="shared" si="8"/>
        <v>1820</v>
      </c>
      <c r="AG141" s="2"/>
    </row>
    <row r="142" spans="1:33" x14ac:dyDescent="0.25">
      <c r="A142" s="45" t="s">
        <v>15</v>
      </c>
      <c r="B142" s="51"/>
      <c r="C142" s="51"/>
      <c r="D142" s="51"/>
      <c r="E142" s="51"/>
      <c r="F142" s="51"/>
      <c r="G142" s="51"/>
      <c r="H142" s="53"/>
      <c r="I142" s="50"/>
      <c r="J142" s="50"/>
      <c r="K142" s="49">
        <v>3</v>
      </c>
      <c r="L142" s="49">
        <v>10</v>
      </c>
      <c r="M142" s="49">
        <v>5</v>
      </c>
      <c r="N142" s="49">
        <v>20</v>
      </c>
      <c r="O142" s="49">
        <v>135</v>
      </c>
      <c r="P142" s="49">
        <v>21</v>
      </c>
      <c r="Q142" s="49">
        <v>7</v>
      </c>
      <c r="R142" s="49">
        <v>10</v>
      </c>
      <c r="S142" s="49">
        <v>12</v>
      </c>
      <c r="T142" s="49">
        <v>12</v>
      </c>
      <c r="U142" s="50">
        <v>32</v>
      </c>
      <c r="V142" s="50">
        <v>4</v>
      </c>
      <c r="W142" s="49">
        <v>15</v>
      </c>
      <c r="X142" s="50">
        <v>10</v>
      </c>
      <c r="Y142" s="49">
        <v>5</v>
      </c>
      <c r="Z142" s="49">
        <v>2</v>
      </c>
      <c r="AA142" s="49">
        <v>12</v>
      </c>
      <c r="AB142" s="49">
        <v>12</v>
      </c>
      <c r="AC142" s="2"/>
      <c r="AD142" s="2"/>
      <c r="AE142" s="2"/>
      <c r="AF142" s="53">
        <f t="shared" si="8"/>
        <v>327</v>
      </c>
      <c r="AG142" s="2"/>
    </row>
    <row r="143" spans="1:33" x14ac:dyDescent="0.25">
      <c r="A143" s="45" t="s">
        <v>2</v>
      </c>
      <c r="B143" s="51"/>
      <c r="C143" s="51"/>
      <c r="D143" s="51"/>
      <c r="E143" s="51"/>
      <c r="F143" s="51"/>
      <c r="G143" s="51"/>
      <c r="H143" s="53"/>
      <c r="I143" s="50"/>
      <c r="J143" s="50"/>
      <c r="K143" s="49">
        <v>50</v>
      </c>
      <c r="L143" s="49">
        <v>8</v>
      </c>
      <c r="M143" s="49">
        <v>14</v>
      </c>
      <c r="N143" s="49">
        <v>27</v>
      </c>
      <c r="O143" s="50">
        <v>42</v>
      </c>
      <c r="P143" s="49">
        <v>30</v>
      </c>
      <c r="Q143" s="49">
        <v>37</v>
      </c>
      <c r="R143" s="51"/>
      <c r="S143" s="51"/>
      <c r="T143" s="51"/>
      <c r="U143" s="50">
        <v>6</v>
      </c>
      <c r="V143" s="49">
        <v>5</v>
      </c>
      <c r="W143" s="51"/>
      <c r="X143" s="52"/>
      <c r="Y143" s="51"/>
      <c r="Z143" s="51"/>
      <c r="AA143" s="49">
        <v>2</v>
      </c>
      <c r="AB143" s="51"/>
      <c r="AC143" s="2"/>
      <c r="AD143" s="2"/>
      <c r="AE143" s="2"/>
      <c r="AF143" s="53">
        <f t="shared" si="8"/>
        <v>221</v>
      </c>
      <c r="AG143" s="2"/>
    </row>
    <row r="144" spans="1:33" x14ac:dyDescent="0.25">
      <c r="A144" s="45" t="s">
        <v>45</v>
      </c>
      <c r="B144" s="51"/>
      <c r="C144" s="51"/>
      <c r="D144" s="51"/>
      <c r="E144" s="51"/>
      <c r="F144" s="51"/>
      <c r="G144" s="51"/>
      <c r="H144" s="53"/>
      <c r="I144" s="50"/>
      <c r="J144" s="50"/>
      <c r="K144" s="52">
        <v>5</v>
      </c>
      <c r="L144" s="52"/>
      <c r="M144" s="52"/>
      <c r="N144" s="52">
        <v>15</v>
      </c>
      <c r="O144" s="52">
        <v>4</v>
      </c>
      <c r="P144" s="52"/>
      <c r="Q144" s="52"/>
      <c r="R144" s="52"/>
      <c r="S144" s="52"/>
      <c r="T144" s="52"/>
      <c r="U144" s="52"/>
      <c r="V144" s="52"/>
      <c r="W144" s="52"/>
      <c r="X144" s="52"/>
      <c r="Y144" s="52"/>
      <c r="Z144" s="52"/>
      <c r="AA144" s="52"/>
      <c r="AB144" s="52"/>
      <c r="AC144" s="2"/>
      <c r="AD144" s="2"/>
      <c r="AE144" s="2"/>
      <c r="AF144" s="53">
        <f t="shared" si="8"/>
        <v>24</v>
      </c>
      <c r="AG144" s="2"/>
    </row>
    <row r="145" spans="1:33" x14ac:dyDescent="0.25">
      <c r="A145" s="45" t="s">
        <v>44</v>
      </c>
      <c r="B145" s="51"/>
      <c r="C145" s="51"/>
      <c r="D145" s="51"/>
      <c r="E145" s="51"/>
      <c r="F145" s="51"/>
      <c r="G145" s="51"/>
      <c r="H145" s="53"/>
      <c r="I145" s="50"/>
      <c r="J145" s="50"/>
      <c r="K145" s="52"/>
      <c r="L145" s="52"/>
      <c r="M145" s="52"/>
      <c r="N145" s="52"/>
      <c r="O145" s="52"/>
      <c r="P145" s="52"/>
      <c r="Q145" s="52"/>
      <c r="R145" s="52"/>
      <c r="S145" s="52"/>
      <c r="T145" s="52"/>
      <c r="U145" s="50">
        <v>3</v>
      </c>
      <c r="V145" s="50">
        <v>1</v>
      </c>
      <c r="W145" s="52"/>
      <c r="X145" s="50">
        <v>1</v>
      </c>
      <c r="Y145" s="52"/>
      <c r="Z145" s="52"/>
      <c r="AA145" s="51"/>
      <c r="AB145" s="52"/>
      <c r="AC145" s="2"/>
      <c r="AD145" s="2"/>
      <c r="AE145" s="2"/>
      <c r="AF145" s="53">
        <f t="shared" si="8"/>
        <v>5</v>
      </c>
      <c r="AG145" s="2"/>
    </row>
    <row r="146" spans="1:33" x14ac:dyDescent="0.25">
      <c r="A146" s="45" t="s">
        <v>1</v>
      </c>
      <c r="B146" s="51"/>
      <c r="C146" s="51"/>
      <c r="D146" s="51"/>
      <c r="E146" s="51"/>
      <c r="F146" s="51"/>
      <c r="G146" s="51"/>
      <c r="H146" s="53"/>
      <c r="I146" s="50"/>
      <c r="J146" s="50"/>
      <c r="K146" s="52"/>
      <c r="L146" s="52"/>
      <c r="M146" s="52"/>
      <c r="N146" s="52"/>
      <c r="O146" s="50">
        <v>2</v>
      </c>
      <c r="P146" s="52"/>
      <c r="Q146" s="52"/>
      <c r="R146" s="52"/>
      <c r="S146" s="52"/>
      <c r="T146" s="52"/>
      <c r="U146" s="50">
        <v>1</v>
      </c>
      <c r="V146" s="52"/>
      <c r="W146" s="52"/>
      <c r="X146" s="50">
        <v>1</v>
      </c>
      <c r="Y146" s="52"/>
      <c r="Z146" s="52"/>
      <c r="AA146" s="52"/>
      <c r="AB146" s="52"/>
      <c r="AC146" s="2"/>
      <c r="AD146" s="2"/>
      <c r="AE146" s="2"/>
      <c r="AF146" s="53">
        <f t="shared" si="8"/>
        <v>4</v>
      </c>
      <c r="AG146" s="2"/>
    </row>
    <row r="147" spans="1:33" x14ac:dyDescent="0.25">
      <c r="A147" s="45" t="s">
        <v>7</v>
      </c>
      <c r="B147" s="51"/>
      <c r="C147" s="51"/>
      <c r="D147" s="51"/>
      <c r="E147" s="51"/>
      <c r="F147" s="51"/>
      <c r="G147" s="51"/>
      <c r="H147" s="53"/>
      <c r="I147" s="50"/>
      <c r="J147" s="50"/>
      <c r="K147" s="51"/>
      <c r="L147" s="63">
        <v>1</v>
      </c>
      <c r="M147" s="51"/>
      <c r="N147" s="63">
        <v>2</v>
      </c>
      <c r="O147" s="51"/>
      <c r="P147" s="51"/>
      <c r="Q147" s="51"/>
      <c r="R147" s="51"/>
      <c r="S147" s="51"/>
      <c r="T147" s="51"/>
      <c r="U147" s="51"/>
      <c r="V147" s="51"/>
      <c r="W147" s="51"/>
      <c r="X147" s="51"/>
      <c r="Y147" s="51"/>
      <c r="Z147" s="51"/>
      <c r="AA147" s="51"/>
      <c r="AB147" s="51"/>
      <c r="AC147" s="2"/>
      <c r="AD147" s="2"/>
      <c r="AE147" s="2"/>
      <c r="AF147" s="53">
        <f t="shared" si="8"/>
        <v>3</v>
      </c>
      <c r="AG147" s="2"/>
    </row>
    <row r="148" spans="1:33" x14ac:dyDescent="0.25">
      <c r="A148" s="45" t="s">
        <v>81</v>
      </c>
      <c r="B148" s="50"/>
      <c r="C148" s="51"/>
      <c r="D148" s="50">
        <v>2</v>
      </c>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2"/>
      <c r="AD148" s="2"/>
      <c r="AE148" s="2"/>
      <c r="AF148" s="53">
        <f t="shared" si="8"/>
        <v>2</v>
      </c>
      <c r="AG148" s="2"/>
    </row>
    <row r="149" spans="1:33" x14ac:dyDescent="0.25">
      <c r="A149" s="61" t="s">
        <v>24</v>
      </c>
      <c r="B149" s="50">
        <f>SUM(B138:B148)</f>
        <v>0</v>
      </c>
      <c r="C149" s="50">
        <f t="shared" ref="C149:AE149" si="9">SUM(C138:C148)</f>
        <v>0</v>
      </c>
      <c r="D149" s="50">
        <f t="shared" si="9"/>
        <v>2</v>
      </c>
      <c r="E149" s="50">
        <f t="shared" si="9"/>
        <v>0</v>
      </c>
      <c r="F149" s="50">
        <f t="shared" si="9"/>
        <v>0</v>
      </c>
      <c r="G149" s="50">
        <f t="shared" si="9"/>
        <v>0</v>
      </c>
      <c r="H149" s="50">
        <f t="shared" si="9"/>
        <v>112</v>
      </c>
      <c r="I149" s="50">
        <f t="shared" si="9"/>
        <v>250</v>
      </c>
      <c r="J149" s="50">
        <f t="shared" si="9"/>
        <v>0</v>
      </c>
      <c r="K149" s="50">
        <f t="shared" si="9"/>
        <v>328</v>
      </c>
      <c r="L149" s="50">
        <f t="shared" si="9"/>
        <v>535</v>
      </c>
      <c r="M149" s="50">
        <f t="shared" si="9"/>
        <v>797</v>
      </c>
      <c r="N149" s="50">
        <f t="shared" si="9"/>
        <v>1610</v>
      </c>
      <c r="O149" s="50">
        <f t="shared" si="9"/>
        <v>5238</v>
      </c>
      <c r="P149" s="50">
        <f t="shared" si="9"/>
        <v>3611</v>
      </c>
      <c r="Q149" s="50">
        <f t="shared" si="9"/>
        <v>3291</v>
      </c>
      <c r="R149" s="50">
        <f t="shared" si="9"/>
        <v>2870</v>
      </c>
      <c r="S149" s="50">
        <f t="shared" si="9"/>
        <v>3412</v>
      </c>
      <c r="T149" s="50">
        <f t="shared" si="9"/>
        <v>8737</v>
      </c>
      <c r="U149" s="50">
        <f t="shared" si="9"/>
        <v>2432</v>
      </c>
      <c r="V149" s="50">
        <f t="shared" si="9"/>
        <v>6335</v>
      </c>
      <c r="W149" s="50">
        <f t="shared" si="9"/>
        <v>6135</v>
      </c>
      <c r="X149" s="50">
        <f t="shared" si="9"/>
        <v>5927</v>
      </c>
      <c r="Y149" s="50">
        <f t="shared" si="9"/>
        <v>2785</v>
      </c>
      <c r="Z149" s="50">
        <f t="shared" si="9"/>
        <v>752</v>
      </c>
      <c r="AA149" s="50">
        <f t="shared" si="9"/>
        <v>317</v>
      </c>
      <c r="AB149" s="50">
        <f t="shared" si="9"/>
        <v>221</v>
      </c>
      <c r="AC149" s="50">
        <f t="shared" si="9"/>
        <v>0</v>
      </c>
      <c r="AD149" s="50">
        <f t="shared" si="9"/>
        <v>0</v>
      </c>
      <c r="AE149" s="50">
        <f t="shared" si="9"/>
        <v>0</v>
      </c>
      <c r="AF149" s="53">
        <f t="shared" si="8"/>
        <v>55697</v>
      </c>
      <c r="AG149" s="2"/>
    </row>
    <row r="150" spans="1:33" x14ac:dyDescent="0.25">
      <c r="A150" s="45"/>
      <c r="B150" s="50"/>
      <c r="C150" s="50"/>
      <c r="D150" s="50"/>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2"/>
      <c r="AD150" s="2"/>
      <c r="AE150" s="2"/>
      <c r="AF150" s="51"/>
      <c r="AG150" s="2"/>
    </row>
    <row r="151" spans="1:33" x14ac:dyDescent="0.25">
      <c r="A151" s="58">
        <v>1991</v>
      </c>
      <c r="B151" s="53"/>
      <c r="C151" s="50"/>
      <c r="D151" s="50"/>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2"/>
      <c r="AD151" s="2"/>
      <c r="AE151" s="2"/>
      <c r="AF151" s="51"/>
      <c r="AG151" s="2"/>
    </row>
    <row r="152" spans="1:33" x14ac:dyDescent="0.25">
      <c r="A152" s="44" t="s">
        <v>82</v>
      </c>
      <c r="B152" s="45"/>
      <c r="C152" s="47"/>
      <c r="D152" s="59"/>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x14ac:dyDescent="0.25">
      <c r="A153" s="45"/>
      <c r="B153" s="46">
        <v>33350</v>
      </c>
      <c r="C153" s="46">
        <v>33351</v>
      </c>
      <c r="D153" s="46">
        <v>33352</v>
      </c>
      <c r="E153" s="46">
        <v>33353</v>
      </c>
      <c r="F153" s="46">
        <v>33354</v>
      </c>
      <c r="G153" s="46">
        <v>33355</v>
      </c>
      <c r="H153" s="47">
        <v>33356</v>
      </c>
      <c r="I153" s="47">
        <v>33357</v>
      </c>
      <c r="J153" s="47">
        <v>33358</v>
      </c>
      <c r="K153" s="47">
        <v>33359</v>
      </c>
      <c r="L153" s="47">
        <v>33360</v>
      </c>
      <c r="M153" s="47">
        <v>33361</v>
      </c>
      <c r="N153" s="47">
        <v>33362</v>
      </c>
      <c r="O153" s="47">
        <v>33363</v>
      </c>
      <c r="P153" s="47">
        <v>33364</v>
      </c>
      <c r="Q153" s="47">
        <v>33365</v>
      </c>
      <c r="R153" s="47">
        <v>33366</v>
      </c>
      <c r="S153" s="47">
        <v>33367</v>
      </c>
      <c r="T153" s="47">
        <v>33368</v>
      </c>
      <c r="U153" s="47">
        <v>33369</v>
      </c>
      <c r="V153" s="47">
        <v>33370</v>
      </c>
      <c r="W153" s="47">
        <v>33371</v>
      </c>
      <c r="X153" s="47">
        <v>33372</v>
      </c>
      <c r="Y153" s="47">
        <v>33373</v>
      </c>
      <c r="Z153" s="47">
        <v>33374</v>
      </c>
      <c r="AA153" s="47">
        <v>33375</v>
      </c>
      <c r="AB153" s="47">
        <v>33376</v>
      </c>
      <c r="AC153" s="46">
        <v>33377</v>
      </c>
      <c r="AD153" s="46">
        <v>33378</v>
      </c>
      <c r="AE153" s="46">
        <v>33379</v>
      </c>
      <c r="AF153" s="62" t="s">
        <v>24</v>
      </c>
      <c r="AG153" s="2"/>
    </row>
    <row r="154" spans="1:33" x14ac:dyDescent="0.25">
      <c r="A154" s="45" t="s">
        <v>11</v>
      </c>
      <c r="B154" s="2"/>
      <c r="C154" s="51"/>
      <c r="D154" s="51"/>
      <c r="E154" s="51"/>
      <c r="F154" s="52"/>
      <c r="G154" s="52"/>
      <c r="H154" s="50"/>
      <c r="I154" s="49">
        <v>1</v>
      </c>
      <c r="J154" s="49">
        <v>100</v>
      </c>
      <c r="K154" s="49">
        <v>10</v>
      </c>
      <c r="L154" s="49">
        <v>55</v>
      </c>
      <c r="M154" s="51"/>
      <c r="N154" s="51"/>
      <c r="O154" s="50">
        <v>600</v>
      </c>
      <c r="P154" s="50">
        <v>13450</v>
      </c>
      <c r="Q154" s="50">
        <v>15630</v>
      </c>
      <c r="R154" s="50">
        <v>10618</v>
      </c>
      <c r="S154" s="50">
        <v>7877</v>
      </c>
      <c r="T154" s="50">
        <v>5001</v>
      </c>
      <c r="U154" s="50">
        <v>2000</v>
      </c>
      <c r="V154" s="51"/>
      <c r="W154" s="49">
        <v>8000</v>
      </c>
      <c r="X154" s="50">
        <v>860</v>
      </c>
      <c r="Y154" s="50">
        <v>3600</v>
      </c>
      <c r="Z154" s="50">
        <v>5050</v>
      </c>
      <c r="AA154" s="49">
        <v>850</v>
      </c>
      <c r="AB154" s="49">
        <v>1270</v>
      </c>
      <c r="AC154" s="2"/>
      <c r="AD154" s="2"/>
      <c r="AE154" s="2"/>
      <c r="AF154" s="53">
        <f t="shared" ref="AF154:AF173" si="10">SUM(B154:AE154)</f>
        <v>74972</v>
      </c>
      <c r="AG154" s="2"/>
    </row>
    <row r="155" spans="1:33" x14ac:dyDescent="0.25">
      <c r="A155" s="45" t="s">
        <v>17</v>
      </c>
      <c r="B155" s="2"/>
      <c r="C155" s="51"/>
      <c r="D155" s="51"/>
      <c r="E155" s="51"/>
      <c r="F155" s="53"/>
      <c r="G155" s="50"/>
      <c r="H155" s="50"/>
      <c r="I155" s="51"/>
      <c r="J155" s="51"/>
      <c r="K155" s="51"/>
      <c r="L155" s="51"/>
      <c r="M155" s="51"/>
      <c r="N155" s="51"/>
      <c r="O155" s="51"/>
      <c r="P155" s="49">
        <v>100</v>
      </c>
      <c r="Q155" s="52"/>
      <c r="R155" s="50">
        <v>5000</v>
      </c>
      <c r="S155" s="52"/>
      <c r="T155" s="49">
        <v>3000</v>
      </c>
      <c r="U155" s="51"/>
      <c r="V155" s="51"/>
      <c r="W155" s="51"/>
      <c r="X155" s="51"/>
      <c r="Y155" s="49">
        <v>3000</v>
      </c>
      <c r="Z155" s="51"/>
      <c r="AA155" s="49">
        <v>1250</v>
      </c>
      <c r="AB155" s="51"/>
      <c r="AC155" s="2"/>
      <c r="AD155" s="2"/>
      <c r="AE155" s="2"/>
      <c r="AF155" s="53">
        <f t="shared" si="10"/>
        <v>12350</v>
      </c>
      <c r="AG155" s="2"/>
    </row>
    <row r="156" spans="1:33" x14ac:dyDescent="0.25">
      <c r="A156" s="45" t="s">
        <v>14</v>
      </c>
      <c r="B156" s="2"/>
      <c r="C156" s="51"/>
      <c r="D156" s="51"/>
      <c r="E156" s="51"/>
      <c r="F156" s="50">
        <v>2</v>
      </c>
      <c r="G156" s="52"/>
      <c r="H156" s="52"/>
      <c r="I156" s="51"/>
      <c r="J156" s="49">
        <v>13</v>
      </c>
      <c r="K156" s="50">
        <v>12</v>
      </c>
      <c r="L156" s="50">
        <v>3</v>
      </c>
      <c r="M156" s="51"/>
      <c r="N156" s="51"/>
      <c r="O156" s="50">
        <v>20</v>
      </c>
      <c r="P156" s="50">
        <v>105</v>
      </c>
      <c r="Q156" s="50">
        <v>289</v>
      </c>
      <c r="R156" s="50">
        <v>1000</v>
      </c>
      <c r="S156" s="50">
        <v>500</v>
      </c>
      <c r="T156" s="50">
        <v>133</v>
      </c>
      <c r="U156" s="50">
        <v>400</v>
      </c>
      <c r="V156" s="51"/>
      <c r="W156" s="51"/>
      <c r="X156" s="50">
        <v>140</v>
      </c>
      <c r="Y156" s="50">
        <v>500</v>
      </c>
      <c r="Z156" s="49">
        <v>700</v>
      </c>
      <c r="AA156" s="49">
        <v>150</v>
      </c>
      <c r="AB156" s="49">
        <v>130</v>
      </c>
      <c r="AC156" s="2"/>
      <c r="AD156" s="2"/>
      <c r="AE156" s="2"/>
      <c r="AF156" s="53">
        <f t="shared" si="10"/>
        <v>4097</v>
      </c>
      <c r="AG156" s="2"/>
    </row>
    <row r="157" spans="1:33" x14ac:dyDescent="0.25">
      <c r="A157" s="45" t="s">
        <v>79</v>
      </c>
      <c r="B157" s="2"/>
      <c r="C157" s="51"/>
      <c r="D157" s="51"/>
      <c r="E157" s="51"/>
      <c r="F157" s="52"/>
      <c r="G157" s="52"/>
      <c r="H157" s="50"/>
      <c r="I157" s="51"/>
      <c r="J157" s="52"/>
      <c r="K157" s="52"/>
      <c r="L157" s="52">
        <v>700</v>
      </c>
      <c r="M157" s="51"/>
      <c r="N157" s="51"/>
      <c r="O157" s="51"/>
      <c r="P157" s="50">
        <v>2</v>
      </c>
      <c r="Q157" s="50">
        <v>22</v>
      </c>
      <c r="R157" s="50">
        <v>234</v>
      </c>
      <c r="S157" s="50">
        <v>1200</v>
      </c>
      <c r="T157" s="50">
        <v>75</v>
      </c>
      <c r="U157" s="50">
        <v>600</v>
      </c>
      <c r="V157" s="51"/>
      <c r="W157" s="51"/>
      <c r="X157" s="50">
        <v>75</v>
      </c>
      <c r="Y157" s="50">
        <v>1000</v>
      </c>
      <c r="Z157" s="52"/>
      <c r="AA157" s="51"/>
      <c r="AB157" s="51"/>
      <c r="AC157" s="2"/>
      <c r="AD157" s="2"/>
      <c r="AE157" s="2"/>
      <c r="AF157" s="53">
        <f t="shared" si="10"/>
        <v>3908</v>
      </c>
      <c r="AG157" s="2"/>
    </row>
    <row r="158" spans="1:33" x14ac:dyDescent="0.25">
      <c r="A158" s="45" t="s">
        <v>80</v>
      </c>
      <c r="B158" s="2"/>
      <c r="C158" s="51"/>
      <c r="D158" s="51"/>
      <c r="E158" s="51"/>
      <c r="F158" s="53"/>
      <c r="G158" s="50"/>
      <c r="H158" s="50"/>
      <c r="I158" s="51"/>
      <c r="J158" s="51"/>
      <c r="K158" s="49">
        <v>1</v>
      </c>
      <c r="L158" s="49">
        <v>100</v>
      </c>
      <c r="M158" s="51"/>
      <c r="N158" s="51"/>
      <c r="O158" s="49">
        <v>50</v>
      </c>
      <c r="P158" s="49">
        <v>165</v>
      </c>
      <c r="Q158" s="49">
        <v>88</v>
      </c>
      <c r="R158" s="49">
        <v>76</v>
      </c>
      <c r="S158" s="50">
        <v>1000</v>
      </c>
      <c r="T158" s="50">
        <v>100</v>
      </c>
      <c r="U158" s="50">
        <v>600</v>
      </c>
      <c r="V158" s="51"/>
      <c r="W158" s="51"/>
      <c r="X158" s="49">
        <v>125</v>
      </c>
      <c r="Y158" s="49">
        <v>1070</v>
      </c>
      <c r="Z158" s="51"/>
      <c r="AA158" s="51">
        <v>1</v>
      </c>
      <c r="AB158" s="51"/>
      <c r="AC158" s="2"/>
      <c r="AD158" s="2"/>
      <c r="AE158" s="2"/>
      <c r="AF158" s="53">
        <f t="shared" si="10"/>
        <v>3376</v>
      </c>
      <c r="AG158" s="2"/>
    </row>
    <row r="159" spans="1:33" x14ac:dyDescent="0.25">
      <c r="A159" s="45" t="s">
        <v>15</v>
      </c>
      <c r="B159" s="2"/>
      <c r="C159" s="51"/>
      <c r="D159" s="51"/>
      <c r="E159" s="51"/>
      <c r="F159" s="53"/>
      <c r="G159" s="49"/>
      <c r="H159" s="49"/>
      <c r="I159" s="51"/>
      <c r="J159" s="52"/>
      <c r="K159" s="52"/>
      <c r="L159" s="50">
        <v>75</v>
      </c>
      <c r="M159" s="51"/>
      <c r="N159" s="51"/>
      <c r="O159" s="50">
        <v>3</v>
      </c>
      <c r="P159" s="50">
        <v>91</v>
      </c>
      <c r="Q159" s="50">
        <v>67</v>
      </c>
      <c r="R159" s="50">
        <v>68</v>
      </c>
      <c r="S159" s="50">
        <v>79</v>
      </c>
      <c r="T159" s="50">
        <v>19</v>
      </c>
      <c r="U159" s="50">
        <v>40</v>
      </c>
      <c r="V159" s="51"/>
      <c r="W159" s="51"/>
      <c r="X159" s="50">
        <v>10</v>
      </c>
      <c r="Y159" s="50">
        <v>90</v>
      </c>
      <c r="Z159" s="50">
        <v>52</v>
      </c>
      <c r="AA159" s="50">
        <v>75</v>
      </c>
      <c r="AB159" s="50">
        <v>62</v>
      </c>
      <c r="AC159" s="2"/>
      <c r="AD159" s="2"/>
      <c r="AE159" s="2"/>
      <c r="AF159" s="53">
        <f t="shared" si="10"/>
        <v>731</v>
      </c>
      <c r="AG159" s="2"/>
    </row>
    <row r="160" spans="1:33" x14ac:dyDescent="0.25">
      <c r="A160" s="45" t="s">
        <v>2</v>
      </c>
      <c r="B160" s="2"/>
      <c r="C160" s="51"/>
      <c r="D160" s="51"/>
      <c r="E160" s="51"/>
      <c r="F160" s="49">
        <v>4</v>
      </c>
      <c r="G160" s="49"/>
      <c r="H160" s="49"/>
      <c r="I160" s="51"/>
      <c r="J160" s="49">
        <v>9</v>
      </c>
      <c r="K160" s="49">
        <v>1</v>
      </c>
      <c r="L160" s="49">
        <v>36</v>
      </c>
      <c r="M160" s="51"/>
      <c r="N160" s="51"/>
      <c r="O160" s="51"/>
      <c r="P160" s="49">
        <v>40</v>
      </c>
      <c r="Q160" s="49">
        <v>16</v>
      </c>
      <c r="R160" s="50">
        <v>20</v>
      </c>
      <c r="S160" s="49">
        <v>11</v>
      </c>
      <c r="T160" s="49">
        <v>1</v>
      </c>
      <c r="U160" s="50">
        <v>2</v>
      </c>
      <c r="V160" s="51"/>
      <c r="W160" s="51"/>
      <c r="X160" s="49">
        <v>1</v>
      </c>
      <c r="Y160" s="49">
        <v>2</v>
      </c>
      <c r="Z160" s="49">
        <v>5</v>
      </c>
      <c r="AA160" s="51"/>
      <c r="AB160" s="51"/>
      <c r="AC160" s="2"/>
      <c r="AD160" s="2"/>
      <c r="AE160" s="2"/>
      <c r="AF160" s="53">
        <f t="shared" si="10"/>
        <v>148</v>
      </c>
      <c r="AG160" s="2"/>
    </row>
    <row r="161" spans="1:33" x14ac:dyDescent="0.25">
      <c r="A161" s="45" t="s">
        <v>45</v>
      </c>
      <c r="B161" s="2"/>
      <c r="C161" s="51"/>
      <c r="D161" s="51"/>
      <c r="E161" s="51"/>
      <c r="F161" s="53"/>
      <c r="G161" s="50"/>
      <c r="H161" s="50"/>
      <c r="I161" s="51"/>
      <c r="J161" s="51"/>
      <c r="K161" s="51"/>
      <c r="L161" s="51"/>
      <c r="M161" s="51"/>
      <c r="N161" s="51"/>
      <c r="O161" s="49">
        <v>1</v>
      </c>
      <c r="P161" s="50">
        <v>2</v>
      </c>
      <c r="Q161" s="50">
        <v>5</v>
      </c>
      <c r="R161" s="49">
        <v>3</v>
      </c>
      <c r="S161" s="50">
        <v>6</v>
      </c>
      <c r="T161" s="49">
        <v>2</v>
      </c>
      <c r="U161" s="49">
        <v>20</v>
      </c>
      <c r="V161" s="51"/>
      <c r="W161" s="51"/>
      <c r="X161" s="49">
        <v>3</v>
      </c>
      <c r="Y161" s="49">
        <v>3</v>
      </c>
      <c r="Z161" s="49">
        <v>4</v>
      </c>
      <c r="AA161" s="51"/>
      <c r="AB161" s="51"/>
      <c r="AC161" s="2"/>
      <c r="AD161" s="2"/>
      <c r="AE161" s="2"/>
      <c r="AF161" s="53">
        <f t="shared" si="10"/>
        <v>49</v>
      </c>
      <c r="AG161" s="2"/>
    </row>
    <row r="162" spans="1:33" x14ac:dyDescent="0.25">
      <c r="A162" s="45" t="s">
        <v>1</v>
      </c>
      <c r="B162" s="2"/>
      <c r="C162" s="51"/>
      <c r="D162" s="51"/>
      <c r="E162" s="51"/>
      <c r="F162" s="53"/>
      <c r="G162" s="50"/>
      <c r="H162" s="50"/>
      <c r="I162" s="51"/>
      <c r="J162" s="51"/>
      <c r="K162" s="51"/>
      <c r="L162" s="51"/>
      <c r="M162" s="51"/>
      <c r="N162" s="51"/>
      <c r="O162" s="51"/>
      <c r="P162" s="51"/>
      <c r="Q162" s="52"/>
      <c r="R162" s="50">
        <v>20</v>
      </c>
      <c r="S162" s="52"/>
      <c r="T162" s="49">
        <v>2</v>
      </c>
      <c r="U162" s="49">
        <v>5</v>
      </c>
      <c r="V162" s="51"/>
      <c r="W162" s="51"/>
      <c r="X162" s="49">
        <v>1</v>
      </c>
      <c r="Y162" s="49">
        <v>2</v>
      </c>
      <c r="Z162" s="49">
        <v>4</v>
      </c>
      <c r="AA162" s="49">
        <v>1</v>
      </c>
      <c r="AB162" s="49">
        <v>4</v>
      </c>
      <c r="AC162" s="2"/>
      <c r="AD162" s="2"/>
      <c r="AE162" s="2"/>
      <c r="AF162" s="53">
        <f t="shared" si="10"/>
        <v>39</v>
      </c>
      <c r="AG162" s="2"/>
    </row>
    <row r="163" spans="1:33" x14ac:dyDescent="0.25">
      <c r="A163" s="45" t="s">
        <v>12</v>
      </c>
      <c r="B163" s="2"/>
      <c r="C163" s="51"/>
      <c r="D163" s="51"/>
      <c r="E163" s="51"/>
      <c r="F163" s="52"/>
      <c r="G163" s="52"/>
      <c r="H163" s="52"/>
      <c r="I163" s="51"/>
      <c r="J163" s="51"/>
      <c r="K163" s="51"/>
      <c r="L163" s="51"/>
      <c r="M163" s="51"/>
      <c r="N163" s="51"/>
      <c r="O163" s="51"/>
      <c r="P163" s="52"/>
      <c r="Q163" s="51"/>
      <c r="R163" s="50">
        <v>20</v>
      </c>
      <c r="S163" s="51"/>
      <c r="T163" s="52"/>
      <c r="U163" s="49">
        <v>2</v>
      </c>
      <c r="V163" s="51"/>
      <c r="W163" s="51"/>
      <c r="X163" s="63">
        <v>1</v>
      </c>
      <c r="Y163" s="52"/>
      <c r="Z163" s="51"/>
      <c r="AA163" s="52"/>
      <c r="AB163" s="51"/>
      <c r="AC163" s="2"/>
      <c r="AD163" s="2"/>
      <c r="AE163" s="2"/>
      <c r="AF163" s="53">
        <f t="shared" si="10"/>
        <v>23</v>
      </c>
      <c r="AG163" s="2"/>
    </row>
    <row r="164" spans="1:33" x14ac:dyDescent="0.25">
      <c r="A164" s="45" t="s">
        <v>7</v>
      </c>
      <c r="B164" s="2"/>
      <c r="C164" s="51"/>
      <c r="D164" s="51"/>
      <c r="E164" s="51"/>
      <c r="F164" s="52"/>
      <c r="G164" s="52"/>
      <c r="H164" s="50"/>
      <c r="I164" s="51"/>
      <c r="J164" s="51"/>
      <c r="K164" s="51"/>
      <c r="L164" s="51"/>
      <c r="M164" s="51"/>
      <c r="N164" s="51"/>
      <c r="O164" s="51"/>
      <c r="P164" s="49">
        <v>1</v>
      </c>
      <c r="Q164" s="50">
        <v>4</v>
      </c>
      <c r="R164" s="50">
        <v>1</v>
      </c>
      <c r="S164" s="49">
        <v>3</v>
      </c>
      <c r="T164" s="49">
        <v>1</v>
      </c>
      <c r="U164" s="51"/>
      <c r="V164" s="51"/>
      <c r="W164" s="51"/>
      <c r="X164" s="49">
        <v>5</v>
      </c>
      <c r="Y164" s="52"/>
      <c r="Z164" s="51"/>
      <c r="AA164" s="51"/>
      <c r="AB164" s="52"/>
      <c r="AC164" s="2"/>
      <c r="AD164" s="2"/>
      <c r="AE164" s="2"/>
      <c r="AF164" s="53">
        <f t="shared" si="10"/>
        <v>15</v>
      </c>
      <c r="AG164" s="2"/>
    </row>
    <row r="165" spans="1:33" x14ac:dyDescent="0.25">
      <c r="A165" s="45" t="s">
        <v>44</v>
      </c>
      <c r="B165" s="2"/>
      <c r="C165" s="51"/>
      <c r="D165" s="51"/>
      <c r="E165" s="51"/>
      <c r="F165" s="53"/>
      <c r="G165" s="50"/>
      <c r="H165" s="50"/>
      <c r="I165" s="51"/>
      <c r="J165" s="51"/>
      <c r="K165" s="51"/>
      <c r="L165" s="51"/>
      <c r="M165" s="51"/>
      <c r="N165" s="51"/>
      <c r="O165" s="51"/>
      <c r="P165" s="51"/>
      <c r="Q165" s="49">
        <v>4</v>
      </c>
      <c r="R165" s="50">
        <v>1</v>
      </c>
      <c r="S165" s="51"/>
      <c r="T165" s="52"/>
      <c r="U165" s="52"/>
      <c r="V165" s="51"/>
      <c r="W165" s="51"/>
      <c r="X165" s="52"/>
      <c r="Y165" s="50">
        <v>4</v>
      </c>
      <c r="Z165" s="52"/>
      <c r="AA165" s="52"/>
      <c r="AB165" s="50">
        <v>4</v>
      </c>
      <c r="AC165" s="2"/>
      <c r="AD165" s="2"/>
      <c r="AE165" s="2"/>
      <c r="AF165" s="53">
        <f t="shared" si="10"/>
        <v>13</v>
      </c>
      <c r="AG165" s="2"/>
    </row>
    <row r="166" spans="1:33" x14ac:dyDescent="0.25">
      <c r="A166" s="45" t="s">
        <v>8</v>
      </c>
      <c r="B166" s="2"/>
      <c r="C166" s="51"/>
      <c r="D166" s="51"/>
      <c r="E166" s="51"/>
      <c r="F166" s="50"/>
      <c r="G166" s="52"/>
      <c r="H166" s="50"/>
      <c r="I166" s="51"/>
      <c r="J166" s="51"/>
      <c r="K166" s="51"/>
      <c r="L166" s="52"/>
      <c r="M166" s="51"/>
      <c r="N166" s="51"/>
      <c r="O166" s="52"/>
      <c r="P166" s="52"/>
      <c r="Q166" s="52"/>
      <c r="R166" s="52"/>
      <c r="S166" s="52"/>
      <c r="T166" s="52"/>
      <c r="U166" s="50">
        <v>5</v>
      </c>
      <c r="V166" s="51"/>
      <c r="W166" s="51"/>
      <c r="X166" s="52"/>
      <c r="Y166" s="50">
        <v>7</v>
      </c>
      <c r="Z166" s="52"/>
      <c r="AA166" s="52"/>
      <c r="AB166" s="52"/>
      <c r="AC166" s="2"/>
      <c r="AD166" s="2"/>
      <c r="AE166" s="2"/>
      <c r="AF166" s="53">
        <f t="shared" si="10"/>
        <v>12</v>
      </c>
      <c r="AG166" s="2"/>
    </row>
    <row r="167" spans="1:33" x14ac:dyDescent="0.25">
      <c r="A167" s="45" t="s">
        <v>53</v>
      </c>
      <c r="B167" s="2"/>
      <c r="C167" s="51"/>
      <c r="D167" s="51"/>
      <c r="E167" s="51"/>
      <c r="F167" s="54"/>
      <c r="G167" s="49"/>
      <c r="H167" s="50"/>
      <c r="I167" s="51"/>
      <c r="J167" s="51"/>
      <c r="K167" s="51"/>
      <c r="L167" s="51"/>
      <c r="M167" s="51"/>
      <c r="N167" s="51"/>
      <c r="O167" s="51"/>
      <c r="P167" s="52"/>
      <c r="Q167" s="50">
        <v>1</v>
      </c>
      <c r="R167" s="50">
        <v>2</v>
      </c>
      <c r="S167" s="50">
        <v>5</v>
      </c>
      <c r="T167" s="52"/>
      <c r="U167" s="52"/>
      <c r="V167" s="51"/>
      <c r="W167" s="51"/>
      <c r="X167" s="52"/>
      <c r="Y167" s="52"/>
      <c r="Z167" s="51"/>
      <c r="AA167" s="51"/>
      <c r="AB167" s="51"/>
      <c r="AC167" s="2"/>
      <c r="AD167" s="2"/>
      <c r="AE167" s="2"/>
      <c r="AF167" s="53">
        <f t="shared" si="10"/>
        <v>8</v>
      </c>
      <c r="AG167" s="2"/>
    </row>
    <row r="168" spans="1:33" x14ac:dyDescent="0.25">
      <c r="A168" s="45" t="s">
        <v>83</v>
      </c>
      <c r="B168" s="2"/>
      <c r="C168" s="51"/>
      <c r="D168" s="51"/>
      <c r="E168" s="51"/>
      <c r="F168" s="54"/>
      <c r="G168" s="49"/>
      <c r="H168" s="50"/>
      <c r="I168" s="52"/>
      <c r="J168" s="52"/>
      <c r="K168" s="52"/>
      <c r="L168" s="52"/>
      <c r="M168" s="51"/>
      <c r="N168" s="51"/>
      <c r="O168" s="52"/>
      <c r="P168" s="52"/>
      <c r="Q168" s="52"/>
      <c r="R168" s="52"/>
      <c r="S168" s="50">
        <v>1</v>
      </c>
      <c r="T168" s="50">
        <v>2</v>
      </c>
      <c r="U168" s="50">
        <v>3</v>
      </c>
      <c r="V168" s="51"/>
      <c r="W168" s="52"/>
      <c r="X168" s="52"/>
      <c r="Y168" s="52"/>
      <c r="Z168" s="52">
        <v>1</v>
      </c>
      <c r="AA168" s="52"/>
      <c r="AB168" s="52"/>
      <c r="AC168" s="2"/>
      <c r="AD168" s="2"/>
      <c r="AE168" s="2"/>
      <c r="AF168" s="53">
        <f t="shared" si="10"/>
        <v>7</v>
      </c>
      <c r="AG168" s="2"/>
    </row>
    <row r="169" spans="1:33" x14ac:dyDescent="0.25">
      <c r="A169" s="45" t="s">
        <v>50</v>
      </c>
      <c r="B169" s="2"/>
      <c r="C169" s="51"/>
      <c r="D169" s="51"/>
      <c r="E169" s="51"/>
      <c r="F169" s="54"/>
      <c r="G169" s="49"/>
      <c r="H169" s="50"/>
      <c r="I169" s="51"/>
      <c r="J169" s="51"/>
      <c r="K169" s="51"/>
      <c r="L169" s="51"/>
      <c r="M169" s="51"/>
      <c r="N169" s="51"/>
      <c r="O169" s="51"/>
      <c r="P169" s="52"/>
      <c r="Q169" s="50">
        <v>1</v>
      </c>
      <c r="R169" s="50">
        <v>2</v>
      </c>
      <c r="S169" s="50">
        <v>1</v>
      </c>
      <c r="T169" s="52"/>
      <c r="U169" s="51"/>
      <c r="V169" s="51"/>
      <c r="W169" s="51"/>
      <c r="X169" s="52"/>
      <c r="Y169" s="51"/>
      <c r="Z169" s="51">
        <v>1</v>
      </c>
      <c r="AA169" s="51"/>
      <c r="AB169" s="51"/>
      <c r="AC169" s="2"/>
      <c r="AD169" s="2"/>
      <c r="AE169" s="2"/>
      <c r="AF169" s="53">
        <f t="shared" si="10"/>
        <v>5</v>
      </c>
      <c r="AG169" s="2"/>
    </row>
    <row r="170" spans="1:33" x14ac:dyDescent="0.25">
      <c r="A170" s="45" t="s">
        <v>42</v>
      </c>
      <c r="B170" s="2"/>
      <c r="C170" s="51"/>
      <c r="D170" s="51"/>
      <c r="E170" s="51"/>
      <c r="F170" s="53"/>
      <c r="G170" s="49"/>
      <c r="H170" s="50"/>
      <c r="I170" s="51"/>
      <c r="J170" s="51"/>
      <c r="K170" s="51"/>
      <c r="L170" s="51"/>
      <c r="M170" s="51"/>
      <c r="N170" s="51"/>
      <c r="O170" s="51"/>
      <c r="P170" s="49">
        <v>1</v>
      </c>
      <c r="Q170" s="50">
        <v>1</v>
      </c>
      <c r="R170" s="51"/>
      <c r="S170" s="49">
        <v>1</v>
      </c>
      <c r="T170" s="51"/>
      <c r="U170" s="51"/>
      <c r="V170" s="51"/>
      <c r="W170" s="51"/>
      <c r="X170" s="51"/>
      <c r="Y170" s="51"/>
      <c r="Z170" s="51"/>
      <c r="AA170" s="51"/>
      <c r="AB170" s="51"/>
      <c r="AC170" s="2"/>
      <c r="AD170" s="2"/>
      <c r="AE170" s="2"/>
      <c r="AF170" s="53">
        <f t="shared" si="10"/>
        <v>3</v>
      </c>
      <c r="AG170" s="2"/>
    </row>
    <row r="171" spans="1:33" x14ac:dyDescent="0.25">
      <c r="A171" s="45" t="s">
        <v>4</v>
      </c>
      <c r="B171" s="2"/>
      <c r="C171" s="51"/>
      <c r="D171" s="51"/>
      <c r="E171" s="51"/>
      <c r="F171" s="50"/>
      <c r="G171" s="51"/>
      <c r="H171" s="50"/>
      <c r="I171" s="51"/>
      <c r="J171" s="51"/>
      <c r="K171" s="51"/>
      <c r="L171" s="51"/>
      <c r="M171" s="51"/>
      <c r="N171" s="51"/>
      <c r="O171" s="51"/>
      <c r="P171" s="51"/>
      <c r="Q171" s="49">
        <v>2</v>
      </c>
      <c r="R171" s="51"/>
      <c r="S171" s="51"/>
      <c r="T171" s="51"/>
      <c r="U171" s="51"/>
      <c r="V171" s="51"/>
      <c r="W171" s="51"/>
      <c r="X171" s="51"/>
      <c r="Y171" s="51"/>
      <c r="Z171" s="52"/>
      <c r="AA171" s="51"/>
      <c r="AB171" s="51"/>
      <c r="AC171" s="2"/>
      <c r="AD171" s="2"/>
      <c r="AE171" s="2"/>
      <c r="AF171" s="53">
        <f t="shared" si="10"/>
        <v>2</v>
      </c>
      <c r="AG171" s="2"/>
    </row>
    <row r="172" spans="1:33" x14ac:dyDescent="0.25">
      <c r="A172" s="45" t="s">
        <v>13</v>
      </c>
      <c r="B172" s="2"/>
      <c r="C172" s="51"/>
      <c r="D172" s="51"/>
      <c r="E172" s="51"/>
      <c r="F172" s="50"/>
      <c r="G172" s="51"/>
      <c r="H172" s="50"/>
      <c r="I172" s="51"/>
      <c r="J172" s="51"/>
      <c r="K172" s="51"/>
      <c r="L172" s="51"/>
      <c r="M172" s="51"/>
      <c r="N172" s="51"/>
      <c r="O172" s="51"/>
      <c r="P172" s="51"/>
      <c r="Q172" s="51"/>
      <c r="R172" s="51"/>
      <c r="S172" s="51"/>
      <c r="T172" s="51"/>
      <c r="U172" s="52"/>
      <c r="V172" s="51"/>
      <c r="W172" s="51"/>
      <c r="X172" s="51"/>
      <c r="Y172" s="52"/>
      <c r="Z172" s="49">
        <v>1</v>
      </c>
      <c r="AA172" s="51"/>
      <c r="AB172" s="51"/>
      <c r="AC172" s="2"/>
      <c r="AD172" s="2"/>
      <c r="AE172" s="2"/>
      <c r="AF172" s="53">
        <f t="shared" si="10"/>
        <v>1</v>
      </c>
      <c r="AG172" s="2"/>
    </row>
    <row r="173" spans="1:33" x14ac:dyDescent="0.25">
      <c r="A173" s="57" t="s">
        <v>24</v>
      </c>
      <c r="B173" s="51">
        <f>SUM(B154:B172)</f>
        <v>0</v>
      </c>
      <c r="C173" s="51">
        <f t="shared" ref="C173:AE173" si="11">SUM(C154:C172)</f>
        <v>0</v>
      </c>
      <c r="D173" s="51">
        <f t="shared" si="11"/>
        <v>0</v>
      </c>
      <c r="E173" s="51">
        <f t="shared" si="11"/>
        <v>0</v>
      </c>
      <c r="F173" s="51">
        <f t="shared" si="11"/>
        <v>6</v>
      </c>
      <c r="G173" s="51">
        <f t="shared" si="11"/>
        <v>0</v>
      </c>
      <c r="H173" s="51">
        <f t="shared" si="11"/>
        <v>0</v>
      </c>
      <c r="I173" s="51">
        <f t="shared" si="11"/>
        <v>1</v>
      </c>
      <c r="J173" s="51">
        <f t="shared" si="11"/>
        <v>122</v>
      </c>
      <c r="K173" s="51">
        <f t="shared" si="11"/>
        <v>24</v>
      </c>
      <c r="L173" s="51">
        <f t="shared" si="11"/>
        <v>969</v>
      </c>
      <c r="M173" s="51">
        <f t="shared" si="11"/>
        <v>0</v>
      </c>
      <c r="N173" s="51">
        <f t="shared" si="11"/>
        <v>0</v>
      </c>
      <c r="O173" s="51">
        <f t="shared" si="11"/>
        <v>674</v>
      </c>
      <c r="P173" s="51">
        <f t="shared" si="11"/>
        <v>13957</v>
      </c>
      <c r="Q173" s="51">
        <f t="shared" si="11"/>
        <v>16130</v>
      </c>
      <c r="R173" s="51">
        <f t="shared" si="11"/>
        <v>17065</v>
      </c>
      <c r="S173" s="51">
        <f t="shared" si="11"/>
        <v>10684</v>
      </c>
      <c r="T173" s="51">
        <f t="shared" si="11"/>
        <v>8336</v>
      </c>
      <c r="U173" s="51">
        <f t="shared" si="11"/>
        <v>3677</v>
      </c>
      <c r="V173" s="51">
        <f t="shared" si="11"/>
        <v>0</v>
      </c>
      <c r="W173" s="51">
        <f t="shared" si="11"/>
        <v>8000</v>
      </c>
      <c r="X173" s="51">
        <f t="shared" si="11"/>
        <v>1221</v>
      </c>
      <c r="Y173" s="51">
        <f t="shared" si="11"/>
        <v>9278</v>
      </c>
      <c r="Z173" s="51">
        <f t="shared" si="11"/>
        <v>5818</v>
      </c>
      <c r="AA173" s="51">
        <f t="shared" si="11"/>
        <v>2327</v>
      </c>
      <c r="AB173" s="51">
        <f t="shared" si="11"/>
        <v>1470</v>
      </c>
      <c r="AC173" s="51">
        <f t="shared" si="11"/>
        <v>0</v>
      </c>
      <c r="AD173" s="51">
        <f t="shared" si="11"/>
        <v>0</v>
      </c>
      <c r="AE173" s="51">
        <f t="shared" si="11"/>
        <v>0</v>
      </c>
      <c r="AF173" s="53">
        <f t="shared" si="10"/>
        <v>99759</v>
      </c>
      <c r="AG173" s="2"/>
    </row>
    <row r="174" spans="1:33"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x14ac:dyDescent="0.25">
      <c r="A175" s="58">
        <v>1992</v>
      </c>
      <c r="B175" s="45"/>
      <c r="C175" s="47"/>
      <c r="D175" s="59"/>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x14ac:dyDescent="0.25">
      <c r="A176" s="64" t="s">
        <v>78</v>
      </c>
      <c r="B176" s="45"/>
      <c r="C176" s="47"/>
      <c r="D176" s="59"/>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x14ac:dyDescent="0.25">
      <c r="A177" s="2"/>
      <c r="B177" s="46">
        <v>33716</v>
      </c>
      <c r="C177" s="46">
        <v>33717</v>
      </c>
      <c r="D177" s="46">
        <v>33718</v>
      </c>
      <c r="E177" s="46">
        <v>33719</v>
      </c>
      <c r="F177" s="46">
        <v>33720</v>
      </c>
      <c r="G177" s="46">
        <v>33721</v>
      </c>
      <c r="H177" s="47">
        <v>33722</v>
      </c>
      <c r="I177" s="47">
        <v>33723</v>
      </c>
      <c r="J177" s="47">
        <v>33724</v>
      </c>
      <c r="K177" s="47">
        <v>33725</v>
      </c>
      <c r="L177" s="47">
        <v>33726</v>
      </c>
      <c r="M177" s="47">
        <v>33727</v>
      </c>
      <c r="N177" s="47">
        <v>33728</v>
      </c>
      <c r="O177" s="47">
        <v>33729</v>
      </c>
      <c r="P177" s="47">
        <v>33730</v>
      </c>
      <c r="Q177" s="47">
        <v>33731</v>
      </c>
      <c r="R177" s="47">
        <v>33732</v>
      </c>
      <c r="S177" s="47">
        <v>33733</v>
      </c>
      <c r="T177" s="47">
        <v>33734</v>
      </c>
      <c r="U177" s="47">
        <v>33735</v>
      </c>
      <c r="V177" s="47">
        <v>33736</v>
      </c>
      <c r="W177" s="47">
        <v>33737</v>
      </c>
      <c r="X177" s="47">
        <v>33738</v>
      </c>
      <c r="Y177" s="47">
        <v>33739</v>
      </c>
      <c r="Z177" s="47">
        <v>33740</v>
      </c>
      <c r="AA177" s="47">
        <v>33741</v>
      </c>
      <c r="AB177" s="47">
        <v>33742</v>
      </c>
      <c r="AC177" s="46">
        <v>33743</v>
      </c>
      <c r="AD177" s="46">
        <v>33744</v>
      </c>
      <c r="AE177" s="46">
        <v>33745</v>
      </c>
      <c r="AF177" s="62" t="s">
        <v>24</v>
      </c>
      <c r="AG177" s="2"/>
    </row>
    <row r="178" spans="1:33" x14ac:dyDescent="0.25">
      <c r="A178" s="45" t="s">
        <v>11</v>
      </c>
      <c r="B178" s="50">
        <v>3</v>
      </c>
      <c r="C178" s="52"/>
      <c r="D178" s="50">
        <v>12</v>
      </c>
      <c r="E178" s="51"/>
      <c r="F178" s="49">
        <v>75</v>
      </c>
      <c r="G178" s="49">
        <v>22</v>
      </c>
      <c r="H178" s="49">
        <v>90</v>
      </c>
      <c r="I178" s="49">
        <v>255</v>
      </c>
      <c r="J178" s="49">
        <v>77</v>
      </c>
      <c r="K178" s="49">
        <v>700</v>
      </c>
      <c r="L178" s="50">
        <v>865</v>
      </c>
      <c r="M178" s="50">
        <v>10500</v>
      </c>
      <c r="N178" s="50">
        <v>6500</v>
      </c>
      <c r="O178" s="49">
        <v>8500</v>
      </c>
      <c r="P178" s="50">
        <v>11000</v>
      </c>
      <c r="Q178" s="49">
        <v>10750</v>
      </c>
      <c r="R178" s="50">
        <v>9300</v>
      </c>
      <c r="S178" s="50">
        <v>6050</v>
      </c>
      <c r="T178" s="50">
        <v>6500</v>
      </c>
      <c r="U178" s="50">
        <v>5400</v>
      </c>
      <c r="V178" s="50">
        <v>3050</v>
      </c>
      <c r="W178" s="50">
        <v>3500</v>
      </c>
      <c r="X178" s="49">
        <v>3000</v>
      </c>
      <c r="Y178" s="50">
        <v>4200</v>
      </c>
      <c r="Z178" s="50">
        <v>3550</v>
      </c>
      <c r="AA178" s="49">
        <v>255</v>
      </c>
      <c r="AB178" s="51"/>
      <c r="AC178" s="2"/>
      <c r="AD178" s="2"/>
      <c r="AE178" s="2"/>
      <c r="AF178" s="53">
        <f t="shared" ref="AF178:AF199" si="12">SUM(B178:AE178)</f>
        <v>94154</v>
      </c>
      <c r="AG178" s="2"/>
    </row>
    <row r="179" spans="1:33" x14ac:dyDescent="0.25">
      <c r="A179" s="45" t="s">
        <v>79</v>
      </c>
      <c r="B179" s="52"/>
      <c r="C179" s="52"/>
      <c r="D179" s="52"/>
      <c r="E179" s="51"/>
      <c r="F179" s="51"/>
      <c r="G179" s="49">
        <v>66</v>
      </c>
      <c r="H179" s="49">
        <v>160</v>
      </c>
      <c r="I179" s="49">
        <v>140</v>
      </c>
      <c r="J179" s="49">
        <v>850</v>
      </c>
      <c r="K179" s="49">
        <v>780</v>
      </c>
      <c r="L179" s="49">
        <v>1250</v>
      </c>
      <c r="M179" s="49">
        <v>1200</v>
      </c>
      <c r="N179" s="49">
        <v>3500</v>
      </c>
      <c r="O179" s="49">
        <v>3150</v>
      </c>
      <c r="P179" s="49">
        <v>3500</v>
      </c>
      <c r="Q179" s="49">
        <v>2500</v>
      </c>
      <c r="R179" s="49">
        <v>2800</v>
      </c>
      <c r="S179" s="49">
        <v>2600</v>
      </c>
      <c r="T179" s="50">
        <v>2500</v>
      </c>
      <c r="U179" s="50">
        <v>2500</v>
      </c>
      <c r="V179" s="49">
        <v>2500</v>
      </c>
      <c r="W179" s="50">
        <v>2500</v>
      </c>
      <c r="X179" s="50">
        <v>1500</v>
      </c>
      <c r="Y179" s="49">
        <v>3130</v>
      </c>
      <c r="Z179" s="49">
        <v>3200</v>
      </c>
      <c r="AA179" s="49">
        <v>150</v>
      </c>
      <c r="AB179" s="49"/>
      <c r="AC179" s="2"/>
      <c r="AD179" s="2"/>
      <c r="AE179" s="2">
        <v>30</v>
      </c>
      <c r="AF179" s="53">
        <f t="shared" si="12"/>
        <v>40506</v>
      </c>
      <c r="AG179" s="2"/>
    </row>
    <row r="180" spans="1:33" x14ac:dyDescent="0.25">
      <c r="A180" s="45" t="s">
        <v>14</v>
      </c>
      <c r="B180" s="53"/>
      <c r="C180" s="50"/>
      <c r="D180" s="50">
        <v>4</v>
      </c>
      <c r="E180" s="51"/>
      <c r="F180" s="49">
        <v>4</v>
      </c>
      <c r="G180" s="51"/>
      <c r="H180" s="49">
        <v>1</v>
      </c>
      <c r="I180" s="50">
        <v>215</v>
      </c>
      <c r="J180" s="50">
        <v>4</v>
      </c>
      <c r="K180" s="50">
        <v>350</v>
      </c>
      <c r="L180" s="50">
        <v>318</v>
      </c>
      <c r="M180" s="50">
        <v>2000</v>
      </c>
      <c r="N180" s="50">
        <v>1250</v>
      </c>
      <c r="O180" s="50">
        <v>950</v>
      </c>
      <c r="P180" s="50">
        <v>2500</v>
      </c>
      <c r="Q180" s="50">
        <v>1925</v>
      </c>
      <c r="R180" s="50">
        <v>1500</v>
      </c>
      <c r="S180" s="50">
        <v>370</v>
      </c>
      <c r="T180" s="50">
        <v>150</v>
      </c>
      <c r="U180" s="50">
        <v>162</v>
      </c>
      <c r="V180" s="50">
        <v>125</v>
      </c>
      <c r="W180" s="50">
        <v>220</v>
      </c>
      <c r="X180" s="50">
        <v>55</v>
      </c>
      <c r="Y180" s="50">
        <v>285</v>
      </c>
      <c r="Z180" s="50">
        <v>255</v>
      </c>
      <c r="AA180" s="50">
        <v>10</v>
      </c>
      <c r="AB180" s="51"/>
      <c r="AC180" s="2"/>
      <c r="AD180" s="2"/>
      <c r="AE180" s="2"/>
      <c r="AF180" s="53">
        <f t="shared" si="12"/>
        <v>12653</v>
      </c>
      <c r="AG180" s="2"/>
    </row>
    <row r="181" spans="1:33" x14ac:dyDescent="0.25">
      <c r="A181" s="45" t="s">
        <v>15</v>
      </c>
      <c r="B181" s="52"/>
      <c r="C181" s="52"/>
      <c r="D181" s="52"/>
      <c r="E181" s="51"/>
      <c r="F181" s="50">
        <v>150</v>
      </c>
      <c r="G181" s="52"/>
      <c r="H181" s="49">
        <v>40</v>
      </c>
      <c r="I181" s="50">
        <v>74</v>
      </c>
      <c r="J181" s="50">
        <v>15</v>
      </c>
      <c r="K181" s="50">
        <v>220</v>
      </c>
      <c r="L181" s="50">
        <v>290</v>
      </c>
      <c r="M181" s="50">
        <v>550</v>
      </c>
      <c r="N181" s="50">
        <v>450</v>
      </c>
      <c r="O181" s="50">
        <v>400</v>
      </c>
      <c r="P181" s="50">
        <v>850</v>
      </c>
      <c r="Q181" s="50">
        <v>1960</v>
      </c>
      <c r="R181" s="50">
        <v>2000</v>
      </c>
      <c r="S181" s="50">
        <v>125</v>
      </c>
      <c r="T181" s="50">
        <v>90</v>
      </c>
      <c r="U181" s="50">
        <v>54</v>
      </c>
      <c r="V181" s="50">
        <v>150</v>
      </c>
      <c r="W181" s="50">
        <v>70</v>
      </c>
      <c r="X181" s="50">
        <v>65</v>
      </c>
      <c r="Y181" s="50">
        <v>63</v>
      </c>
      <c r="Z181" s="50">
        <v>80</v>
      </c>
      <c r="AA181" s="50">
        <v>14</v>
      </c>
      <c r="AB181" s="51"/>
      <c r="AC181" s="2"/>
      <c r="AD181" s="2"/>
      <c r="AE181" s="2"/>
      <c r="AF181" s="53">
        <f t="shared" si="12"/>
        <v>7710</v>
      </c>
      <c r="AG181" s="2"/>
    </row>
    <row r="182" spans="1:33" x14ac:dyDescent="0.25">
      <c r="A182" s="45" t="s">
        <v>80</v>
      </c>
      <c r="B182" s="53"/>
      <c r="C182" s="50"/>
      <c r="D182" s="50"/>
      <c r="E182" s="51"/>
      <c r="F182" s="52"/>
      <c r="G182" s="51"/>
      <c r="H182" s="52"/>
      <c r="I182" s="50">
        <v>25</v>
      </c>
      <c r="J182" s="50">
        <v>10</v>
      </c>
      <c r="K182" s="50">
        <v>30</v>
      </c>
      <c r="L182" s="50">
        <v>70</v>
      </c>
      <c r="M182" s="50">
        <v>258</v>
      </c>
      <c r="N182" s="50">
        <v>400</v>
      </c>
      <c r="O182" s="50">
        <v>345</v>
      </c>
      <c r="P182" s="50">
        <v>575</v>
      </c>
      <c r="Q182" s="50">
        <v>650</v>
      </c>
      <c r="R182" s="50">
        <v>850</v>
      </c>
      <c r="S182" s="50">
        <v>328</v>
      </c>
      <c r="T182" s="50">
        <v>550</v>
      </c>
      <c r="U182" s="50">
        <v>500</v>
      </c>
      <c r="V182" s="50">
        <v>500</v>
      </c>
      <c r="W182" s="50">
        <v>200</v>
      </c>
      <c r="X182" s="50">
        <v>155</v>
      </c>
      <c r="Y182" s="50">
        <v>180</v>
      </c>
      <c r="Z182" s="50">
        <v>625</v>
      </c>
      <c r="AA182" s="50">
        <v>55</v>
      </c>
      <c r="AB182" s="51"/>
      <c r="AC182" s="2"/>
      <c r="AD182" s="2"/>
      <c r="AE182" s="2"/>
      <c r="AF182" s="53">
        <f t="shared" si="12"/>
        <v>6306</v>
      </c>
      <c r="AG182" s="2"/>
    </row>
    <row r="183" spans="1:33" x14ac:dyDescent="0.25">
      <c r="A183" s="45" t="s">
        <v>2</v>
      </c>
      <c r="B183" s="50">
        <v>27</v>
      </c>
      <c r="C183" s="50"/>
      <c r="D183" s="50">
        <v>24</v>
      </c>
      <c r="E183" s="51"/>
      <c r="F183" s="50">
        <v>18</v>
      </c>
      <c r="G183" s="50">
        <v>1</v>
      </c>
      <c r="H183" s="51"/>
      <c r="I183" s="49">
        <v>17</v>
      </c>
      <c r="J183" s="49">
        <v>17</v>
      </c>
      <c r="K183" s="50">
        <v>22</v>
      </c>
      <c r="L183" s="50">
        <v>25</v>
      </c>
      <c r="M183" s="50">
        <v>85</v>
      </c>
      <c r="N183" s="50">
        <v>38</v>
      </c>
      <c r="O183" s="50">
        <v>63</v>
      </c>
      <c r="P183" s="50">
        <v>27</v>
      </c>
      <c r="Q183" s="50">
        <v>1430</v>
      </c>
      <c r="R183" s="50">
        <v>590</v>
      </c>
      <c r="S183" s="49">
        <v>205</v>
      </c>
      <c r="T183" s="49">
        <v>75</v>
      </c>
      <c r="U183" s="49">
        <v>108</v>
      </c>
      <c r="V183" s="49">
        <v>76</v>
      </c>
      <c r="W183" s="49">
        <v>110</v>
      </c>
      <c r="X183" s="49">
        <v>22</v>
      </c>
      <c r="Y183" s="49">
        <v>37</v>
      </c>
      <c r="Z183" s="49">
        <v>69</v>
      </c>
      <c r="AA183" s="49">
        <v>12</v>
      </c>
      <c r="AB183" s="51"/>
      <c r="AC183" s="2"/>
      <c r="AD183" s="2"/>
      <c r="AE183" s="2"/>
      <c r="AF183" s="53">
        <f t="shared" si="12"/>
        <v>3098</v>
      </c>
      <c r="AG183" s="2"/>
    </row>
    <row r="184" spans="1:33" x14ac:dyDescent="0.25">
      <c r="A184" s="45" t="s">
        <v>1</v>
      </c>
      <c r="B184" s="51"/>
      <c r="C184" s="51"/>
      <c r="D184" s="51"/>
      <c r="E184" s="51"/>
      <c r="F184" s="51"/>
      <c r="G184" s="51"/>
      <c r="H184" s="51"/>
      <c r="I184" s="51"/>
      <c r="J184" s="51"/>
      <c r="K184" s="50">
        <v>4</v>
      </c>
      <c r="L184" s="49">
        <v>2</v>
      </c>
      <c r="M184" s="49">
        <v>1</v>
      </c>
      <c r="N184" s="50">
        <v>1</v>
      </c>
      <c r="O184" s="49">
        <v>3</v>
      </c>
      <c r="P184" s="51"/>
      <c r="Q184" s="49">
        <v>9</v>
      </c>
      <c r="R184" s="49">
        <v>2</v>
      </c>
      <c r="S184" s="50">
        <v>7</v>
      </c>
      <c r="T184" s="50">
        <v>5</v>
      </c>
      <c r="U184" s="50">
        <v>10</v>
      </c>
      <c r="V184" s="50">
        <v>5</v>
      </c>
      <c r="W184" s="50">
        <v>7</v>
      </c>
      <c r="X184" s="49">
        <v>5</v>
      </c>
      <c r="Y184" s="49">
        <v>4</v>
      </c>
      <c r="Z184" s="50">
        <v>13</v>
      </c>
      <c r="AA184" s="50">
        <v>12</v>
      </c>
      <c r="AB184" s="51"/>
      <c r="AC184" s="2"/>
      <c r="AD184" s="2"/>
      <c r="AE184" s="2"/>
      <c r="AF184" s="53">
        <f t="shared" si="12"/>
        <v>90</v>
      </c>
      <c r="AG184" s="2"/>
    </row>
    <row r="185" spans="1:33" x14ac:dyDescent="0.25">
      <c r="A185" s="45" t="s">
        <v>12</v>
      </c>
      <c r="B185" s="51"/>
      <c r="C185" s="51"/>
      <c r="D185" s="51"/>
      <c r="E185" s="51"/>
      <c r="F185" s="51"/>
      <c r="G185" s="51"/>
      <c r="H185" s="51"/>
      <c r="I185" s="51"/>
      <c r="J185" s="51"/>
      <c r="K185" s="49">
        <v>1</v>
      </c>
      <c r="L185" s="51"/>
      <c r="M185" s="51"/>
      <c r="N185" s="49">
        <v>5</v>
      </c>
      <c r="O185" s="51"/>
      <c r="P185" s="51"/>
      <c r="Q185" s="51"/>
      <c r="R185" s="51"/>
      <c r="S185" s="49">
        <v>11</v>
      </c>
      <c r="T185" s="50">
        <v>15</v>
      </c>
      <c r="U185" s="50">
        <v>10</v>
      </c>
      <c r="V185" s="49">
        <v>15</v>
      </c>
      <c r="W185" s="50">
        <v>10</v>
      </c>
      <c r="X185" s="51"/>
      <c r="Y185" s="51"/>
      <c r="Z185" s="49">
        <v>10</v>
      </c>
      <c r="AA185" s="50">
        <v>12</v>
      </c>
      <c r="AB185" s="51"/>
      <c r="AC185" s="2"/>
      <c r="AD185" s="2"/>
      <c r="AE185" s="2"/>
      <c r="AF185" s="53">
        <f t="shared" si="12"/>
        <v>89</v>
      </c>
      <c r="AG185" s="2"/>
    </row>
    <row r="186" spans="1:33" x14ac:dyDescent="0.25">
      <c r="A186" s="45" t="s">
        <v>7</v>
      </c>
      <c r="B186" s="49">
        <v>8</v>
      </c>
      <c r="C186" s="51"/>
      <c r="D186" s="51"/>
      <c r="E186" s="49">
        <v>6</v>
      </c>
      <c r="F186" s="51"/>
      <c r="G186" s="50">
        <v>1</v>
      </c>
      <c r="H186" s="49">
        <v>4</v>
      </c>
      <c r="I186" s="49">
        <v>1</v>
      </c>
      <c r="J186" s="51"/>
      <c r="K186" s="49">
        <v>1</v>
      </c>
      <c r="L186" s="51"/>
      <c r="M186" s="49">
        <v>1</v>
      </c>
      <c r="N186" s="50">
        <v>16</v>
      </c>
      <c r="O186" s="52"/>
      <c r="P186" s="49">
        <v>2</v>
      </c>
      <c r="Q186" s="49">
        <v>13</v>
      </c>
      <c r="R186" s="49">
        <v>14</v>
      </c>
      <c r="S186" s="49">
        <v>5</v>
      </c>
      <c r="T186" s="49">
        <v>1</v>
      </c>
      <c r="U186" s="49">
        <v>2</v>
      </c>
      <c r="V186" s="49">
        <v>2</v>
      </c>
      <c r="W186" s="51"/>
      <c r="X186" s="51"/>
      <c r="Y186" s="51"/>
      <c r="Z186" s="50">
        <v>4</v>
      </c>
      <c r="AA186" s="50">
        <v>1</v>
      </c>
      <c r="AB186" s="52"/>
      <c r="AC186" s="2"/>
      <c r="AD186" s="2"/>
      <c r="AE186" s="2"/>
      <c r="AF186" s="53">
        <f t="shared" si="12"/>
        <v>82</v>
      </c>
      <c r="AG186" s="2"/>
    </row>
    <row r="187" spans="1:33" x14ac:dyDescent="0.25">
      <c r="A187" s="45" t="s">
        <v>45</v>
      </c>
      <c r="B187" s="54"/>
      <c r="C187" s="49"/>
      <c r="D187" s="49"/>
      <c r="E187" s="51"/>
      <c r="F187" s="51"/>
      <c r="G187" s="51"/>
      <c r="H187" s="51"/>
      <c r="I187" s="51"/>
      <c r="J187" s="51"/>
      <c r="K187" s="51"/>
      <c r="L187" s="49">
        <v>11</v>
      </c>
      <c r="M187" s="49">
        <v>8</v>
      </c>
      <c r="N187" s="49">
        <v>18</v>
      </c>
      <c r="O187" s="51"/>
      <c r="P187" s="49">
        <v>1</v>
      </c>
      <c r="Q187" s="51"/>
      <c r="R187" s="49">
        <v>2</v>
      </c>
      <c r="S187" s="49">
        <v>6</v>
      </c>
      <c r="T187" s="49">
        <v>3</v>
      </c>
      <c r="U187" s="49">
        <v>5</v>
      </c>
      <c r="V187" s="49">
        <v>7</v>
      </c>
      <c r="W187" s="49">
        <v>7</v>
      </c>
      <c r="X187" s="51"/>
      <c r="Y187" s="49">
        <v>1</v>
      </c>
      <c r="Z187" s="49">
        <v>3</v>
      </c>
      <c r="AA187" s="51"/>
      <c r="AB187" s="51"/>
      <c r="AC187" s="2"/>
      <c r="AD187" s="2"/>
      <c r="AE187" s="2"/>
      <c r="AF187" s="53">
        <f t="shared" si="12"/>
        <v>72</v>
      </c>
      <c r="AG187" s="2"/>
    </row>
    <row r="188" spans="1:33" x14ac:dyDescent="0.25">
      <c r="A188" s="45" t="s">
        <v>3</v>
      </c>
      <c r="B188" s="54"/>
      <c r="C188" s="49"/>
      <c r="D188" s="49">
        <v>3</v>
      </c>
      <c r="E188" s="51"/>
      <c r="F188" s="49">
        <v>3</v>
      </c>
      <c r="G188" s="49">
        <v>1</v>
      </c>
      <c r="H188" s="51"/>
      <c r="I188" s="51"/>
      <c r="J188" s="51"/>
      <c r="K188" s="50">
        <v>11</v>
      </c>
      <c r="L188" s="50">
        <v>2</v>
      </c>
      <c r="M188" s="50">
        <v>2</v>
      </c>
      <c r="N188" s="50">
        <v>1</v>
      </c>
      <c r="O188" s="50">
        <v>3</v>
      </c>
      <c r="P188" s="49">
        <v>3</v>
      </c>
      <c r="Q188" s="50">
        <v>5</v>
      </c>
      <c r="R188" s="50">
        <v>2</v>
      </c>
      <c r="S188" s="52"/>
      <c r="T188" s="52"/>
      <c r="U188" s="52"/>
      <c r="V188" s="52"/>
      <c r="W188" s="52"/>
      <c r="X188" s="52"/>
      <c r="Y188" s="52"/>
      <c r="Z188" s="52"/>
      <c r="AA188" s="52"/>
      <c r="AB188" s="51"/>
      <c r="AC188" s="2"/>
      <c r="AD188" s="2"/>
      <c r="AE188" s="2"/>
      <c r="AF188" s="53">
        <f t="shared" si="12"/>
        <v>36</v>
      </c>
      <c r="AG188" s="2"/>
    </row>
    <row r="189" spans="1:33" x14ac:dyDescent="0.25">
      <c r="A189" s="45" t="s">
        <v>44</v>
      </c>
      <c r="B189" s="51"/>
      <c r="C189" s="51"/>
      <c r="D189" s="51"/>
      <c r="E189" s="51"/>
      <c r="F189" s="52"/>
      <c r="G189" s="51"/>
      <c r="H189" s="52"/>
      <c r="I189" s="52"/>
      <c r="J189" s="52"/>
      <c r="K189" s="52"/>
      <c r="L189" s="59">
        <v>1</v>
      </c>
      <c r="M189" s="52"/>
      <c r="N189" s="59">
        <v>2</v>
      </c>
      <c r="O189" s="59">
        <v>4</v>
      </c>
      <c r="P189" s="65"/>
      <c r="Q189" s="59">
        <v>2</v>
      </c>
      <c r="R189" s="65"/>
      <c r="S189" s="59">
        <v>7</v>
      </c>
      <c r="T189" s="59">
        <v>4</v>
      </c>
      <c r="U189" s="65"/>
      <c r="V189" s="59">
        <v>1</v>
      </c>
      <c r="W189" s="59">
        <v>5</v>
      </c>
      <c r="X189" s="59">
        <v>1</v>
      </c>
      <c r="Y189" s="59">
        <v>2</v>
      </c>
      <c r="Z189" s="59">
        <v>7</v>
      </c>
      <c r="AA189" s="52"/>
      <c r="AB189" s="51"/>
      <c r="AC189" s="2"/>
      <c r="AD189" s="2"/>
      <c r="AE189" s="2"/>
      <c r="AF189" s="53">
        <f t="shared" si="12"/>
        <v>36</v>
      </c>
      <c r="AG189" s="2"/>
    </row>
    <row r="190" spans="1:33" x14ac:dyDescent="0.25">
      <c r="A190" s="45" t="s">
        <v>40</v>
      </c>
      <c r="B190" s="51"/>
      <c r="C190" s="51"/>
      <c r="D190" s="51"/>
      <c r="E190" s="51"/>
      <c r="F190" s="51"/>
      <c r="G190" s="50">
        <v>1</v>
      </c>
      <c r="H190" s="52"/>
      <c r="I190" s="52"/>
      <c r="J190" s="52"/>
      <c r="K190" s="52"/>
      <c r="L190" s="52"/>
      <c r="M190" s="52"/>
      <c r="N190" s="50">
        <v>1</v>
      </c>
      <c r="O190" s="50">
        <v>4</v>
      </c>
      <c r="P190" s="52"/>
      <c r="Q190" s="52"/>
      <c r="R190" s="52"/>
      <c r="S190" s="52"/>
      <c r="T190" s="52"/>
      <c r="U190" s="52"/>
      <c r="V190" s="52"/>
      <c r="W190" s="52"/>
      <c r="X190" s="52"/>
      <c r="Y190" s="52"/>
      <c r="Z190" s="50">
        <v>6</v>
      </c>
      <c r="AA190" s="50">
        <v>1</v>
      </c>
      <c r="AB190" s="50"/>
      <c r="AC190" s="2"/>
      <c r="AD190" s="2"/>
      <c r="AE190" s="2">
        <v>1</v>
      </c>
      <c r="AF190" s="53">
        <f t="shared" si="12"/>
        <v>14</v>
      </c>
      <c r="AG190" s="2"/>
    </row>
    <row r="191" spans="1:33" x14ac:dyDescent="0.25">
      <c r="A191" s="45" t="s">
        <v>8</v>
      </c>
      <c r="B191" s="51"/>
      <c r="C191" s="51"/>
      <c r="D191" s="51"/>
      <c r="E191" s="51"/>
      <c r="F191" s="51"/>
      <c r="G191" s="51"/>
      <c r="H191" s="51"/>
      <c r="I191" s="51"/>
      <c r="J191" s="51"/>
      <c r="K191" s="51"/>
      <c r="L191" s="51"/>
      <c r="M191" s="51"/>
      <c r="N191" s="51"/>
      <c r="O191" s="51"/>
      <c r="P191" s="51"/>
      <c r="Q191" s="50">
        <v>1</v>
      </c>
      <c r="R191" s="51"/>
      <c r="S191" s="50">
        <v>1</v>
      </c>
      <c r="T191" s="51"/>
      <c r="U191" s="50">
        <v>1</v>
      </c>
      <c r="V191" s="50">
        <v>1</v>
      </c>
      <c r="W191" s="51"/>
      <c r="X191" s="51"/>
      <c r="Y191" s="50">
        <v>1</v>
      </c>
      <c r="Z191" s="50">
        <v>1</v>
      </c>
      <c r="AA191" s="50">
        <v>1</v>
      </c>
      <c r="AB191" s="51"/>
      <c r="AC191" s="2"/>
      <c r="AD191" s="2"/>
      <c r="AE191" s="2"/>
      <c r="AF191" s="53">
        <f t="shared" si="12"/>
        <v>7</v>
      </c>
      <c r="AG191" s="2"/>
    </row>
    <row r="192" spans="1:33" x14ac:dyDescent="0.25">
      <c r="A192" s="45" t="s">
        <v>50</v>
      </c>
      <c r="B192" s="53"/>
      <c r="C192" s="49"/>
      <c r="D192" s="50"/>
      <c r="E192" s="51"/>
      <c r="F192" s="52"/>
      <c r="G192" s="52"/>
      <c r="H192" s="52"/>
      <c r="I192" s="52"/>
      <c r="J192" s="52"/>
      <c r="K192" s="52"/>
      <c r="L192" s="52"/>
      <c r="M192" s="52"/>
      <c r="N192" s="52"/>
      <c r="O192" s="52"/>
      <c r="P192" s="52"/>
      <c r="Q192" s="52"/>
      <c r="R192" s="52"/>
      <c r="S192" s="52"/>
      <c r="T192" s="50">
        <v>1</v>
      </c>
      <c r="U192" s="50">
        <v>2</v>
      </c>
      <c r="V192" s="52"/>
      <c r="W192" s="50">
        <v>1</v>
      </c>
      <c r="X192" s="50">
        <v>1</v>
      </c>
      <c r="Y192" s="52"/>
      <c r="Z192" s="52"/>
      <c r="AA192" s="52"/>
      <c r="AB192" s="51"/>
      <c r="AC192" s="2"/>
      <c r="AD192" s="2"/>
      <c r="AE192" s="2"/>
      <c r="AF192" s="53">
        <f t="shared" si="12"/>
        <v>5</v>
      </c>
      <c r="AG192" s="2"/>
    </row>
    <row r="193" spans="1:33" x14ac:dyDescent="0.25">
      <c r="A193" s="45" t="s">
        <v>42</v>
      </c>
      <c r="B193" s="52"/>
      <c r="C193" s="51"/>
      <c r="D193" s="51"/>
      <c r="E193" s="52"/>
      <c r="F193" s="51"/>
      <c r="G193" s="52"/>
      <c r="H193" s="52"/>
      <c r="I193" s="52"/>
      <c r="J193" s="51"/>
      <c r="K193" s="52"/>
      <c r="L193" s="51"/>
      <c r="M193" s="52"/>
      <c r="N193" s="52"/>
      <c r="O193" s="51"/>
      <c r="P193" s="52"/>
      <c r="Q193" s="52"/>
      <c r="R193" s="52"/>
      <c r="S193" s="52"/>
      <c r="T193" s="50">
        <v>1</v>
      </c>
      <c r="U193" s="50">
        <v>1</v>
      </c>
      <c r="V193" s="52"/>
      <c r="W193" s="49">
        <v>1</v>
      </c>
      <c r="X193" s="51"/>
      <c r="Y193" s="51"/>
      <c r="Z193" s="52"/>
      <c r="AA193" s="50">
        <v>1</v>
      </c>
      <c r="AB193" s="51"/>
      <c r="AC193" s="2"/>
      <c r="AD193" s="2"/>
      <c r="AE193" s="2"/>
      <c r="AF193" s="53">
        <f t="shared" si="12"/>
        <v>4</v>
      </c>
      <c r="AG193" s="2"/>
    </row>
    <row r="194" spans="1:33" x14ac:dyDescent="0.25">
      <c r="A194" s="45" t="s">
        <v>54</v>
      </c>
      <c r="B194" s="50"/>
      <c r="C194" s="51"/>
      <c r="D194" s="49">
        <v>2</v>
      </c>
      <c r="E194" s="51"/>
      <c r="F194" s="51"/>
      <c r="G194" s="51"/>
      <c r="H194" s="51"/>
      <c r="I194" s="51"/>
      <c r="J194" s="51"/>
      <c r="K194" s="51"/>
      <c r="L194" s="51"/>
      <c r="M194" s="51"/>
      <c r="N194" s="51"/>
      <c r="O194" s="51"/>
      <c r="P194" s="51"/>
      <c r="Q194" s="51"/>
      <c r="R194" s="51"/>
      <c r="S194" s="51"/>
      <c r="T194" s="52"/>
      <c r="U194" s="51"/>
      <c r="V194" s="51"/>
      <c r="W194" s="51"/>
      <c r="X194" s="51"/>
      <c r="Y194" s="51"/>
      <c r="Z194" s="51"/>
      <c r="AA194" s="51"/>
      <c r="AB194" s="51"/>
      <c r="AC194" s="2"/>
      <c r="AD194" s="2"/>
      <c r="AE194" s="2"/>
      <c r="AF194" s="53">
        <f t="shared" si="12"/>
        <v>2</v>
      </c>
      <c r="AG194" s="2"/>
    </row>
    <row r="195" spans="1:33" x14ac:dyDescent="0.25">
      <c r="A195" s="45" t="s">
        <v>81</v>
      </c>
      <c r="B195" s="50"/>
      <c r="C195" s="51"/>
      <c r="D195" s="51"/>
      <c r="E195" s="51"/>
      <c r="F195" s="51"/>
      <c r="G195" s="51"/>
      <c r="H195" s="51"/>
      <c r="I195" s="51"/>
      <c r="J195" s="51"/>
      <c r="K195" s="51"/>
      <c r="L195" s="51"/>
      <c r="M195" s="51"/>
      <c r="N195" s="51"/>
      <c r="O195" s="51"/>
      <c r="P195" s="51"/>
      <c r="Q195" s="49">
        <v>2</v>
      </c>
      <c r="R195" s="51"/>
      <c r="S195" s="51"/>
      <c r="T195" s="52"/>
      <c r="U195" s="51"/>
      <c r="V195" s="51"/>
      <c r="W195" s="51"/>
      <c r="X195" s="51"/>
      <c r="Y195" s="51"/>
      <c r="Z195" s="51"/>
      <c r="AA195" s="51"/>
      <c r="AB195" s="51"/>
      <c r="AC195" s="2"/>
      <c r="AD195" s="2"/>
      <c r="AE195" s="2"/>
      <c r="AF195" s="53">
        <f t="shared" si="12"/>
        <v>2</v>
      </c>
      <c r="AG195" s="2"/>
    </row>
    <row r="196" spans="1:33" x14ac:dyDescent="0.25">
      <c r="A196" s="45" t="s">
        <v>52</v>
      </c>
      <c r="B196" s="50"/>
      <c r="C196" s="51"/>
      <c r="D196" s="52"/>
      <c r="E196" s="51"/>
      <c r="F196" s="51"/>
      <c r="G196" s="51"/>
      <c r="H196" s="51"/>
      <c r="I196" s="51"/>
      <c r="J196" s="51"/>
      <c r="K196" s="51"/>
      <c r="L196" s="51"/>
      <c r="M196" s="51"/>
      <c r="N196" s="51"/>
      <c r="O196" s="51"/>
      <c r="P196" s="51"/>
      <c r="Q196" s="51"/>
      <c r="R196" s="51"/>
      <c r="S196" s="51"/>
      <c r="T196" s="49">
        <v>1</v>
      </c>
      <c r="U196" s="51"/>
      <c r="V196" s="51"/>
      <c r="W196" s="51"/>
      <c r="X196" s="51"/>
      <c r="Y196" s="51"/>
      <c r="Z196" s="51"/>
      <c r="AA196" s="51"/>
      <c r="AB196" s="51"/>
      <c r="AC196" s="2"/>
      <c r="AD196" s="2"/>
      <c r="AE196" s="2"/>
      <c r="AF196" s="53">
        <f t="shared" si="12"/>
        <v>1</v>
      </c>
      <c r="AG196" s="2"/>
    </row>
    <row r="197" spans="1:33" x14ac:dyDescent="0.25">
      <c r="A197" s="45" t="s">
        <v>51</v>
      </c>
      <c r="B197" s="50"/>
      <c r="C197" s="51"/>
      <c r="D197" s="52"/>
      <c r="E197" s="51"/>
      <c r="F197" s="51"/>
      <c r="G197" s="51"/>
      <c r="H197" s="51"/>
      <c r="I197" s="51"/>
      <c r="J197" s="51"/>
      <c r="K197" s="51"/>
      <c r="L197" s="51"/>
      <c r="M197" s="51"/>
      <c r="N197" s="51"/>
      <c r="O197" s="51"/>
      <c r="P197" s="52"/>
      <c r="Q197" s="51"/>
      <c r="R197" s="51"/>
      <c r="S197" s="51"/>
      <c r="T197" s="49">
        <v>1</v>
      </c>
      <c r="U197" s="51"/>
      <c r="V197" s="51"/>
      <c r="W197" s="51"/>
      <c r="X197" s="51"/>
      <c r="Y197" s="51"/>
      <c r="Z197" s="51"/>
      <c r="AA197" s="51"/>
      <c r="AB197" s="51"/>
      <c r="AC197" s="2"/>
      <c r="AD197" s="2"/>
      <c r="AE197" s="2"/>
      <c r="AF197" s="53">
        <f t="shared" si="12"/>
        <v>1</v>
      </c>
      <c r="AG197" s="2"/>
    </row>
    <row r="198" spans="1:33" x14ac:dyDescent="0.25">
      <c r="A198" s="45" t="s">
        <v>13</v>
      </c>
      <c r="B198" s="50"/>
      <c r="C198" s="51"/>
      <c r="D198" s="49"/>
      <c r="E198" s="51"/>
      <c r="F198" s="51"/>
      <c r="G198" s="51"/>
      <c r="H198" s="51"/>
      <c r="I198" s="51"/>
      <c r="J198" s="51"/>
      <c r="K198" s="51"/>
      <c r="L198" s="52"/>
      <c r="M198" s="51"/>
      <c r="N198" s="52"/>
      <c r="O198" s="52"/>
      <c r="P198" s="66">
        <v>1</v>
      </c>
      <c r="Q198" s="52"/>
      <c r="R198" s="67"/>
      <c r="S198" s="52"/>
      <c r="T198" s="52"/>
      <c r="U198" s="67"/>
      <c r="V198" s="52"/>
      <c r="W198" s="52"/>
      <c r="X198" s="52"/>
      <c r="Y198" s="52"/>
      <c r="Z198" s="52"/>
      <c r="AA198" s="51"/>
      <c r="AB198" s="51"/>
      <c r="AC198" s="2"/>
      <c r="AD198" s="2"/>
      <c r="AE198" s="2"/>
      <c r="AF198" s="53">
        <f t="shared" si="12"/>
        <v>1</v>
      </c>
      <c r="AG198" s="2"/>
    </row>
    <row r="199" spans="1:33" x14ac:dyDescent="0.25">
      <c r="A199" s="61" t="s">
        <v>24</v>
      </c>
      <c r="B199" s="68">
        <f>SUM(B178:B198)</f>
        <v>38</v>
      </c>
      <c r="C199" s="68">
        <f t="shared" ref="C199:AE199" si="13">SUM(C178:C198)</f>
        <v>0</v>
      </c>
      <c r="D199" s="68">
        <f t="shared" si="13"/>
        <v>45</v>
      </c>
      <c r="E199" s="68">
        <f t="shared" si="13"/>
        <v>6</v>
      </c>
      <c r="F199" s="68">
        <f t="shared" si="13"/>
        <v>250</v>
      </c>
      <c r="G199" s="68">
        <f t="shared" si="13"/>
        <v>92</v>
      </c>
      <c r="H199" s="68">
        <f t="shared" si="13"/>
        <v>295</v>
      </c>
      <c r="I199" s="68">
        <f t="shared" si="13"/>
        <v>727</v>
      </c>
      <c r="J199" s="68">
        <f t="shared" si="13"/>
        <v>973</v>
      </c>
      <c r="K199" s="68">
        <f t="shared" si="13"/>
        <v>2119</v>
      </c>
      <c r="L199" s="68">
        <f t="shared" si="13"/>
        <v>2834</v>
      </c>
      <c r="M199" s="68">
        <f t="shared" si="13"/>
        <v>14605</v>
      </c>
      <c r="N199" s="68">
        <f t="shared" si="13"/>
        <v>12182</v>
      </c>
      <c r="O199" s="68">
        <f t="shared" si="13"/>
        <v>13422</v>
      </c>
      <c r="P199" s="68">
        <f t="shared" si="13"/>
        <v>18459</v>
      </c>
      <c r="Q199" s="68">
        <f t="shared" si="13"/>
        <v>19247</v>
      </c>
      <c r="R199" s="68">
        <f t="shared" si="13"/>
        <v>17060</v>
      </c>
      <c r="S199" s="68">
        <f t="shared" si="13"/>
        <v>9715</v>
      </c>
      <c r="T199" s="68">
        <f t="shared" si="13"/>
        <v>9897</v>
      </c>
      <c r="U199" s="68">
        <f t="shared" si="13"/>
        <v>8755</v>
      </c>
      <c r="V199" s="68">
        <f t="shared" si="13"/>
        <v>6432</v>
      </c>
      <c r="W199" s="68">
        <f t="shared" si="13"/>
        <v>6631</v>
      </c>
      <c r="X199" s="68">
        <f t="shared" si="13"/>
        <v>4804</v>
      </c>
      <c r="Y199" s="68">
        <f t="shared" si="13"/>
        <v>7903</v>
      </c>
      <c r="Z199" s="68">
        <f t="shared" si="13"/>
        <v>7823</v>
      </c>
      <c r="AA199" s="68">
        <f t="shared" si="13"/>
        <v>524</v>
      </c>
      <c r="AB199" s="68">
        <f t="shared" si="13"/>
        <v>0</v>
      </c>
      <c r="AC199" s="68">
        <f t="shared" si="13"/>
        <v>0</v>
      </c>
      <c r="AD199" s="68">
        <f t="shared" si="13"/>
        <v>0</v>
      </c>
      <c r="AE199" s="68">
        <f t="shared" si="13"/>
        <v>31</v>
      </c>
      <c r="AF199" s="53">
        <f t="shared" si="12"/>
        <v>164869</v>
      </c>
      <c r="AG199" s="2"/>
    </row>
    <row r="200" spans="1:33" x14ac:dyDescent="0.25">
      <c r="A200" s="45"/>
      <c r="B200" s="45"/>
      <c r="C200" s="47"/>
      <c r="D200" s="59"/>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x14ac:dyDescent="0.25">
      <c r="A201" s="45"/>
      <c r="B201" s="45"/>
      <c r="C201" s="47"/>
      <c r="D201" s="59"/>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33" x14ac:dyDescent="0.25">
      <c r="A202" s="58">
        <v>1993</v>
      </c>
      <c r="B202" s="45"/>
      <c r="C202" s="47"/>
      <c r="D202" s="59"/>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x14ac:dyDescent="0.25">
      <c r="A203" s="85" t="s">
        <v>82</v>
      </c>
      <c r="B203" s="45"/>
      <c r="C203" s="47"/>
      <c r="D203" s="59"/>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x14ac:dyDescent="0.25">
      <c r="A204" s="2"/>
      <c r="B204" s="46">
        <v>34081</v>
      </c>
      <c r="C204" s="46">
        <v>34082</v>
      </c>
      <c r="D204" s="46">
        <v>34083</v>
      </c>
      <c r="E204" s="46">
        <v>34084</v>
      </c>
      <c r="F204" s="46">
        <v>34085</v>
      </c>
      <c r="G204" s="46">
        <v>34086</v>
      </c>
      <c r="H204" s="47">
        <v>34087</v>
      </c>
      <c r="I204" s="47">
        <v>34088</v>
      </c>
      <c r="J204" s="47">
        <v>34089</v>
      </c>
      <c r="K204" s="47">
        <v>34090</v>
      </c>
      <c r="L204" s="47">
        <v>34091</v>
      </c>
      <c r="M204" s="47">
        <v>34092</v>
      </c>
      <c r="N204" s="47">
        <v>34093</v>
      </c>
      <c r="O204" s="47">
        <v>34094</v>
      </c>
      <c r="P204" s="47">
        <v>34095</v>
      </c>
      <c r="Q204" s="47">
        <v>34096</v>
      </c>
      <c r="R204" s="47">
        <v>33732</v>
      </c>
      <c r="S204" s="47">
        <v>34098</v>
      </c>
      <c r="T204" s="47">
        <v>34099</v>
      </c>
      <c r="U204" s="47">
        <v>34100</v>
      </c>
      <c r="V204" s="47">
        <v>34101</v>
      </c>
      <c r="W204" s="47">
        <v>34102</v>
      </c>
      <c r="X204" s="47">
        <v>34103</v>
      </c>
      <c r="Y204" s="47">
        <v>34104</v>
      </c>
      <c r="Z204" s="47">
        <v>34105</v>
      </c>
      <c r="AA204" s="47">
        <v>34106</v>
      </c>
      <c r="AB204" s="47">
        <v>34107</v>
      </c>
      <c r="AC204" s="46">
        <v>34108</v>
      </c>
      <c r="AD204" s="46">
        <v>34109</v>
      </c>
      <c r="AE204" s="46">
        <v>34110</v>
      </c>
      <c r="AF204" s="62" t="s">
        <v>24</v>
      </c>
      <c r="AG204" s="2"/>
    </row>
    <row r="205" spans="1:33" x14ac:dyDescent="0.25">
      <c r="A205" s="45" t="s">
        <v>11</v>
      </c>
      <c r="B205" s="53"/>
      <c r="C205" s="50"/>
      <c r="D205" s="50"/>
      <c r="E205" s="51"/>
      <c r="F205" s="51"/>
      <c r="G205" s="49">
        <v>20</v>
      </c>
      <c r="H205" s="51"/>
      <c r="I205" s="51"/>
      <c r="J205" s="51"/>
      <c r="K205" s="51"/>
      <c r="L205" s="50">
        <v>3000</v>
      </c>
      <c r="M205" s="50">
        <v>2500</v>
      </c>
      <c r="N205" s="50">
        <v>3500</v>
      </c>
      <c r="O205" s="50">
        <v>5000</v>
      </c>
      <c r="P205" s="50">
        <v>5500</v>
      </c>
      <c r="Q205" s="50">
        <v>7000</v>
      </c>
      <c r="R205" s="50">
        <v>8000</v>
      </c>
      <c r="S205" s="50">
        <v>8000</v>
      </c>
      <c r="T205" s="50">
        <v>2000</v>
      </c>
      <c r="U205" s="50">
        <v>1000</v>
      </c>
      <c r="V205" s="50">
        <v>100</v>
      </c>
      <c r="W205" s="50">
        <v>3500</v>
      </c>
      <c r="X205" s="50">
        <v>2000</v>
      </c>
      <c r="Y205" s="50">
        <v>2500</v>
      </c>
      <c r="Z205" s="49">
        <v>700</v>
      </c>
      <c r="AA205" s="49">
        <v>100</v>
      </c>
      <c r="AB205" s="49">
        <v>380</v>
      </c>
      <c r="AC205" s="2"/>
      <c r="AD205" s="2"/>
      <c r="AE205" s="2"/>
      <c r="AF205" s="53">
        <f t="shared" ref="AF205:AF226" si="14">SUM(B205:AE205)</f>
        <v>54800</v>
      </c>
      <c r="AG205" s="2"/>
    </row>
    <row r="206" spans="1:33" x14ac:dyDescent="0.25">
      <c r="A206" s="45" t="s">
        <v>79</v>
      </c>
      <c r="B206" s="53"/>
      <c r="C206" s="50"/>
      <c r="D206" s="50"/>
      <c r="E206" s="49">
        <v>90</v>
      </c>
      <c r="F206" s="51"/>
      <c r="G206" s="51"/>
      <c r="H206" s="51"/>
      <c r="I206" s="51"/>
      <c r="J206" s="51"/>
      <c r="K206" s="51"/>
      <c r="L206" s="50">
        <v>90</v>
      </c>
      <c r="M206" s="49">
        <v>400</v>
      </c>
      <c r="N206" s="50">
        <v>400</v>
      </c>
      <c r="O206" s="50">
        <v>600</v>
      </c>
      <c r="P206" s="50">
        <v>600</v>
      </c>
      <c r="Q206" s="50">
        <v>600</v>
      </c>
      <c r="R206" s="50">
        <v>600</v>
      </c>
      <c r="S206" s="49">
        <v>500</v>
      </c>
      <c r="T206" s="49">
        <v>600</v>
      </c>
      <c r="U206" s="50">
        <v>600</v>
      </c>
      <c r="V206" s="49">
        <v>600</v>
      </c>
      <c r="W206" s="49">
        <v>400</v>
      </c>
      <c r="X206" s="49">
        <v>50</v>
      </c>
      <c r="Y206" s="51"/>
      <c r="Z206" s="51"/>
      <c r="AA206" s="51"/>
      <c r="AB206" s="51"/>
      <c r="AC206" s="2"/>
      <c r="AD206" s="2"/>
      <c r="AE206" s="2"/>
      <c r="AF206" s="53">
        <f t="shared" si="14"/>
        <v>6130</v>
      </c>
      <c r="AG206" s="2"/>
    </row>
    <row r="207" spans="1:33" x14ac:dyDescent="0.25">
      <c r="A207" s="45" t="s">
        <v>14</v>
      </c>
      <c r="B207" s="50">
        <v>1</v>
      </c>
      <c r="C207" s="50"/>
      <c r="D207" s="50"/>
      <c r="E207" s="51"/>
      <c r="F207" s="51"/>
      <c r="G207" s="51"/>
      <c r="H207" s="51"/>
      <c r="I207" s="51"/>
      <c r="J207" s="51"/>
      <c r="K207" s="51"/>
      <c r="L207" s="50">
        <v>250</v>
      </c>
      <c r="M207" s="50">
        <v>250</v>
      </c>
      <c r="N207" s="50">
        <v>500</v>
      </c>
      <c r="O207" s="50">
        <v>500</v>
      </c>
      <c r="P207" s="50">
        <v>550</v>
      </c>
      <c r="Q207" s="50">
        <v>550</v>
      </c>
      <c r="R207" s="50">
        <v>800</v>
      </c>
      <c r="S207" s="50">
        <v>800</v>
      </c>
      <c r="T207" s="50">
        <v>100</v>
      </c>
      <c r="U207" s="50">
        <v>10</v>
      </c>
      <c r="V207" s="50">
        <v>10</v>
      </c>
      <c r="W207" s="50">
        <v>20</v>
      </c>
      <c r="X207" s="50">
        <v>10</v>
      </c>
      <c r="Y207" s="50">
        <v>10</v>
      </c>
      <c r="Z207" s="50">
        <v>2</v>
      </c>
      <c r="AA207" s="50">
        <v>10</v>
      </c>
      <c r="AB207" s="50">
        <v>20</v>
      </c>
      <c r="AC207" s="2"/>
      <c r="AD207" s="2"/>
      <c r="AE207" s="2"/>
      <c r="AF207" s="53">
        <f t="shared" si="14"/>
        <v>4393</v>
      </c>
      <c r="AG207" s="2"/>
    </row>
    <row r="208" spans="1:33" x14ac:dyDescent="0.25">
      <c r="A208" s="45" t="s">
        <v>80</v>
      </c>
      <c r="B208" s="53"/>
      <c r="C208" s="50"/>
      <c r="D208" s="50"/>
      <c r="E208" s="51"/>
      <c r="F208" s="51"/>
      <c r="G208" s="51">
        <v>4</v>
      </c>
      <c r="H208" s="51"/>
      <c r="I208" s="51"/>
      <c r="J208" s="51"/>
      <c r="K208" s="51"/>
      <c r="L208" s="49">
        <v>150</v>
      </c>
      <c r="M208" s="49">
        <v>200</v>
      </c>
      <c r="N208" s="49">
        <v>400</v>
      </c>
      <c r="O208" s="49">
        <v>400</v>
      </c>
      <c r="P208" s="50">
        <v>400</v>
      </c>
      <c r="Q208" s="49">
        <v>300</v>
      </c>
      <c r="R208" s="50">
        <v>600</v>
      </c>
      <c r="S208" s="50">
        <v>500</v>
      </c>
      <c r="T208" s="49">
        <v>200</v>
      </c>
      <c r="U208" s="49">
        <v>100</v>
      </c>
      <c r="V208" s="50">
        <v>30</v>
      </c>
      <c r="W208" s="50">
        <v>22</v>
      </c>
      <c r="X208" s="49">
        <v>10</v>
      </c>
      <c r="Y208" s="49">
        <v>12</v>
      </c>
      <c r="Z208" s="51"/>
      <c r="AA208" s="52"/>
      <c r="AB208" s="51"/>
      <c r="AC208" s="2"/>
      <c r="AD208" s="2"/>
      <c r="AE208" s="2"/>
      <c r="AF208" s="53">
        <f t="shared" si="14"/>
        <v>3328</v>
      </c>
      <c r="AG208" s="2"/>
    </row>
    <row r="209" spans="1:33" x14ac:dyDescent="0.25">
      <c r="A209" s="45" t="s">
        <v>15</v>
      </c>
      <c r="B209" s="53"/>
      <c r="C209" s="50"/>
      <c r="D209" s="50"/>
      <c r="E209" s="49">
        <v>3</v>
      </c>
      <c r="F209" s="51"/>
      <c r="G209" s="51"/>
      <c r="H209" s="51"/>
      <c r="I209" s="51"/>
      <c r="J209" s="51"/>
      <c r="K209" s="51"/>
      <c r="L209" s="50">
        <v>50</v>
      </c>
      <c r="M209" s="50">
        <v>250</v>
      </c>
      <c r="N209" s="50">
        <v>30</v>
      </c>
      <c r="O209" s="50">
        <v>200</v>
      </c>
      <c r="P209" s="50">
        <v>250</v>
      </c>
      <c r="Q209" s="50">
        <v>200</v>
      </c>
      <c r="R209" s="50">
        <v>600</v>
      </c>
      <c r="S209" s="49">
        <v>200</v>
      </c>
      <c r="T209" s="49">
        <v>100</v>
      </c>
      <c r="U209" s="50">
        <v>50</v>
      </c>
      <c r="V209" s="50">
        <v>50</v>
      </c>
      <c r="W209" s="50">
        <v>150</v>
      </c>
      <c r="X209" s="50">
        <v>75</v>
      </c>
      <c r="Y209" s="50">
        <v>50</v>
      </c>
      <c r="Z209" s="50">
        <v>25</v>
      </c>
      <c r="AA209" s="50">
        <v>10</v>
      </c>
      <c r="AB209" s="50">
        <v>20</v>
      </c>
      <c r="AC209" s="2"/>
      <c r="AD209" s="2"/>
      <c r="AE209" s="2"/>
      <c r="AF209" s="53">
        <f t="shared" si="14"/>
        <v>2313</v>
      </c>
      <c r="AG209" s="2"/>
    </row>
    <row r="210" spans="1:33" x14ac:dyDescent="0.25">
      <c r="A210" s="45" t="s">
        <v>2</v>
      </c>
      <c r="B210" s="50">
        <v>5</v>
      </c>
      <c r="C210" s="50"/>
      <c r="D210" s="50"/>
      <c r="E210" s="52"/>
      <c r="F210" s="51"/>
      <c r="G210" s="51"/>
      <c r="H210" s="51"/>
      <c r="I210" s="51"/>
      <c r="J210" s="51"/>
      <c r="K210" s="51"/>
      <c r="L210" s="50">
        <v>10</v>
      </c>
      <c r="M210" s="52"/>
      <c r="N210" s="50">
        <v>10</v>
      </c>
      <c r="O210" s="50">
        <v>10</v>
      </c>
      <c r="P210" s="50">
        <v>50</v>
      </c>
      <c r="Q210" s="50">
        <v>50</v>
      </c>
      <c r="R210" s="50">
        <v>40</v>
      </c>
      <c r="S210" s="52"/>
      <c r="T210" s="52"/>
      <c r="U210" s="50">
        <v>1</v>
      </c>
      <c r="V210" s="52"/>
      <c r="W210" s="52"/>
      <c r="X210" s="52"/>
      <c r="Y210" s="52"/>
      <c r="Z210" s="52"/>
      <c r="AA210" s="52"/>
      <c r="AB210" s="52"/>
      <c r="AC210" s="2"/>
      <c r="AD210" s="2"/>
      <c r="AE210" s="2"/>
      <c r="AF210" s="53">
        <f t="shared" si="14"/>
        <v>176</v>
      </c>
      <c r="AG210" s="2"/>
    </row>
    <row r="211" spans="1:33" x14ac:dyDescent="0.25">
      <c r="A211" s="45" t="s">
        <v>1</v>
      </c>
      <c r="B211" s="53"/>
      <c r="C211" s="50"/>
      <c r="D211" s="50"/>
      <c r="E211" s="52"/>
      <c r="F211" s="51"/>
      <c r="G211" s="51"/>
      <c r="H211" s="51"/>
      <c r="I211" s="51"/>
      <c r="J211" s="51"/>
      <c r="K211" s="51"/>
      <c r="L211" s="50">
        <v>4</v>
      </c>
      <c r="M211" s="50">
        <v>4</v>
      </c>
      <c r="N211" s="50">
        <v>4</v>
      </c>
      <c r="O211" s="50">
        <v>2</v>
      </c>
      <c r="P211" s="50">
        <v>10</v>
      </c>
      <c r="Q211" s="50">
        <v>40</v>
      </c>
      <c r="R211" s="50">
        <v>40</v>
      </c>
      <c r="S211" s="52"/>
      <c r="T211" s="52"/>
      <c r="U211" s="50">
        <v>6</v>
      </c>
      <c r="V211" s="50">
        <v>6</v>
      </c>
      <c r="W211" s="50">
        <v>6</v>
      </c>
      <c r="X211" s="50">
        <v>6</v>
      </c>
      <c r="Y211" s="49">
        <v>6</v>
      </c>
      <c r="Z211" s="49">
        <v>6</v>
      </c>
      <c r="AA211" s="49">
        <v>6</v>
      </c>
      <c r="AB211" s="49">
        <v>18</v>
      </c>
      <c r="AC211" s="2"/>
      <c r="AD211" s="2"/>
      <c r="AE211" s="2"/>
      <c r="AF211" s="53">
        <f t="shared" si="14"/>
        <v>164</v>
      </c>
      <c r="AG211" s="2"/>
    </row>
    <row r="212" spans="1:33" x14ac:dyDescent="0.25">
      <c r="A212" s="45" t="s">
        <v>12</v>
      </c>
      <c r="B212" s="50"/>
      <c r="C212" s="52"/>
      <c r="D212" s="50"/>
      <c r="E212" s="51"/>
      <c r="F212" s="51"/>
      <c r="G212" s="52"/>
      <c r="H212" s="51"/>
      <c r="I212" s="51"/>
      <c r="J212" s="51"/>
      <c r="K212" s="51"/>
      <c r="L212" s="52"/>
      <c r="M212" s="52"/>
      <c r="N212" s="52"/>
      <c r="O212" s="52"/>
      <c r="P212" s="50">
        <v>2</v>
      </c>
      <c r="Q212" s="50">
        <v>30</v>
      </c>
      <c r="R212" s="50">
        <v>40</v>
      </c>
      <c r="S212" s="50">
        <v>40</v>
      </c>
      <c r="T212" s="52"/>
      <c r="U212" s="52"/>
      <c r="V212" s="52"/>
      <c r="W212" s="52"/>
      <c r="X212" s="52"/>
      <c r="Y212" s="52"/>
      <c r="Z212" s="52"/>
      <c r="AA212" s="52"/>
      <c r="AB212" s="52"/>
      <c r="AC212" s="2"/>
      <c r="AD212" s="2"/>
      <c r="AE212" s="2"/>
      <c r="AF212" s="53">
        <f t="shared" si="14"/>
        <v>112</v>
      </c>
      <c r="AG212" s="2"/>
    </row>
    <row r="213" spans="1:33" x14ac:dyDescent="0.25">
      <c r="A213" s="45" t="s">
        <v>7</v>
      </c>
      <c r="B213" s="50"/>
      <c r="C213" s="49"/>
      <c r="D213" s="52"/>
      <c r="E213" s="51"/>
      <c r="F213" s="51"/>
      <c r="G213" s="51"/>
      <c r="H213" s="51"/>
      <c r="I213" s="51"/>
      <c r="J213" s="51"/>
      <c r="K213" s="51"/>
      <c r="L213" s="51"/>
      <c r="M213" s="51"/>
      <c r="N213" s="51"/>
      <c r="O213" s="51"/>
      <c r="P213" s="51"/>
      <c r="Q213" s="51"/>
      <c r="R213" s="50">
        <v>23</v>
      </c>
      <c r="S213" s="51"/>
      <c r="T213" s="51"/>
      <c r="U213" s="51"/>
      <c r="V213" s="51"/>
      <c r="W213" s="51"/>
      <c r="X213" s="51"/>
      <c r="Y213" s="51"/>
      <c r="Z213" s="51">
        <v>1</v>
      </c>
      <c r="AA213" s="51"/>
      <c r="AB213" s="51"/>
      <c r="AC213" s="2"/>
      <c r="AD213" s="2"/>
      <c r="AE213" s="2"/>
      <c r="AF213" s="53">
        <f t="shared" si="14"/>
        <v>24</v>
      </c>
      <c r="AG213" s="2"/>
    </row>
    <row r="214" spans="1:33" x14ac:dyDescent="0.25">
      <c r="A214" s="45" t="s">
        <v>3</v>
      </c>
      <c r="B214" s="53"/>
      <c r="C214" s="49"/>
      <c r="D214" s="50"/>
      <c r="E214" s="51"/>
      <c r="F214" s="51"/>
      <c r="G214" s="51"/>
      <c r="H214" s="51"/>
      <c r="I214" s="51"/>
      <c r="J214" s="51"/>
      <c r="K214" s="51"/>
      <c r="L214" s="51"/>
      <c r="M214" s="51"/>
      <c r="N214" s="51"/>
      <c r="O214" s="51"/>
      <c r="P214" s="49">
        <v>4</v>
      </c>
      <c r="Q214" s="52"/>
      <c r="R214" s="50">
        <v>3</v>
      </c>
      <c r="S214" s="50">
        <v>2</v>
      </c>
      <c r="T214" s="51"/>
      <c r="U214" s="51"/>
      <c r="V214" s="49">
        <v>1</v>
      </c>
      <c r="W214" s="49">
        <v>2</v>
      </c>
      <c r="X214" s="51"/>
      <c r="Y214" s="51"/>
      <c r="Z214" s="51"/>
      <c r="AA214" s="49">
        <v>2</v>
      </c>
      <c r="AB214" s="51"/>
      <c r="AC214" s="2"/>
      <c r="AD214" s="2"/>
      <c r="AE214" s="2"/>
      <c r="AF214" s="53">
        <f t="shared" si="14"/>
        <v>14</v>
      </c>
      <c r="AG214" s="2"/>
    </row>
    <row r="215" spans="1:33" x14ac:dyDescent="0.25">
      <c r="A215" s="45" t="s">
        <v>8</v>
      </c>
      <c r="B215" s="50"/>
      <c r="C215" s="50"/>
      <c r="D215" s="52"/>
      <c r="E215" s="51"/>
      <c r="F215" s="51"/>
      <c r="G215" s="51"/>
      <c r="H215" s="51"/>
      <c r="I215" s="51"/>
      <c r="J215" s="51"/>
      <c r="K215" s="51"/>
      <c r="L215" s="51"/>
      <c r="M215" s="51"/>
      <c r="N215" s="51"/>
      <c r="O215" s="51"/>
      <c r="P215" s="49">
        <v>1</v>
      </c>
      <c r="Q215" s="49">
        <v>1</v>
      </c>
      <c r="R215" s="49">
        <v>1</v>
      </c>
      <c r="S215" s="49">
        <v>1</v>
      </c>
      <c r="T215" s="51"/>
      <c r="U215" s="51"/>
      <c r="V215" s="51"/>
      <c r="W215" s="49">
        <v>6</v>
      </c>
      <c r="X215" s="49">
        <v>3</v>
      </c>
      <c r="Y215" s="52"/>
      <c r="Z215" s="51"/>
      <c r="AA215" s="51"/>
      <c r="AB215" s="51"/>
      <c r="AC215" s="2"/>
      <c r="AD215" s="2"/>
      <c r="AE215" s="2"/>
      <c r="AF215" s="53">
        <f t="shared" si="14"/>
        <v>13</v>
      </c>
      <c r="AG215" s="2"/>
    </row>
    <row r="216" spans="1:33" x14ac:dyDescent="0.25">
      <c r="A216" s="45" t="s">
        <v>53</v>
      </c>
      <c r="B216" s="50"/>
      <c r="C216" s="50"/>
      <c r="D216" s="52"/>
      <c r="E216" s="51"/>
      <c r="F216" s="51"/>
      <c r="G216" s="51"/>
      <c r="H216" s="51"/>
      <c r="I216" s="51"/>
      <c r="J216" s="51"/>
      <c r="K216" s="51"/>
      <c r="L216" s="51"/>
      <c r="M216" s="51"/>
      <c r="N216" s="51"/>
      <c r="O216" s="49">
        <v>1</v>
      </c>
      <c r="P216" s="49">
        <v>1</v>
      </c>
      <c r="Q216" s="50">
        <v>6</v>
      </c>
      <c r="R216" s="50">
        <v>1</v>
      </c>
      <c r="S216" s="51"/>
      <c r="T216" s="51"/>
      <c r="U216" s="51"/>
      <c r="V216" s="51"/>
      <c r="W216" s="51"/>
      <c r="X216" s="51">
        <v>1</v>
      </c>
      <c r="Y216" s="51"/>
      <c r="Z216" s="51"/>
      <c r="AA216" s="51">
        <v>1</v>
      </c>
      <c r="AB216" s="51"/>
      <c r="AC216" s="2"/>
      <c r="AD216" s="2"/>
      <c r="AE216" s="2"/>
      <c r="AF216" s="53">
        <f t="shared" si="14"/>
        <v>11</v>
      </c>
      <c r="AG216" s="2"/>
    </row>
    <row r="217" spans="1:33" x14ac:dyDescent="0.25">
      <c r="A217" s="45" t="s">
        <v>46</v>
      </c>
      <c r="B217" s="50"/>
      <c r="C217" s="49"/>
      <c r="D217" s="52"/>
      <c r="E217" s="51"/>
      <c r="F217" s="51"/>
      <c r="G217" s="51"/>
      <c r="H217" s="51"/>
      <c r="I217" s="51"/>
      <c r="J217" s="51"/>
      <c r="K217" s="51"/>
      <c r="L217" s="51"/>
      <c r="M217" s="51"/>
      <c r="N217" s="51"/>
      <c r="O217" s="49">
        <v>1</v>
      </c>
      <c r="P217" s="52"/>
      <c r="Q217" s="50">
        <v>1</v>
      </c>
      <c r="R217" s="50">
        <v>6</v>
      </c>
      <c r="S217" s="52"/>
      <c r="T217" s="51"/>
      <c r="U217" s="51"/>
      <c r="V217" s="51"/>
      <c r="W217" s="49">
        <v>1</v>
      </c>
      <c r="X217" s="51"/>
      <c r="Y217" s="51"/>
      <c r="Z217" s="51"/>
      <c r="AA217" s="51"/>
      <c r="AB217" s="51"/>
      <c r="AC217" s="2"/>
      <c r="AD217" s="2"/>
      <c r="AE217" s="2"/>
      <c r="AF217" s="53">
        <f t="shared" si="14"/>
        <v>9</v>
      </c>
      <c r="AG217" s="2"/>
    </row>
    <row r="218" spans="1:33" x14ac:dyDescent="0.25">
      <c r="A218" s="45" t="s">
        <v>44</v>
      </c>
      <c r="B218" s="50"/>
      <c r="C218" s="50"/>
      <c r="D218" s="52"/>
      <c r="E218" s="51"/>
      <c r="F218" s="51"/>
      <c r="G218" s="51"/>
      <c r="H218" s="51"/>
      <c r="I218" s="51"/>
      <c r="J218" s="51"/>
      <c r="K218" s="51"/>
      <c r="L218" s="51"/>
      <c r="M218" s="49">
        <v>1</v>
      </c>
      <c r="N218" s="51"/>
      <c r="O218" s="51"/>
      <c r="P218" s="49">
        <v>1</v>
      </c>
      <c r="Q218" s="49">
        <v>6</v>
      </c>
      <c r="R218" s="51"/>
      <c r="S218" s="51"/>
      <c r="T218" s="51"/>
      <c r="U218" s="51"/>
      <c r="V218" s="51"/>
      <c r="W218" s="51"/>
      <c r="X218" s="51"/>
      <c r="Y218" s="51"/>
      <c r="Z218" s="51"/>
      <c r="AA218" s="51"/>
      <c r="AB218" s="51"/>
      <c r="AC218" s="2"/>
      <c r="AD218" s="2"/>
      <c r="AE218" s="2"/>
      <c r="AF218" s="53">
        <f t="shared" si="14"/>
        <v>8</v>
      </c>
      <c r="AG218" s="2"/>
    </row>
    <row r="219" spans="1:33" x14ac:dyDescent="0.25">
      <c r="A219" s="45" t="s">
        <v>52</v>
      </c>
      <c r="B219" s="50"/>
      <c r="C219" s="52"/>
      <c r="D219" s="50"/>
      <c r="E219" s="51"/>
      <c r="F219" s="51"/>
      <c r="G219" s="51"/>
      <c r="H219" s="51"/>
      <c r="I219" s="51"/>
      <c r="J219" s="51"/>
      <c r="K219" s="51"/>
      <c r="L219" s="51"/>
      <c r="M219" s="51"/>
      <c r="N219" s="51"/>
      <c r="O219" s="51"/>
      <c r="P219" s="51"/>
      <c r="Q219" s="49">
        <v>1</v>
      </c>
      <c r="R219" s="50">
        <v>2</v>
      </c>
      <c r="S219" s="49">
        <v>2</v>
      </c>
      <c r="T219" s="51"/>
      <c r="U219" s="51"/>
      <c r="V219" s="51"/>
      <c r="W219" s="51"/>
      <c r="X219" s="51"/>
      <c r="Y219" s="51"/>
      <c r="Z219" s="51"/>
      <c r="AA219" s="51"/>
      <c r="AB219" s="51"/>
      <c r="AC219" s="2"/>
      <c r="AD219" s="2"/>
      <c r="AE219" s="2"/>
      <c r="AF219" s="53">
        <f t="shared" si="14"/>
        <v>5</v>
      </c>
      <c r="AG219" s="2"/>
    </row>
    <row r="220" spans="1:33" x14ac:dyDescent="0.25">
      <c r="A220" s="45" t="s">
        <v>84</v>
      </c>
      <c r="B220" s="50"/>
      <c r="C220" s="50"/>
      <c r="D220" s="49"/>
      <c r="E220" s="51"/>
      <c r="F220" s="51"/>
      <c r="G220" s="51"/>
      <c r="H220" s="51"/>
      <c r="I220" s="51"/>
      <c r="J220" s="51"/>
      <c r="K220" s="51"/>
      <c r="L220" s="51"/>
      <c r="M220" s="51"/>
      <c r="N220" s="51"/>
      <c r="O220" s="52"/>
      <c r="P220" s="52"/>
      <c r="Q220" s="52"/>
      <c r="R220" s="50">
        <v>5</v>
      </c>
      <c r="S220" s="51"/>
      <c r="T220" s="51"/>
      <c r="U220" s="51"/>
      <c r="V220" s="51"/>
      <c r="W220" s="51"/>
      <c r="X220" s="51"/>
      <c r="Y220" s="51"/>
      <c r="Z220" s="51"/>
      <c r="AA220" s="51"/>
      <c r="AB220" s="51"/>
      <c r="AC220" s="2"/>
      <c r="AD220" s="2"/>
      <c r="AE220" s="2"/>
      <c r="AF220" s="53">
        <f t="shared" si="14"/>
        <v>5</v>
      </c>
      <c r="AG220" s="2"/>
    </row>
    <row r="221" spans="1:33" x14ac:dyDescent="0.25">
      <c r="A221" s="45" t="s">
        <v>40</v>
      </c>
      <c r="B221" s="50"/>
      <c r="C221" s="50"/>
      <c r="D221" s="51"/>
      <c r="E221" s="51"/>
      <c r="F221" s="51"/>
      <c r="G221" s="51"/>
      <c r="H221" s="51"/>
      <c r="I221" s="51"/>
      <c r="J221" s="51"/>
      <c r="K221" s="51"/>
      <c r="L221" s="51"/>
      <c r="M221" s="51"/>
      <c r="N221" s="51"/>
      <c r="O221" s="51"/>
      <c r="P221" s="50">
        <v>2</v>
      </c>
      <c r="Q221" s="50">
        <v>2</v>
      </c>
      <c r="R221" s="51"/>
      <c r="S221" s="51"/>
      <c r="T221" s="51"/>
      <c r="U221" s="51"/>
      <c r="V221" s="51"/>
      <c r="W221" s="51"/>
      <c r="X221" s="51"/>
      <c r="Y221" s="51"/>
      <c r="Z221" s="51"/>
      <c r="AA221" s="51"/>
      <c r="AB221" s="51"/>
      <c r="AC221" s="2"/>
      <c r="AD221" s="2"/>
      <c r="AE221" s="2"/>
      <c r="AF221" s="53">
        <f t="shared" si="14"/>
        <v>4</v>
      </c>
      <c r="AG221" s="2"/>
    </row>
    <row r="222" spans="1:33" x14ac:dyDescent="0.25">
      <c r="A222" s="45" t="s">
        <v>51</v>
      </c>
      <c r="B222" s="50"/>
      <c r="C222" s="50"/>
      <c r="D222" s="49"/>
      <c r="E222" s="51"/>
      <c r="F222" s="51"/>
      <c r="G222" s="51"/>
      <c r="H222" s="51"/>
      <c r="I222" s="51"/>
      <c r="J222" s="51"/>
      <c r="K222" s="51"/>
      <c r="L222" s="51"/>
      <c r="M222" s="52"/>
      <c r="N222" s="51"/>
      <c r="O222" s="51"/>
      <c r="P222" s="52"/>
      <c r="Q222" s="50">
        <v>2</v>
      </c>
      <c r="R222" s="49">
        <v>1</v>
      </c>
      <c r="S222" s="51"/>
      <c r="T222" s="51"/>
      <c r="U222" s="51"/>
      <c r="V222" s="51"/>
      <c r="W222" s="51"/>
      <c r="X222" s="51"/>
      <c r="Y222" s="51"/>
      <c r="Z222" s="51"/>
      <c r="AA222" s="51"/>
      <c r="AB222" s="51"/>
      <c r="AC222" s="2"/>
      <c r="AD222" s="2"/>
      <c r="AE222" s="2"/>
      <c r="AF222" s="53">
        <f t="shared" si="14"/>
        <v>3</v>
      </c>
      <c r="AG222" s="2"/>
    </row>
    <row r="223" spans="1:33" x14ac:dyDescent="0.25">
      <c r="A223" s="45" t="s">
        <v>45</v>
      </c>
      <c r="B223" s="50"/>
      <c r="C223" s="52"/>
      <c r="D223" s="49"/>
      <c r="E223" s="51"/>
      <c r="F223" s="51"/>
      <c r="G223" s="51"/>
      <c r="H223" s="51"/>
      <c r="I223" s="51"/>
      <c r="J223" s="51"/>
      <c r="K223" s="51"/>
      <c r="L223" s="51"/>
      <c r="M223" s="51"/>
      <c r="N223" s="51"/>
      <c r="O223" s="52"/>
      <c r="P223" s="51"/>
      <c r="Q223" s="52"/>
      <c r="R223" s="50">
        <v>2</v>
      </c>
      <c r="S223" s="51"/>
      <c r="T223" s="51"/>
      <c r="U223" s="51"/>
      <c r="V223" s="51"/>
      <c r="W223" s="52"/>
      <c r="X223" s="51"/>
      <c r="Y223" s="51"/>
      <c r="Z223" s="51"/>
      <c r="AA223" s="51"/>
      <c r="AB223" s="51"/>
      <c r="AC223" s="2"/>
      <c r="AD223" s="2"/>
      <c r="AE223" s="2"/>
      <c r="AF223" s="53">
        <f t="shared" si="14"/>
        <v>2</v>
      </c>
      <c r="AG223" s="2"/>
    </row>
    <row r="224" spans="1:33" x14ac:dyDescent="0.25">
      <c r="A224" s="45" t="s">
        <v>42</v>
      </c>
      <c r="B224" s="50"/>
      <c r="C224" s="50"/>
      <c r="D224" s="49"/>
      <c r="E224" s="51"/>
      <c r="F224" s="51"/>
      <c r="G224" s="51"/>
      <c r="H224" s="51"/>
      <c r="I224" s="51"/>
      <c r="J224" s="51"/>
      <c r="K224" s="51"/>
      <c r="L224" s="51"/>
      <c r="M224" s="51"/>
      <c r="N224" s="51"/>
      <c r="O224" s="51"/>
      <c r="P224" s="52"/>
      <c r="Q224" s="52"/>
      <c r="R224" s="52"/>
      <c r="S224" s="52"/>
      <c r="T224" s="51"/>
      <c r="U224" s="51"/>
      <c r="V224" s="51"/>
      <c r="W224" s="52"/>
      <c r="X224" s="52"/>
      <c r="Y224" s="51">
        <v>1</v>
      </c>
      <c r="Z224" s="51"/>
      <c r="AA224" s="51"/>
      <c r="AB224" s="51">
        <v>1</v>
      </c>
      <c r="AC224" s="2"/>
      <c r="AD224" s="2"/>
      <c r="AE224" s="2"/>
      <c r="AF224" s="53">
        <f t="shared" si="14"/>
        <v>2</v>
      </c>
      <c r="AG224" s="2"/>
    </row>
    <row r="225" spans="1:33" x14ac:dyDescent="0.25">
      <c r="A225" s="45" t="s">
        <v>43</v>
      </c>
      <c r="B225" s="50"/>
      <c r="C225" s="50"/>
      <c r="D225" s="49"/>
      <c r="E225" s="51"/>
      <c r="F225" s="51"/>
      <c r="G225" s="51"/>
      <c r="H225" s="51"/>
      <c r="I225" s="51"/>
      <c r="J225" s="51"/>
      <c r="K225" s="51"/>
      <c r="L225" s="51"/>
      <c r="M225" s="51"/>
      <c r="N225" s="51"/>
      <c r="O225" s="51"/>
      <c r="P225" s="51"/>
      <c r="Q225" s="51"/>
      <c r="R225" s="52"/>
      <c r="S225" s="51"/>
      <c r="T225" s="51"/>
      <c r="U225" s="51"/>
      <c r="V225" s="51"/>
      <c r="W225" s="51"/>
      <c r="X225" s="51"/>
      <c r="Y225" s="49">
        <v>1</v>
      </c>
      <c r="Z225" s="51"/>
      <c r="AA225" s="51"/>
      <c r="AB225" s="51"/>
      <c r="AC225" s="2"/>
      <c r="AD225" s="2"/>
      <c r="AE225" s="2"/>
      <c r="AF225" s="53">
        <f t="shared" si="14"/>
        <v>1</v>
      </c>
      <c r="AG225" s="2"/>
    </row>
    <row r="226" spans="1:33" x14ac:dyDescent="0.25">
      <c r="A226" s="57" t="s">
        <v>24</v>
      </c>
      <c r="B226" s="51">
        <f>SUM(B205:B225)</f>
        <v>6</v>
      </c>
      <c r="C226" s="51">
        <f t="shared" ref="C226:AE226" si="15">SUM(C205:C225)</f>
        <v>0</v>
      </c>
      <c r="D226" s="51">
        <f t="shared" si="15"/>
        <v>0</v>
      </c>
      <c r="E226" s="51">
        <f t="shared" si="15"/>
        <v>93</v>
      </c>
      <c r="F226" s="51">
        <f t="shared" si="15"/>
        <v>0</v>
      </c>
      <c r="G226" s="51">
        <f t="shared" si="15"/>
        <v>24</v>
      </c>
      <c r="H226" s="51">
        <f t="shared" si="15"/>
        <v>0</v>
      </c>
      <c r="I226" s="51">
        <f t="shared" si="15"/>
        <v>0</v>
      </c>
      <c r="J226" s="51">
        <f t="shared" si="15"/>
        <v>0</v>
      </c>
      <c r="K226" s="51">
        <f t="shared" si="15"/>
        <v>0</v>
      </c>
      <c r="L226" s="51">
        <f t="shared" si="15"/>
        <v>3554</v>
      </c>
      <c r="M226" s="51">
        <f t="shared" si="15"/>
        <v>3605</v>
      </c>
      <c r="N226" s="51">
        <f t="shared" si="15"/>
        <v>4844</v>
      </c>
      <c r="O226" s="51">
        <f t="shared" si="15"/>
        <v>6714</v>
      </c>
      <c r="P226" s="51">
        <f t="shared" si="15"/>
        <v>7371</v>
      </c>
      <c r="Q226" s="51">
        <f t="shared" si="15"/>
        <v>8789</v>
      </c>
      <c r="R226" s="51">
        <f t="shared" si="15"/>
        <v>10764</v>
      </c>
      <c r="S226" s="51">
        <f t="shared" si="15"/>
        <v>10045</v>
      </c>
      <c r="T226" s="51">
        <f t="shared" si="15"/>
        <v>3000</v>
      </c>
      <c r="U226" s="51">
        <f t="shared" si="15"/>
        <v>1767</v>
      </c>
      <c r="V226" s="51">
        <f t="shared" si="15"/>
        <v>797</v>
      </c>
      <c r="W226" s="51">
        <f t="shared" si="15"/>
        <v>4107</v>
      </c>
      <c r="X226" s="51">
        <f t="shared" si="15"/>
        <v>2155</v>
      </c>
      <c r="Y226" s="51">
        <f t="shared" si="15"/>
        <v>2580</v>
      </c>
      <c r="Z226" s="51">
        <f t="shared" si="15"/>
        <v>734</v>
      </c>
      <c r="AA226" s="51">
        <f t="shared" si="15"/>
        <v>129</v>
      </c>
      <c r="AB226" s="51">
        <f t="shared" si="15"/>
        <v>439</v>
      </c>
      <c r="AC226" s="51">
        <f t="shared" si="15"/>
        <v>0</v>
      </c>
      <c r="AD226" s="51">
        <f t="shared" si="15"/>
        <v>0</v>
      </c>
      <c r="AE226" s="51">
        <f t="shared" si="15"/>
        <v>0</v>
      </c>
      <c r="AF226" s="53">
        <f t="shared" si="14"/>
        <v>71517</v>
      </c>
      <c r="AG226" s="2"/>
    </row>
    <row r="227" spans="1:33" x14ac:dyDescent="0.25">
      <c r="A227" s="2"/>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2"/>
      <c r="AD227" s="2"/>
      <c r="AE227" s="2"/>
      <c r="AF227" s="51"/>
      <c r="AG227" s="2"/>
    </row>
    <row r="228" spans="1:33" x14ac:dyDescent="0.25">
      <c r="A228" s="2"/>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2"/>
      <c r="AD228" s="2"/>
      <c r="AE228" s="2"/>
      <c r="AF228" s="51"/>
      <c r="AG228" s="2"/>
    </row>
    <row r="229" spans="1:33" x14ac:dyDescent="0.25">
      <c r="A229" s="58">
        <v>1994</v>
      </c>
      <c r="B229" s="2"/>
      <c r="C229" s="2"/>
      <c r="D229" s="2"/>
      <c r="E229" s="45"/>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x14ac:dyDescent="0.25">
      <c r="A230" s="85" t="s">
        <v>82</v>
      </c>
      <c r="B230" s="2"/>
      <c r="C230" s="2"/>
      <c r="D230" s="2"/>
      <c r="E230" s="45"/>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33" x14ac:dyDescent="0.25">
      <c r="A231" s="2"/>
      <c r="B231" s="46">
        <v>34446</v>
      </c>
      <c r="C231" s="46">
        <v>34447</v>
      </c>
      <c r="D231" s="46">
        <v>34448</v>
      </c>
      <c r="E231" s="47">
        <v>34449</v>
      </c>
      <c r="F231" s="47">
        <v>34450</v>
      </c>
      <c r="G231" s="46">
        <v>34451</v>
      </c>
      <c r="H231" s="47">
        <v>34452</v>
      </c>
      <c r="I231" s="47">
        <v>34453</v>
      </c>
      <c r="J231" s="47">
        <v>34454</v>
      </c>
      <c r="K231" s="47">
        <v>34455</v>
      </c>
      <c r="L231" s="47">
        <v>34456</v>
      </c>
      <c r="M231" s="47">
        <v>34457</v>
      </c>
      <c r="N231" s="47">
        <v>34458</v>
      </c>
      <c r="O231" s="47">
        <v>34459</v>
      </c>
      <c r="P231" s="47">
        <v>34460</v>
      </c>
      <c r="Q231" s="47">
        <v>34461</v>
      </c>
      <c r="R231" s="47">
        <v>34462</v>
      </c>
      <c r="S231" s="47">
        <v>34463</v>
      </c>
      <c r="T231" s="47">
        <v>34464</v>
      </c>
      <c r="U231" s="47">
        <v>34465</v>
      </c>
      <c r="V231" s="47">
        <v>34466</v>
      </c>
      <c r="W231" s="47">
        <v>34467</v>
      </c>
      <c r="X231" s="47">
        <v>34468</v>
      </c>
      <c r="Y231" s="47">
        <v>34469</v>
      </c>
      <c r="Z231" s="47">
        <v>34470</v>
      </c>
      <c r="AA231" s="47">
        <v>34471</v>
      </c>
      <c r="AB231" s="47">
        <v>34472</v>
      </c>
      <c r="AC231" s="46">
        <v>34473</v>
      </c>
      <c r="AD231" s="46">
        <v>34474</v>
      </c>
      <c r="AE231" s="46">
        <v>34475</v>
      </c>
      <c r="AF231" s="60" t="s">
        <v>24</v>
      </c>
      <c r="AG231" s="2"/>
    </row>
    <row r="232" spans="1:33" x14ac:dyDescent="0.25">
      <c r="A232" s="45" t="s">
        <v>11</v>
      </c>
      <c r="B232" s="69"/>
      <c r="C232" s="70"/>
      <c r="D232" s="2"/>
      <c r="E232" s="66">
        <v>4</v>
      </c>
      <c r="F232" s="50">
        <v>6</v>
      </c>
      <c r="G232" s="66">
        <v>7</v>
      </c>
      <c r="H232" s="50">
        <v>99</v>
      </c>
      <c r="I232" s="66">
        <v>412</v>
      </c>
      <c r="J232" s="50">
        <v>2837</v>
      </c>
      <c r="K232" s="50">
        <v>4655</v>
      </c>
      <c r="L232" s="50">
        <v>5010</v>
      </c>
      <c r="M232" s="50">
        <v>6050</v>
      </c>
      <c r="N232" s="50">
        <v>7900</v>
      </c>
      <c r="O232" s="50">
        <v>9330</v>
      </c>
      <c r="P232" s="50">
        <v>8052</v>
      </c>
      <c r="Q232" s="50">
        <v>5400</v>
      </c>
      <c r="R232" s="50">
        <v>8180</v>
      </c>
      <c r="S232" s="50">
        <v>4782</v>
      </c>
      <c r="T232" s="50">
        <v>4270</v>
      </c>
      <c r="U232" s="50">
        <v>3660</v>
      </c>
      <c r="V232" s="50">
        <v>2997</v>
      </c>
      <c r="W232" s="50">
        <v>1425</v>
      </c>
      <c r="X232" s="50">
        <v>2145</v>
      </c>
      <c r="Y232" s="66">
        <v>1910</v>
      </c>
      <c r="Z232" s="50">
        <v>1096</v>
      </c>
      <c r="AA232" s="2"/>
      <c r="AB232" s="2"/>
      <c r="AC232" s="2"/>
      <c r="AD232" s="2"/>
      <c r="AE232" s="2"/>
      <c r="AF232" s="53">
        <f t="shared" ref="AF232:AF255" si="16">SUM(B232:AE232)</f>
        <v>80227</v>
      </c>
      <c r="AG232" s="2"/>
    </row>
    <row r="233" spans="1:33" x14ac:dyDescent="0.25">
      <c r="A233" s="45" t="s">
        <v>79</v>
      </c>
      <c r="B233" s="69"/>
      <c r="C233" s="2"/>
      <c r="D233" s="70">
        <v>4</v>
      </c>
      <c r="E233" s="59">
        <v>58</v>
      </c>
      <c r="F233" s="65"/>
      <c r="G233" s="2"/>
      <c r="H233" s="65"/>
      <c r="I233" s="65"/>
      <c r="J233" s="59">
        <v>22</v>
      </c>
      <c r="K233" s="59">
        <v>340</v>
      </c>
      <c r="L233" s="59">
        <v>197</v>
      </c>
      <c r="M233" s="59">
        <v>466</v>
      </c>
      <c r="N233" s="59">
        <v>260</v>
      </c>
      <c r="O233" s="59">
        <v>3</v>
      </c>
      <c r="P233" s="59">
        <v>410</v>
      </c>
      <c r="Q233" s="70">
        <v>950</v>
      </c>
      <c r="R233" s="59">
        <v>902</v>
      </c>
      <c r="S233" s="70">
        <v>806</v>
      </c>
      <c r="T233" s="59">
        <v>420</v>
      </c>
      <c r="U233" s="59">
        <v>80</v>
      </c>
      <c r="V233" s="65"/>
      <c r="W233" s="59">
        <v>250</v>
      </c>
      <c r="X233" s="65"/>
      <c r="Y233" s="2"/>
      <c r="Z233" s="2"/>
      <c r="AA233" s="2"/>
      <c r="AB233" s="2"/>
      <c r="AC233" s="2"/>
      <c r="AD233" s="2"/>
      <c r="AE233" s="2"/>
      <c r="AF233" s="53">
        <f t="shared" si="16"/>
        <v>5168</v>
      </c>
      <c r="AG233" s="2"/>
    </row>
    <row r="234" spans="1:33" x14ac:dyDescent="0.25">
      <c r="A234" s="45" t="s">
        <v>14</v>
      </c>
      <c r="B234" s="2"/>
      <c r="C234" s="2"/>
      <c r="D234" s="2"/>
      <c r="E234" s="59">
        <v>4</v>
      </c>
      <c r="F234" s="59">
        <v>2</v>
      </c>
      <c r="G234" s="2"/>
      <c r="H234" s="59">
        <v>17</v>
      </c>
      <c r="I234" s="59">
        <v>4</v>
      </c>
      <c r="J234" s="59">
        <v>26</v>
      </c>
      <c r="K234" s="59">
        <v>139</v>
      </c>
      <c r="L234" s="59">
        <v>515</v>
      </c>
      <c r="M234" s="59">
        <v>510</v>
      </c>
      <c r="N234" s="59">
        <v>300</v>
      </c>
      <c r="O234" s="59">
        <v>325</v>
      </c>
      <c r="P234" s="59">
        <v>275</v>
      </c>
      <c r="Q234" s="59">
        <v>260</v>
      </c>
      <c r="R234" s="59">
        <v>105</v>
      </c>
      <c r="S234" s="59">
        <v>91</v>
      </c>
      <c r="T234" s="59">
        <v>133</v>
      </c>
      <c r="U234" s="59">
        <v>171</v>
      </c>
      <c r="V234" s="59">
        <v>157</v>
      </c>
      <c r="W234" s="59">
        <v>121</v>
      </c>
      <c r="X234" s="59">
        <v>116</v>
      </c>
      <c r="Y234" s="59">
        <v>96</v>
      </c>
      <c r="Z234" s="59">
        <v>55</v>
      </c>
      <c r="AA234" s="2"/>
      <c r="AB234" s="2"/>
      <c r="AC234" s="2"/>
      <c r="AD234" s="2"/>
      <c r="AE234" s="2"/>
      <c r="AF234" s="53">
        <f t="shared" si="16"/>
        <v>3422</v>
      </c>
      <c r="AG234" s="2"/>
    </row>
    <row r="235" spans="1:33" x14ac:dyDescent="0.25">
      <c r="A235" s="45" t="s">
        <v>80</v>
      </c>
      <c r="B235" s="2"/>
      <c r="C235" s="2"/>
      <c r="D235" s="2"/>
      <c r="E235" s="2"/>
      <c r="F235" s="70">
        <v>3</v>
      </c>
      <c r="G235" s="2"/>
      <c r="H235" s="45"/>
      <c r="I235" s="2"/>
      <c r="J235" s="70">
        <v>9</v>
      </c>
      <c r="K235" s="70">
        <v>38</v>
      </c>
      <c r="L235" s="70">
        <v>7</v>
      </c>
      <c r="M235" s="71">
        <v>15</v>
      </c>
      <c r="N235" s="70">
        <v>24</v>
      </c>
      <c r="O235" s="70">
        <v>5</v>
      </c>
      <c r="P235" s="71">
        <v>156</v>
      </c>
      <c r="Q235" s="70">
        <v>280</v>
      </c>
      <c r="R235" s="70">
        <v>113</v>
      </c>
      <c r="S235" s="70">
        <v>155</v>
      </c>
      <c r="T235" s="70">
        <v>81</v>
      </c>
      <c r="U235" s="70">
        <v>61</v>
      </c>
      <c r="V235" s="70">
        <v>127</v>
      </c>
      <c r="W235" s="70">
        <v>76</v>
      </c>
      <c r="X235" s="70">
        <v>1</v>
      </c>
      <c r="Y235" s="2"/>
      <c r="Z235" s="70">
        <v>4</v>
      </c>
      <c r="AA235" s="2"/>
      <c r="AB235" s="2"/>
      <c r="AC235" s="2"/>
      <c r="AD235" s="2"/>
      <c r="AE235" s="2"/>
      <c r="AF235" s="53">
        <f t="shared" si="16"/>
        <v>1155</v>
      </c>
      <c r="AG235" s="2"/>
    </row>
    <row r="236" spans="1:33" x14ac:dyDescent="0.25">
      <c r="A236" s="45" t="s">
        <v>15</v>
      </c>
      <c r="B236" s="69"/>
      <c r="C236" s="2"/>
      <c r="D236" s="2"/>
      <c r="E236" s="70">
        <v>5</v>
      </c>
      <c r="F236" s="2"/>
      <c r="G236" s="70">
        <v>10</v>
      </c>
      <c r="H236" s="59">
        <v>1</v>
      </c>
      <c r="I236" s="70">
        <v>18</v>
      </c>
      <c r="J236" s="70">
        <v>52</v>
      </c>
      <c r="K236" s="70">
        <v>50</v>
      </c>
      <c r="L236" s="70">
        <v>125</v>
      </c>
      <c r="M236" s="70">
        <v>53</v>
      </c>
      <c r="N236" s="70">
        <v>51</v>
      </c>
      <c r="O236" s="70">
        <v>50</v>
      </c>
      <c r="P236" s="70">
        <v>40</v>
      </c>
      <c r="Q236" s="70">
        <v>30</v>
      </c>
      <c r="R236" s="70">
        <v>35</v>
      </c>
      <c r="S236" s="70">
        <v>34</v>
      </c>
      <c r="T236" s="70">
        <v>60</v>
      </c>
      <c r="U236" s="70">
        <v>75</v>
      </c>
      <c r="V236" s="70">
        <v>42</v>
      </c>
      <c r="W236" s="70">
        <v>19</v>
      </c>
      <c r="X236" s="70">
        <v>46</v>
      </c>
      <c r="Y236" s="70">
        <v>21</v>
      </c>
      <c r="Z236" s="70">
        <v>10</v>
      </c>
      <c r="AA236" s="2"/>
      <c r="AB236" s="2"/>
      <c r="AC236" s="2"/>
      <c r="AD236" s="2"/>
      <c r="AE236" s="2"/>
      <c r="AF236" s="53">
        <f t="shared" si="16"/>
        <v>827</v>
      </c>
      <c r="AG236" s="2"/>
    </row>
    <row r="237" spans="1:33" x14ac:dyDescent="0.25">
      <c r="A237" s="45" t="s">
        <v>40</v>
      </c>
      <c r="B237" s="2"/>
      <c r="C237" s="2"/>
      <c r="D237" s="2">
        <v>1</v>
      </c>
      <c r="E237" s="72"/>
      <c r="F237" s="69"/>
      <c r="G237" s="70"/>
      <c r="H237" s="45"/>
      <c r="I237" s="2"/>
      <c r="J237" s="2"/>
      <c r="K237" s="2"/>
      <c r="L237" s="2"/>
      <c r="M237" s="2"/>
      <c r="N237" s="2"/>
      <c r="O237" s="2"/>
      <c r="P237" s="25"/>
      <c r="Q237" s="2">
        <v>500</v>
      </c>
      <c r="R237" s="2"/>
      <c r="S237" s="2">
        <v>1</v>
      </c>
      <c r="T237" s="2"/>
      <c r="U237" s="2"/>
      <c r="V237" s="2"/>
      <c r="W237" s="2"/>
      <c r="X237" s="2"/>
      <c r="Y237" s="2"/>
      <c r="Z237" s="2"/>
      <c r="AA237" s="2"/>
      <c r="AB237" s="2"/>
      <c r="AC237" s="2"/>
      <c r="AD237" s="2"/>
      <c r="AE237" s="2"/>
      <c r="AF237" s="53">
        <f t="shared" si="16"/>
        <v>502</v>
      </c>
      <c r="AG237" s="2"/>
    </row>
    <row r="238" spans="1:33" x14ac:dyDescent="0.25">
      <c r="A238" s="45" t="s">
        <v>2</v>
      </c>
      <c r="B238" s="2"/>
      <c r="C238" s="2"/>
      <c r="D238" s="2"/>
      <c r="E238" s="70">
        <v>4</v>
      </c>
      <c r="F238" s="59">
        <v>1</v>
      </c>
      <c r="G238" s="2"/>
      <c r="H238" s="59">
        <v>10</v>
      </c>
      <c r="I238" s="70">
        <v>13</v>
      </c>
      <c r="J238" s="70">
        <v>88</v>
      </c>
      <c r="K238" s="59">
        <v>58</v>
      </c>
      <c r="L238" s="70">
        <v>57</v>
      </c>
      <c r="M238" s="70">
        <v>59</v>
      </c>
      <c r="N238" s="70">
        <v>42</v>
      </c>
      <c r="O238" s="70">
        <v>45</v>
      </c>
      <c r="P238" s="70">
        <v>13</v>
      </c>
      <c r="Q238" s="65"/>
      <c r="R238" s="59">
        <v>3</v>
      </c>
      <c r="S238" s="2"/>
      <c r="T238" s="59">
        <v>1</v>
      </c>
      <c r="U238" s="70">
        <v>7</v>
      </c>
      <c r="V238" s="70">
        <v>9</v>
      </c>
      <c r="W238" s="70">
        <v>10</v>
      </c>
      <c r="X238" s="59">
        <v>2</v>
      </c>
      <c r="Y238" s="65"/>
      <c r="Z238" s="2"/>
      <c r="AA238" s="2"/>
      <c r="AB238" s="2"/>
      <c r="AC238" s="2"/>
      <c r="AD238" s="2"/>
      <c r="AE238" s="2"/>
      <c r="AF238" s="53">
        <f t="shared" si="16"/>
        <v>422</v>
      </c>
      <c r="AG238" s="2"/>
    </row>
    <row r="239" spans="1:33" x14ac:dyDescent="0.25">
      <c r="A239" s="45" t="s">
        <v>1</v>
      </c>
      <c r="B239" s="72"/>
      <c r="C239" s="69"/>
      <c r="D239" s="70"/>
      <c r="E239" s="73"/>
      <c r="F239" s="70">
        <v>2</v>
      </c>
      <c r="G239" s="2"/>
      <c r="H239" s="65"/>
      <c r="I239" s="70">
        <v>1</v>
      </c>
      <c r="J239" s="70">
        <v>6</v>
      </c>
      <c r="K239" s="2"/>
      <c r="L239" s="70">
        <v>4</v>
      </c>
      <c r="M239" s="70">
        <v>6</v>
      </c>
      <c r="N239" s="70">
        <v>1</v>
      </c>
      <c r="O239" s="70">
        <v>6</v>
      </c>
      <c r="P239" s="70">
        <v>6</v>
      </c>
      <c r="Q239" s="70">
        <v>6</v>
      </c>
      <c r="R239" s="70">
        <v>6</v>
      </c>
      <c r="S239" s="70">
        <v>8</v>
      </c>
      <c r="T239" s="70">
        <v>7</v>
      </c>
      <c r="U239" s="70">
        <v>10</v>
      </c>
      <c r="V239" s="70">
        <v>11</v>
      </c>
      <c r="W239" s="70">
        <v>13</v>
      </c>
      <c r="X239" s="70">
        <v>16</v>
      </c>
      <c r="Y239" s="70">
        <v>24</v>
      </c>
      <c r="Z239" s="70">
        <v>10</v>
      </c>
      <c r="AA239" s="2"/>
      <c r="AB239" s="2"/>
      <c r="AC239" s="2"/>
      <c r="AD239" s="2"/>
      <c r="AE239" s="2"/>
      <c r="AF239" s="53">
        <f t="shared" si="16"/>
        <v>143</v>
      </c>
      <c r="AG239" s="2"/>
    </row>
    <row r="240" spans="1:33" x14ac:dyDescent="0.25">
      <c r="A240" s="45" t="s">
        <v>17</v>
      </c>
      <c r="B240" s="2"/>
      <c r="C240" s="2"/>
      <c r="D240" s="2"/>
      <c r="E240" s="47"/>
      <c r="F240" s="70"/>
      <c r="G240" s="70"/>
      <c r="H240" s="45"/>
      <c r="I240" s="2"/>
      <c r="J240" s="2"/>
      <c r="K240" s="2"/>
      <c r="L240" s="2"/>
      <c r="M240" s="65"/>
      <c r="N240" s="65"/>
      <c r="O240" s="65"/>
      <c r="P240" s="74">
        <v>100</v>
      </c>
      <c r="Q240" s="2"/>
      <c r="R240" s="65"/>
      <c r="S240" s="2">
        <v>1</v>
      </c>
      <c r="T240" s="2"/>
      <c r="U240" s="2"/>
      <c r="V240" s="2"/>
      <c r="W240" s="2"/>
      <c r="X240" s="2"/>
      <c r="Y240" s="2"/>
      <c r="Z240" s="2"/>
      <c r="AA240" s="2"/>
      <c r="AB240" s="2"/>
      <c r="AC240" s="2"/>
      <c r="AD240" s="2"/>
      <c r="AE240" s="2"/>
      <c r="AF240" s="53">
        <f t="shared" si="16"/>
        <v>101</v>
      </c>
      <c r="AG240" s="2"/>
    </row>
    <row r="241" spans="1:33" x14ac:dyDescent="0.25">
      <c r="A241" s="45" t="s">
        <v>12</v>
      </c>
      <c r="B241" s="2"/>
      <c r="C241" s="2"/>
      <c r="D241" s="2"/>
      <c r="E241" s="65"/>
      <c r="F241" s="70">
        <v>15</v>
      </c>
      <c r="G241" s="2"/>
      <c r="H241" s="59">
        <v>15</v>
      </c>
      <c r="I241" s="2"/>
      <c r="J241" s="2"/>
      <c r="K241" s="70">
        <v>5</v>
      </c>
      <c r="L241" s="2"/>
      <c r="M241" s="65"/>
      <c r="N241" s="65"/>
      <c r="O241" s="65"/>
      <c r="P241" s="65"/>
      <c r="Q241" s="59">
        <v>2</v>
      </c>
      <c r="R241" s="70">
        <v>2</v>
      </c>
      <c r="S241" s="2"/>
      <c r="T241" s="70">
        <v>1</v>
      </c>
      <c r="U241" s="2"/>
      <c r="V241" s="2"/>
      <c r="W241" s="2"/>
      <c r="X241" s="70">
        <v>1</v>
      </c>
      <c r="Y241" s="70">
        <v>2</v>
      </c>
      <c r="Z241" s="2"/>
      <c r="AA241" s="2"/>
      <c r="AB241" s="2"/>
      <c r="AC241" s="2"/>
      <c r="AD241" s="2"/>
      <c r="AE241" s="2"/>
      <c r="AF241" s="53">
        <f t="shared" si="16"/>
        <v>43</v>
      </c>
      <c r="AG241" s="2"/>
    </row>
    <row r="242" spans="1:33" x14ac:dyDescent="0.25">
      <c r="A242" s="45" t="s">
        <v>84</v>
      </c>
      <c r="B242" s="2"/>
      <c r="C242" s="2"/>
      <c r="D242" s="2"/>
      <c r="E242" s="59"/>
      <c r="F242" s="65"/>
      <c r="G242" s="2">
        <v>1</v>
      </c>
      <c r="H242" s="45"/>
      <c r="I242" s="2">
        <v>1</v>
      </c>
      <c r="J242" s="2"/>
      <c r="K242" s="2"/>
      <c r="L242" s="2"/>
      <c r="M242" s="70">
        <v>3</v>
      </c>
      <c r="N242" s="70">
        <v>13</v>
      </c>
      <c r="O242" s="70">
        <v>1</v>
      </c>
      <c r="P242" s="70">
        <v>7</v>
      </c>
      <c r="Q242" s="70">
        <v>7</v>
      </c>
      <c r="R242" s="25"/>
      <c r="S242" s="2"/>
      <c r="T242" s="2"/>
      <c r="U242" s="2"/>
      <c r="V242" s="2"/>
      <c r="W242" s="2"/>
      <c r="X242" s="2"/>
      <c r="Y242" s="2"/>
      <c r="Z242" s="2"/>
      <c r="AA242" s="2"/>
      <c r="AB242" s="2"/>
      <c r="AC242" s="2"/>
      <c r="AD242" s="2"/>
      <c r="AE242" s="2"/>
      <c r="AF242" s="53">
        <f t="shared" si="16"/>
        <v>33</v>
      </c>
      <c r="AG242" s="2"/>
    </row>
    <row r="243" spans="1:33" x14ac:dyDescent="0.25">
      <c r="A243" s="45" t="s">
        <v>44</v>
      </c>
      <c r="B243" s="72"/>
      <c r="C243" s="69"/>
      <c r="D243" s="70"/>
      <c r="E243" s="45"/>
      <c r="F243" s="65"/>
      <c r="G243" s="2"/>
      <c r="H243" s="65"/>
      <c r="I243" s="2"/>
      <c r="J243" s="2"/>
      <c r="K243" s="2"/>
      <c r="L243" s="2"/>
      <c r="M243" s="65"/>
      <c r="N243" s="2"/>
      <c r="O243" s="2"/>
      <c r="P243" s="59">
        <v>5</v>
      </c>
      <c r="Q243" s="70">
        <v>4</v>
      </c>
      <c r="R243" s="70">
        <v>3</v>
      </c>
      <c r="S243" s="2"/>
      <c r="T243" s="65"/>
      <c r="U243" s="70">
        <v>3</v>
      </c>
      <c r="V243" s="65"/>
      <c r="W243" s="70">
        <v>2</v>
      </c>
      <c r="X243" s="2"/>
      <c r="Y243" s="2"/>
      <c r="Z243" s="2"/>
      <c r="AA243" s="2"/>
      <c r="AB243" s="2"/>
      <c r="AC243" s="2"/>
      <c r="AD243" s="2"/>
      <c r="AE243" s="2"/>
      <c r="AF243" s="53">
        <f t="shared" si="16"/>
        <v>17</v>
      </c>
      <c r="AG243" s="2"/>
    </row>
    <row r="244" spans="1:33" x14ac:dyDescent="0.25">
      <c r="A244" s="45" t="s">
        <v>42</v>
      </c>
      <c r="B244" s="2"/>
      <c r="C244" s="2"/>
      <c r="D244" s="2"/>
      <c r="E244" s="59"/>
      <c r="F244" s="65"/>
      <c r="G244" s="65"/>
      <c r="H244" s="45"/>
      <c r="I244" s="2"/>
      <c r="J244" s="2"/>
      <c r="K244" s="2"/>
      <c r="L244" s="2"/>
      <c r="M244" s="70">
        <v>4</v>
      </c>
      <c r="N244" s="70">
        <v>2</v>
      </c>
      <c r="O244" s="70">
        <v>2</v>
      </c>
      <c r="P244" s="71">
        <v>2</v>
      </c>
      <c r="Q244" s="2"/>
      <c r="R244" s="70">
        <v>1</v>
      </c>
      <c r="S244" s="2"/>
      <c r="T244" s="2"/>
      <c r="U244" s="2"/>
      <c r="V244" s="2"/>
      <c r="W244" s="2"/>
      <c r="X244" s="2"/>
      <c r="Y244" s="2"/>
      <c r="Z244" s="2"/>
      <c r="AA244" s="2"/>
      <c r="AB244" s="2"/>
      <c r="AC244" s="2"/>
      <c r="AD244" s="2"/>
      <c r="AE244" s="2"/>
      <c r="AF244" s="53">
        <f t="shared" si="16"/>
        <v>11</v>
      </c>
      <c r="AG244" s="2"/>
    </row>
    <row r="245" spans="1:33" x14ac:dyDescent="0.25">
      <c r="A245" s="45" t="s">
        <v>8</v>
      </c>
      <c r="B245" s="69"/>
      <c r="C245" s="2"/>
      <c r="D245" s="2"/>
      <c r="E245" s="45"/>
      <c r="F245" s="65"/>
      <c r="G245" s="65"/>
      <c r="H245" s="65"/>
      <c r="I245" s="2"/>
      <c r="J245" s="2"/>
      <c r="K245" s="2"/>
      <c r="L245" s="2"/>
      <c r="M245" s="2"/>
      <c r="N245" s="2"/>
      <c r="O245" s="2"/>
      <c r="P245" s="2"/>
      <c r="Q245" s="70">
        <v>2</v>
      </c>
      <c r="R245" s="2"/>
      <c r="S245" s="2"/>
      <c r="T245" s="2"/>
      <c r="U245" s="70">
        <v>1</v>
      </c>
      <c r="V245" s="2"/>
      <c r="W245" s="2"/>
      <c r="X245" s="70">
        <v>3</v>
      </c>
      <c r="Y245" s="70">
        <v>3</v>
      </c>
      <c r="Z245" s="70">
        <v>1</v>
      </c>
      <c r="AA245" s="2"/>
      <c r="AB245" s="2"/>
      <c r="AC245" s="2"/>
      <c r="AD245" s="2"/>
      <c r="AE245" s="2"/>
      <c r="AF245" s="53">
        <f t="shared" si="16"/>
        <v>10</v>
      </c>
      <c r="AG245" s="2"/>
    </row>
    <row r="246" spans="1:33" x14ac:dyDescent="0.25">
      <c r="A246" s="45" t="s">
        <v>7</v>
      </c>
      <c r="B246" s="47"/>
      <c r="C246" s="65"/>
      <c r="D246" s="65"/>
      <c r="E246" s="50"/>
      <c r="F246" s="66"/>
      <c r="G246" s="66"/>
      <c r="H246" s="66"/>
      <c r="I246" s="66"/>
      <c r="J246" s="66"/>
      <c r="K246" s="66"/>
      <c r="L246" s="66">
        <v>4</v>
      </c>
      <c r="M246" s="66">
        <v>1</v>
      </c>
      <c r="N246" s="67"/>
      <c r="O246" s="67"/>
      <c r="P246" s="50"/>
      <c r="Q246" s="50"/>
      <c r="R246" s="50">
        <v>4</v>
      </c>
      <c r="S246" s="66">
        <v>1</v>
      </c>
      <c r="T246" s="66"/>
      <c r="U246" s="50"/>
      <c r="V246" s="66"/>
      <c r="W246" s="50"/>
      <c r="X246" s="66"/>
      <c r="Y246" s="66"/>
      <c r="Z246" s="66"/>
      <c r="AA246" s="2"/>
      <c r="AB246" s="2"/>
      <c r="AC246" s="2"/>
      <c r="AD246" s="2"/>
      <c r="AE246" s="2"/>
      <c r="AF246" s="53">
        <f t="shared" si="16"/>
        <v>10</v>
      </c>
      <c r="AG246" s="2"/>
    </row>
    <row r="247" spans="1:33" x14ac:dyDescent="0.25">
      <c r="A247" s="45" t="s">
        <v>53</v>
      </c>
      <c r="B247" s="65"/>
      <c r="C247" s="65"/>
      <c r="D247" s="65"/>
      <c r="E247" s="47"/>
      <c r="F247" s="59"/>
      <c r="G247" s="2"/>
      <c r="H247" s="72"/>
      <c r="I247" s="65"/>
      <c r="J247" s="65"/>
      <c r="K247" s="2"/>
      <c r="L247" s="65"/>
      <c r="M247" s="59">
        <v>3</v>
      </c>
      <c r="N247" s="65"/>
      <c r="O247" s="65"/>
      <c r="P247" s="59">
        <v>2</v>
      </c>
      <c r="Q247" s="65"/>
      <c r="R247" s="65"/>
      <c r="S247" s="65"/>
      <c r="T247" s="59">
        <v>1</v>
      </c>
      <c r="U247" s="65"/>
      <c r="V247" s="59">
        <v>2</v>
      </c>
      <c r="W247" s="65"/>
      <c r="X247" s="65"/>
      <c r="Y247" s="65"/>
      <c r="Z247" s="65"/>
      <c r="AA247" s="2"/>
      <c r="AB247" s="2"/>
      <c r="AC247" s="2"/>
      <c r="AD247" s="2"/>
      <c r="AE247" s="2"/>
      <c r="AF247" s="53">
        <f t="shared" si="16"/>
        <v>8</v>
      </c>
      <c r="AG247" s="2"/>
    </row>
    <row r="248" spans="1:33" x14ac:dyDescent="0.25">
      <c r="A248" s="45" t="s">
        <v>45</v>
      </c>
      <c r="B248" s="65"/>
      <c r="C248" s="65"/>
      <c r="D248" s="65"/>
      <c r="E248" s="65"/>
      <c r="F248" s="2"/>
      <c r="G248" s="2"/>
      <c r="H248" s="72"/>
      <c r="I248" s="2"/>
      <c r="J248" s="2"/>
      <c r="K248" s="2"/>
      <c r="L248" s="2"/>
      <c r="M248" s="75">
        <v>1</v>
      </c>
      <c r="N248" s="2"/>
      <c r="O248" s="2"/>
      <c r="P248" s="75">
        <v>1</v>
      </c>
      <c r="Q248" s="2"/>
      <c r="R248" s="2"/>
      <c r="S248" s="2"/>
      <c r="T248" s="2"/>
      <c r="U248" s="2"/>
      <c r="V248" s="2"/>
      <c r="W248" s="2"/>
      <c r="X248" s="2"/>
      <c r="Y248" s="2"/>
      <c r="Z248" s="2"/>
      <c r="AA248" s="2"/>
      <c r="AB248" s="2"/>
      <c r="AC248" s="2"/>
      <c r="AD248" s="2"/>
      <c r="AE248" s="2"/>
      <c r="AF248" s="53">
        <f t="shared" si="16"/>
        <v>2</v>
      </c>
      <c r="AG248" s="2"/>
    </row>
    <row r="249" spans="1:33" x14ac:dyDescent="0.25">
      <c r="A249" s="45" t="s">
        <v>32</v>
      </c>
      <c r="B249" s="45"/>
      <c r="C249" s="69"/>
      <c r="D249" s="70"/>
      <c r="E249" s="45"/>
      <c r="F249" s="2"/>
      <c r="G249" s="65"/>
      <c r="H249" s="65"/>
      <c r="I249" s="65"/>
      <c r="J249" s="65"/>
      <c r="K249" s="65"/>
      <c r="L249" s="65"/>
      <c r="M249" s="65"/>
      <c r="N249" s="65"/>
      <c r="O249" s="65"/>
      <c r="P249" s="65"/>
      <c r="Q249" s="65">
        <v>1</v>
      </c>
      <c r="R249" s="65">
        <v>1</v>
      </c>
      <c r="S249" s="65"/>
      <c r="T249" s="65"/>
      <c r="U249" s="65"/>
      <c r="V249" s="65"/>
      <c r="W249" s="65"/>
      <c r="X249" s="65"/>
      <c r="Y249" s="65"/>
      <c r="Z249" s="65"/>
      <c r="AA249" s="2"/>
      <c r="AB249" s="2"/>
      <c r="AC249" s="2"/>
      <c r="AD249" s="2"/>
      <c r="AE249" s="2"/>
      <c r="AF249" s="53">
        <f t="shared" si="16"/>
        <v>2</v>
      </c>
      <c r="AG249" s="2"/>
    </row>
    <row r="250" spans="1:33" x14ac:dyDescent="0.25">
      <c r="A250" s="45" t="s">
        <v>52</v>
      </c>
      <c r="B250" s="65"/>
      <c r="C250" s="2"/>
      <c r="D250" s="2"/>
      <c r="E250" s="65"/>
      <c r="F250" s="2"/>
      <c r="G250" s="2"/>
      <c r="H250" s="72"/>
      <c r="I250" s="2"/>
      <c r="J250" s="2"/>
      <c r="K250" s="2"/>
      <c r="L250" s="2"/>
      <c r="M250" s="2"/>
      <c r="N250" s="2"/>
      <c r="O250" s="2"/>
      <c r="P250" s="2"/>
      <c r="Q250" s="2">
        <v>1</v>
      </c>
      <c r="R250" s="65"/>
      <c r="S250" s="2"/>
      <c r="T250" s="2"/>
      <c r="U250" s="2"/>
      <c r="V250" s="2"/>
      <c r="W250" s="2"/>
      <c r="X250" s="2"/>
      <c r="Y250" s="2"/>
      <c r="Z250" s="2"/>
      <c r="AA250" s="2"/>
      <c r="AB250" s="2"/>
      <c r="AC250" s="2"/>
      <c r="AD250" s="2"/>
      <c r="AE250" s="2"/>
      <c r="AF250" s="53">
        <f t="shared" si="16"/>
        <v>1</v>
      </c>
      <c r="AG250" s="2"/>
    </row>
    <row r="251" spans="1:33" x14ac:dyDescent="0.25">
      <c r="A251" s="45" t="s">
        <v>51</v>
      </c>
      <c r="B251" s="65"/>
      <c r="C251" s="2"/>
      <c r="D251" s="65"/>
      <c r="E251" s="65"/>
      <c r="F251" s="2"/>
      <c r="G251" s="2"/>
      <c r="H251" s="72"/>
      <c r="I251" s="2"/>
      <c r="J251" s="65"/>
      <c r="K251" s="65"/>
      <c r="L251" s="65"/>
      <c r="M251" s="65"/>
      <c r="N251" s="65"/>
      <c r="O251" s="65"/>
      <c r="P251" s="74">
        <v>1</v>
      </c>
      <c r="Q251" s="65"/>
      <c r="R251" s="65"/>
      <c r="S251" s="65"/>
      <c r="T251" s="65"/>
      <c r="U251" s="65"/>
      <c r="V251" s="2"/>
      <c r="W251" s="65"/>
      <c r="X251" s="2"/>
      <c r="Y251" s="2"/>
      <c r="Z251" s="2"/>
      <c r="AA251" s="2"/>
      <c r="AB251" s="2"/>
      <c r="AC251" s="2"/>
      <c r="AD251" s="2"/>
      <c r="AE251" s="2"/>
      <c r="AF251" s="53">
        <f t="shared" si="16"/>
        <v>1</v>
      </c>
      <c r="AG251" s="2"/>
    </row>
    <row r="252" spans="1:33" x14ac:dyDescent="0.25">
      <c r="A252" s="45" t="s">
        <v>4</v>
      </c>
      <c r="B252" s="65"/>
      <c r="C252" s="2"/>
      <c r="D252" s="2"/>
      <c r="E252" s="65"/>
      <c r="F252" s="2"/>
      <c r="G252" s="2"/>
      <c r="H252" s="72"/>
      <c r="I252" s="2"/>
      <c r="J252" s="2"/>
      <c r="K252" s="2"/>
      <c r="L252" s="2"/>
      <c r="M252" s="2"/>
      <c r="N252" s="2"/>
      <c r="O252" s="2"/>
      <c r="P252" s="2"/>
      <c r="Q252" s="65"/>
      <c r="R252" s="2">
        <v>1</v>
      </c>
      <c r="S252" s="2"/>
      <c r="T252" s="2"/>
      <c r="U252" s="65"/>
      <c r="V252" s="2"/>
      <c r="W252" s="2"/>
      <c r="X252" s="65"/>
      <c r="Y252" s="65"/>
      <c r="Z252" s="65"/>
      <c r="AA252" s="2"/>
      <c r="AB252" s="2"/>
      <c r="AC252" s="2"/>
      <c r="AD252" s="2"/>
      <c r="AE252" s="2"/>
      <c r="AF252" s="53">
        <f t="shared" si="16"/>
        <v>1</v>
      </c>
      <c r="AG252" s="2"/>
    </row>
    <row r="253" spans="1:33" x14ac:dyDescent="0.25">
      <c r="A253" s="45" t="s">
        <v>13</v>
      </c>
      <c r="B253" s="65"/>
      <c r="C253" s="65"/>
      <c r="D253" s="2"/>
      <c r="E253" s="47"/>
      <c r="F253" s="59"/>
      <c r="G253" s="65"/>
      <c r="H253" s="45"/>
      <c r="I253" s="65"/>
      <c r="J253" s="65"/>
      <c r="K253" s="65"/>
      <c r="L253" s="65"/>
      <c r="M253" s="65"/>
      <c r="N253" s="65"/>
      <c r="O253" s="65"/>
      <c r="P253" s="65"/>
      <c r="Q253" s="65"/>
      <c r="R253" s="74">
        <v>1</v>
      </c>
      <c r="S253" s="65"/>
      <c r="T253" s="65"/>
      <c r="U253" s="65"/>
      <c r="V253" s="65"/>
      <c r="W253" s="65"/>
      <c r="X253" s="65"/>
      <c r="Y253" s="65"/>
      <c r="Z253" s="65"/>
      <c r="AA253" s="2"/>
      <c r="AB253" s="2"/>
      <c r="AC253" s="2"/>
      <c r="AD253" s="2"/>
      <c r="AE253" s="2"/>
      <c r="AF253" s="53">
        <f t="shared" si="16"/>
        <v>1</v>
      </c>
      <c r="AG253" s="2"/>
    </row>
    <row r="254" spans="1:33" x14ac:dyDescent="0.25">
      <c r="A254" s="45" t="s">
        <v>85</v>
      </c>
      <c r="B254" s="47"/>
      <c r="C254" s="2"/>
      <c r="D254" s="2"/>
      <c r="E254" s="45"/>
      <c r="F254" s="65"/>
      <c r="G254" s="65"/>
      <c r="H254" s="65"/>
      <c r="I254" s="65"/>
      <c r="J254" s="65"/>
      <c r="K254" s="65"/>
      <c r="L254" s="65"/>
      <c r="M254" s="65"/>
      <c r="N254" s="25"/>
      <c r="O254" s="25"/>
      <c r="P254" s="65"/>
      <c r="Q254" s="65"/>
      <c r="R254" s="59">
        <v>1</v>
      </c>
      <c r="S254" s="65"/>
      <c r="T254" s="65"/>
      <c r="U254" s="65"/>
      <c r="V254" s="65"/>
      <c r="W254" s="65"/>
      <c r="X254" s="65"/>
      <c r="Y254" s="65"/>
      <c r="Z254" s="65"/>
      <c r="AA254" s="2"/>
      <c r="AB254" s="2"/>
      <c r="AC254" s="2"/>
      <c r="AD254" s="2"/>
      <c r="AE254" s="2"/>
      <c r="AF254" s="53">
        <f t="shared" si="16"/>
        <v>1</v>
      </c>
      <c r="AG254" s="2"/>
    </row>
    <row r="255" spans="1:33" x14ac:dyDescent="0.25">
      <c r="A255" s="61" t="s">
        <v>24</v>
      </c>
      <c r="B255" s="51">
        <f>SUM(B232:B254)</f>
        <v>0</v>
      </c>
      <c r="C255" s="51">
        <f>SUM(C232:C254)</f>
        <v>0</v>
      </c>
      <c r="D255" s="51">
        <f t="shared" ref="D255:AE255" si="17">SUM(D232:D254)</f>
        <v>5</v>
      </c>
      <c r="E255" s="51">
        <f t="shared" si="17"/>
        <v>75</v>
      </c>
      <c r="F255" s="51">
        <f t="shared" si="17"/>
        <v>29</v>
      </c>
      <c r="G255" s="51">
        <f t="shared" si="17"/>
        <v>18</v>
      </c>
      <c r="H255" s="51">
        <f t="shared" si="17"/>
        <v>142</v>
      </c>
      <c r="I255" s="51">
        <f t="shared" si="17"/>
        <v>449</v>
      </c>
      <c r="J255" s="51">
        <f t="shared" si="17"/>
        <v>3040</v>
      </c>
      <c r="K255" s="51">
        <f t="shared" si="17"/>
        <v>5285</v>
      </c>
      <c r="L255" s="51">
        <f t="shared" si="17"/>
        <v>5919</v>
      </c>
      <c r="M255" s="51">
        <f t="shared" si="17"/>
        <v>7171</v>
      </c>
      <c r="N255" s="51">
        <f t="shared" si="17"/>
        <v>8593</v>
      </c>
      <c r="O255" s="51">
        <f t="shared" si="17"/>
        <v>9767</v>
      </c>
      <c r="P255" s="51">
        <f t="shared" si="17"/>
        <v>9070</v>
      </c>
      <c r="Q255" s="51">
        <f t="shared" si="17"/>
        <v>7443</v>
      </c>
      <c r="R255" s="51">
        <f t="shared" si="17"/>
        <v>9358</v>
      </c>
      <c r="S255" s="51">
        <f t="shared" si="17"/>
        <v>5879</v>
      </c>
      <c r="T255" s="51">
        <f t="shared" si="17"/>
        <v>4974</v>
      </c>
      <c r="U255" s="51">
        <f t="shared" si="17"/>
        <v>4068</v>
      </c>
      <c r="V255" s="51">
        <f t="shared" si="17"/>
        <v>3345</v>
      </c>
      <c r="W255" s="51">
        <f t="shared" si="17"/>
        <v>1916</v>
      </c>
      <c r="X255" s="51">
        <f t="shared" si="17"/>
        <v>2330</v>
      </c>
      <c r="Y255" s="51">
        <f t="shared" si="17"/>
        <v>2056</v>
      </c>
      <c r="Z255" s="51">
        <f t="shared" si="17"/>
        <v>1176</v>
      </c>
      <c r="AA255" s="51">
        <f t="shared" si="17"/>
        <v>0</v>
      </c>
      <c r="AB255" s="51">
        <f t="shared" si="17"/>
        <v>0</v>
      </c>
      <c r="AC255" s="51">
        <f t="shared" si="17"/>
        <v>0</v>
      </c>
      <c r="AD255" s="51">
        <f t="shared" si="17"/>
        <v>0</v>
      </c>
      <c r="AE255" s="51">
        <f t="shared" si="17"/>
        <v>0</v>
      </c>
      <c r="AF255" s="53">
        <f t="shared" si="16"/>
        <v>92108</v>
      </c>
      <c r="AG255" s="2"/>
    </row>
    <row r="258" spans="1:11" x14ac:dyDescent="0.25">
      <c r="A258" s="1" t="s">
        <v>122</v>
      </c>
    </row>
    <row r="260" spans="1:11" x14ac:dyDescent="0.25">
      <c r="A260" s="32" t="s">
        <v>39</v>
      </c>
      <c r="B260" s="8">
        <v>1986</v>
      </c>
      <c r="C260" s="8">
        <v>1989</v>
      </c>
      <c r="D260" s="8">
        <v>1990</v>
      </c>
      <c r="E260" s="8">
        <v>1991</v>
      </c>
      <c r="F260" s="8">
        <v>1992</v>
      </c>
      <c r="G260" s="8">
        <v>1993</v>
      </c>
      <c r="H260" s="8">
        <v>1994</v>
      </c>
      <c r="I260" s="8" t="s">
        <v>61</v>
      </c>
      <c r="J260" s="152" t="s">
        <v>126</v>
      </c>
      <c r="K260" s="152" t="s">
        <v>127</v>
      </c>
    </row>
    <row r="261" spans="1:11" x14ac:dyDescent="0.25">
      <c r="A261" s="3" t="s">
        <v>11</v>
      </c>
      <c r="B261" s="86">
        <v>72325</v>
      </c>
      <c r="C261" s="86">
        <v>58025</v>
      </c>
      <c r="D261" s="86">
        <v>29745</v>
      </c>
      <c r="E261" s="86">
        <v>74972</v>
      </c>
      <c r="F261" s="86">
        <v>94154</v>
      </c>
      <c r="G261" s="86">
        <v>54800</v>
      </c>
      <c r="H261" s="86">
        <v>80227</v>
      </c>
      <c r="I261" s="19">
        <f t="shared" ref="I261:I292" si="18">SUM(B261:H261)/7</f>
        <v>66321.142857142855</v>
      </c>
      <c r="J261" s="19">
        <v>1</v>
      </c>
      <c r="K261" s="19">
        <v>1</v>
      </c>
    </row>
    <row r="262" spans="1:11" x14ac:dyDescent="0.25">
      <c r="A262" s="3" t="s">
        <v>79</v>
      </c>
      <c r="B262" s="86">
        <v>6450</v>
      </c>
      <c r="C262" s="86">
        <v>1355</v>
      </c>
      <c r="D262" s="86">
        <v>16449</v>
      </c>
      <c r="E262" s="86">
        <v>3908</v>
      </c>
      <c r="F262" s="86">
        <v>40506</v>
      </c>
      <c r="G262" s="86">
        <v>6130</v>
      </c>
      <c r="H262" s="86">
        <v>5168</v>
      </c>
      <c r="I262" s="19">
        <f t="shared" si="18"/>
        <v>11423.714285714286</v>
      </c>
      <c r="J262" s="19">
        <v>1</v>
      </c>
      <c r="K262" s="19">
        <v>1</v>
      </c>
    </row>
    <row r="263" spans="1:11" x14ac:dyDescent="0.25">
      <c r="A263" s="3" t="s">
        <v>14</v>
      </c>
      <c r="B263" s="86">
        <v>2325</v>
      </c>
      <c r="C263" s="86">
        <v>7275</v>
      </c>
      <c r="D263" s="86">
        <v>1820</v>
      </c>
      <c r="E263" s="86">
        <v>4097</v>
      </c>
      <c r="F263" s="86">
        <v>12653</v>
      </c>
      <c r="G263" s="86">
        <v>4393</v>
      </c>
      <c r="H263" s="86">
        <v>3422</v>
      </c>
      <c r="I263" s="19">
        <f t="shared" si="18"/>
        <v>5140.7142857142853</v>
      </c>
      <c r="J263" s="19">
        <v>1</v>
      </c>
      <c r="K263" s="19">
        <v>1</v>
      </c>
    </row>
    <row r="264" spans="1:11" x14ac:dyDescent="0.25">
      <c r="A264" s="3" t="s">
        <v>80</v>
      </c>
      <c r="B264" s="86">
        <v>3060</v>
      </c>
      <c r="C264" s="86">
        <v>1338</v>
      </c>
      <c r="D264" s="86">
        <v>7097</v>
      </c>
      <c r="E264" s="86">
        <v>3376</v>
      </c>
      <c r="F264" s="86">
        <v>6306</v>
      </c>
      <c r="G264" s="86">
        <v>3328</v>
      </c>
      <c r="H264" s="86">
        <v>1155</v>
      </c>
      <c r="I264" s="19">
        <f t="shared" si="18"/>
        <v>3665.7142857142858</v>
      </c>
      <c r="J264" s="19">
        <v>1</v>
      </c>
      <c r="K264" s="19">
        <v>1</v>
      </c>
    </row>
    <row r="265" spans="1:11" x14ac:dyDescent="0.25">
      <c r="A265" s="3" t="s">
        <v>15</v>
      </c>
      <c r="B265" s="86">
        <v>3100</v>
      </c>
      <c r="C265" s="86">
        <v>2605</v>
      </c>
      <c r="D265" s="86">
        <v>327</v>
      </c>
      <c r="E265" s="86">
        <v>731</v>
      </c>
      <c r="F265" s="86">
        <v>7710</v>
      </c>
      <c r="G265" s="86">
        <v>2313</v>
      </c>
      <c r="H265" s="86">
        <v>827</v>
      </c>
      <c r="I265" s="19">
        <f t="shared" si="18"/>
        <v>2516.1428571428573</v>
      </c>
      <c r="J265" s="19">
        <v>1</v>
      </c>
      <c r="K265" s="19">
        <v>1</v>
      </c>
    </row>
    <row r="266" spans="1:11" x14ac:dyDescent="0.25">
      <c r="A266" s="3" t="s">
        <v>17</v>
      </c>
      <c r="B266" s="86"/>
      <c r="C266" s="86"/>
      <c r="D266" s="86"/>
      <c r="E266" s="86">
        <v>12350</v>
      </c>
      <c r="F266" s="86"/>
      <c r="G266" s="86"/>
      <c r="H266" s="86">
        <v>101</v>
      </c>
      <c r="I266" s="19">
        <f t="shared" si="18"/>
        <v>1778.7142857142858</v>
      </c>
      <c r="J266" s="19">
        <v>1</v>
      </c>
    </row>
    <row r="267" spans="1:11" x14ac:dyDescent="0.25">
      <c r="A267" s="3" t="s">
        <v>2</v>
      </c>
      <c r="B267" s="86">
        <v>2000</v>
      </c>
      <c r="C267" s="86">
        <v>7</v>
      </c>
      <c r="D267" s="86">
        <v>221</v>
      </c>
      <c r="E267" s="86">
        <v>148</v>
      </c>
      <c r="F267" s="86">
        <v>3098</v>
      </c>
      <c r="G267" s="86">
        <v>176</v>
      </c>
      <c r="H267" s="86">
        <v>422</v>
      </c>
      <c r="I267" s="19">
        <f t="shared" si="18"/>
        <v>867.42857142857144</v>
      </c>
      <c r="J267" s="19">
        <v>1</v>
      </c>
      <c r="K267" s="19">
        <v>1</v>
      </c>
    </row>
    <row r="268" spans="1:11" x14ac:dyDescent="0.25">
      <c r="A268" s="3" t="s">
        <v>40</v>
      </c>
      <c r="B268" s="86"/>
      <c r="C268" s="86"/>
      <c r="D268" s="86"/>
      <c r="E268" s="86"/>
      <c r="F268" s="86">
        <v>14</v>
      </c>
      <c r="G268" s="86">
        <v>4</v>
      </c>
      <c r="H268" s="86">
        <v>502</v>
      </c>
      <c r="I268" s="19">
        <f t="shared" si="18"/>
        <v>74.285714285714292</v>
      </c>
      <c r="J268" s="19">
        <v>1</v>
      </c>
      <c r="K268" s="19">
        <v>1</v>
      </c>
    </row>
    <row r="269" spans="1:11" x14ac:dyDescent="0.25">
      <c r="A269" s="3" t="s">
        <v>12</v>
      </c>
      <c r="B269" s="86">
        <v>164</v>
      </c>
      <c r="C269" s="86">
        <v>80</v>
      </c>
      <c r="D269" s="86"/>
      <c r="E269" s="86">
        <v>23</v>
      </c>
      <c r="F269" s="86">
        <v>89</v>
      </c>
      <c r="G269" s="86">
        <v>112</v>
      </c>
      <c r="H269" s="86">
        <v>43</v>
      </c>
      <c r="I269" s="19">
        <f t="shared" si="18"/>
        <v>73</v>
      </c>
      <c r="J269" s="19">
        <v>1</v>
      </c>
      <c r="K269" s="19">
        <v>1</v>
      </c>
    </row>
    <row r="270" spans="1:11" x14ac:dyDescent="0.25">
      <c r="A270" s="3" t="s">
        <v>1</v>
      </c>
      <c r="B270" s="86">
        <v>40</v>
      </c>
      <c r="C270" s="86">
        <v>30</v>
      </c>
      <c r="D270" s="86">
        <v>4</v>
      </c>
      <c r="E270" s="86">
        <v>39</v>
      </c>
      <c r="F270" s="86">
        <v>90</v>
      </c>
      <c r="G270" s="86">
        <v>164</v>
      </c>
      <c r="H270" s="86">
        <v>143</v>
      </c>
      <c r="I270" s="19">
        <f t="shared" si="18"/>
        <v>72.857142857142861</v>
      </c>
      <c r="J270" s="19">
        <v>1</v>
      </c>
      <c r="K270" s="19">
        <v>1</v>
      </c>
    </row>
    <row r="271" spans="1:11" x14ac:dyDescent="0.25">
      <c r="A271" s="3" t="s">
        <v>45</v>
      </c>
      <c r="B271" s="86"/>
      <c r="C271" s="86">
        <v>30</v>
      </c>
      <c r="D271" s="86">
        <v>24</v>
      </c>
      <c r="E271" s="86">
        <v>49</v>
      </c>
      <c r="F271" s="86">
        <v>72</v>
      </c>
      <c r="G271" s="86">
        <v>2</v>
      </c>
      <c r="H271" s="86">
        <v>2</v>
      </c>
      <c r="I271" s="19">
        <f t="shared" si="18"/>
        <v>25.571428571428573</v>
      </c>
      <c r="J271" s="19">
        <v>1</v>
      </c>
      <c r="K271" s="19">
        <v>1</v>
      </c>
    </row>
    <row r="272" spans="1:11" x14ac:dyDescent="0.25">
      <c r="A272" s="3" t="s">
        <v>7</v>
      </c>
      <c r="B272" s="86">
        <v>2</v>
      </c>
      <c r="C272" s="86">
        <v>9</v>
      </c>
      <c r="D272" s="86">
        <v>3</v>
      </c>
      <c r="E272" s="86">
        <v>15</v>
      </c>
      <c r="F272" s="86">
        <v>82</v>
      </c>
      <c r="G272" s="86">
        <v>24</v>
      </c>
      <c r="H272" s="86">
        <v>10</v>
      </c>
      <c r="I272" s="19">
        <f t="shared" si="18"/>
        <v>20.714285714285715</v>
      </c>
      <c r="J272" s="19">
        <v>1</v>
      </c>
      <c r="K272" s="19">
        <v>1</v>
      </c>
    </row>
    <row r="273" spans="1:11" x14ac:dyDescent="0.25">
      <c r="A273" s="3" t="s">
        <v>44</v>
      </c>
      <c r="B273" s="86">
        <v>5</v>
      </c>
      <c r="C273" s="86">
        <v>3</v>
      </c>
      <c r="D273" s="86">
        <v>5</v>
      </c>
      <c r="E273" s="86">
        <v>13</v>
      </c>
      <c r="F273" s="86">
        <v>36</v>
      </c>
      <c r="G273" s="86">
        <v>8</v>
      </c>
      <c r="H273" s="86">
        <v>17</v>
      </c>
      <c r="I273" s="19">
        <f t="shared" si="18"/>
        <v>12.428571428571429</v>
      </c>
      <c r="J273" s="19">
        <v>1</v>
      </c>
      <c r="K273" s="19">
        <v>1</v>
      </c>
    </row>
    <row r="274" spans="1:11" x14ac:dyDescent="0.25">
      <c r="A274" s="3" t="s">
        <v>3</v>
      </c>
      <c r="B274" s="86"/>
      <c r="C274" s="86"/>
      <c r="D274" s="86"/>
      <c r="E274" s="86"/>
      <c r="F274" s="86">
        <v>36</v>
      </c>
      <c r="G274" s="86">
        <v>14</v>
      </c>
      <c r="H274" s="86"/>
      <c r="I274" s="19">
        <f t="shared" si="18"/>
        <v>7.1428571428571432</v>
      </c>
      <c r="J274" s="19">
        <v>1</v>
      </c>
    </row>
    <row r="275" spans="1:11" x14ac:dyDescent="0.25">
      <c r="A275" s="3" t="s">
        <v>8</v>
      </c>
      <c r="B275" s="86"/>
      <c r="C275" s="86"/>
      <c r="D275" s="86"/>
      <c r="E275" s="86">
        <v>12</v>
      </c>
      <c r="F275" s="86">
        <v>7</v>
      </c>
      <c r="G275" s="86">
        <v>13</v>
      </c>
      <c r="H275" s="86">
        <v>10</v>
      </c>
      <c r="I275" s="19">
        <f t="shared" si="18"/>
        <v>6</v>
      </c>
      <c r="J275" s="19">
        <v>1</v>
      </c>
      <c r="K275" s="19">
        <v>1</v>
      </c>
    </row>
    <row r="276" spans="1:11" x14ac:dyDescent="0.25">
      <c r="A276" s="3" t="s">
        <v>84</v>
      </c>
      <c r="B276" s="86"/>
      <c r="C276" s="86"/>
      <c r="D276" s="86"/>
      <c r="E276" s="86"/>
      <c r="F276" s="86"/>
      <c r="G276" s="86">
        <v>5</v>
      </c>
      <c r="H276" s="86">
        <v>33</v>
      </c>
      <c r="I276" s="19">
        <f t="shared" si="18"/>
        <v>5.4285714285714288</v>
      </c>
      <c r="J276" s="19">
        <v>1</v>
      </c>
      <c r="K276" s="19">
        <v>1</v>
      </c>
    </row>
    <row r="277" spans="1:11" x14ac:dyDescent="0.25">
      <c r="A277" s="3" t="s">
        <v>53</v>
      </c>
      <c r="B277" s="86"/>
      <c r="C277" s="86"/>
      <c r="D277" s="86"/>
      <c r="E277" s="86">
        <v>8</v>
      </c>
      <c r="F277" s="86"/>
      <c r="G277" s="86">
        <v>11</v>
      </c>
      <c r="H277" s="86">
        <v>8</v>
      </c>
      <c r="I277" s="19">
        <f t="shared" si="18"/>
        <v>3.8571428571428572</v>
      </c>
      <c r="J277" s="19">
        <v>1</v>
      </c>
      <c r="K277" s="19">
        <v>1</v>
      </c>
    </row>
    <row r="278" spans="1:11" x14ac:dyDescent="0.25">
      <c r="A278" s="3" t="s">
        <v>42</v>
      </c>
      <c r="B278" s="86"/>
      <c r="C278" s="86">
        <v>4</v>
      </c>
      <c r="D278" s="86"/>
      <c r="E278" s="86">
        <v>3</v>
      </c>
      <c r="F278" s="86">
        <v>4</v>
      </c>
      <c r="G278" s="86">
        <v>2</v>
      </c>
      <c r="H278" s="86">
        <v>11</v>
      </c>
      <c r="I278" s="19">
        <f t="shared" si="18"/>
        <v>3.4285714285714284</v>
      </c>
      <c r="J278" s="19">
        <v>1</v>
      </c>
      <c r="K278" s="19">
        <v>1</v>
      </c>
    </row>
    <row r="279" spans="1:11" x14ac:dyDescent="0.25">
      <c r="A279" s="3" t="s">
        <v>13</v>
      </c>
      <c r="B279" s="86">
        <v>16</v>
      </c>
      <c r="C279" s="86"/>
      <c r="D279" s="86"/>
      <c r="E279" s="86">
        <v>1</v>
      </c>
      <c r="F279" s="86">
        <v>1</v>
      </c>
      <c r="G279" s="86"/>
      <c r="H279" s="86">
        <v>1</v>
      </c>
      <c r="I279" s="19">
        <f t="shared" si="18"/>
        <v>2.7142857142857144</v>
      </c>
      <c r="J279" s="19">
        <v>1</v>
      </c>
      <c r="K279" s="19">
        <v>1</v>
      </c>
    </row>
    <row r="280" spans="1:11" x14ac:dyDescent="0.25">
      <c r="A280" s="3" t="s">
        <v>50</v>
      </c>
      <c r="B280" s="86"/>
      <c r="C280" s="86"/>
      <c r="D280" s="86"/>
      <c r="E280" s="86">
        <v>5</v>
      </c>
      <c r="F280" s="86">
        <v>5</v>
      </c>
      <c r="G280" s="86"/>
      <c r="H280" s="86"/>
      <c r="I280" s="19">
        <f t="shared" si="18"/>
        <v>1.4285714285714286</v>
      </c>
      <c r="J280" s="19">
        <v>1</v>
      </c>
      <c r="K280" s="19">
        <v>1</v>
      </c>
    </row>
    <row r="281" spans="1:11" x14ac:dyDescent="0.25">
      <c r="A281" s="3" t="s">
        <v>46</v>
      </c>
      <c r="B281" s="86"/>
      <c r="C281" s="86"/>
      <c r="D281" s="86"/>
      <c r="E281" s="86"/>
      <c r="F281" s="86"/>
      <c r="G281" s="86">
        <v>9</v>
      </c>
      <c r="H281" s="86"/>
      <c r="I281" s="19">
        <f t="shared" si="18"/>
        <v>1.2857142857142858</v>
      </c>
      <c r="J281" s="19">
        <v>1</v>
      </c>
      <c r="K281" s="19">
        <v>1</v>
      </c>
    </row>
    <row r="282" spans="1:11" x14ac:dyDescent="0.25">
      <c r="A282" s="3" t="s">
        <v>52</v>
      </c>
      <c r="B282" s="86"/>
      <c r="C282" s="86">
        <v>1</v>
      </c>
      <c r="D282" s="86"/>
      <c r="E282" s="86"/>
      <c r="F282" s="86">
        <v>1</v>
      </c>
      <c r="G282" s="86">
        <v>5</v>
      </c>
      <c r="H282" s="86">
        <v>1</v>
      </c>
      <c r="I282" s="19">
        <f t="shared" si="18"/>
        <v>1.1428571428571428</v>
      </c>
      <c r="J282" s="19">
        <v>1</v>
      </c>
      <c r="K282" s="19">
        <v>1</v>
      </c>
    </row>
    <row r="283" spans="1:11" x14ac:dyDescent="0.25">
      <c r="A283" s="3" t="s">
        <v>83</v>
      </c>
      <c r="B283" s="86"/>
      <c r="C283" s="86"/>
      <c r="D283" s="86"/>
      <c r="E283" s="86">
        <v>7</v>
      </c>
      <c r="F283" s="86"/>
      <c r="G283" s="86"/>
      <c r="H283" s="86"/>
      <c r="I283" s="19">
        <f t="shared" si="18"/>
        <v>1</v>
      </c>
      <c r="J283" s="19">
        <v>1</v>
      </c>
      <c r="K283" s="19">
        <v>1</v>
      </c>
    </row>
    <row r="284" spans="1:11" x14ac:dyDescent="0.25">
      <c r="A284" s="3" t="s">
        <v>51</v>
      </c>
      <c r="B284" s="86"/>
      <c r="C284" s="86"/>
      <c r="D284" s="86"/>
      <c r="E284" s="86"/>
      <c r="F284" s="86">
        <v>1</v>
      </c>
      <c r="G284" s="86">
        <v>3</v>
      </c>
      <c r="H284" s="86">
        <v>1</v>
      </c>
      <c r="I284" s="19">
        <f t="shared" si="18"/>
        <v>0.7142857142857143</v>
      </c>
      <c r="J284" s="19">
        <v>1</v>
      </c>
      <c r="K284" s="19">
        <v>1</v>
      </c>
    </row>
    <row r="285" spans="1:11" x14ac:dyDescent="0.25">
      <c r="A285" s="88" t="s">
        <v>81</v>
      </c>
      <c r="B285" s="90"/>
      <c r="C285" s="90"/>
      <c r="D285" s="86">
        <v>2</v>
      </c>
      <c r="E285" s="90"/>
      <c r="F285" s="86">
        <v>2</v>
      </c>
      <c r="G285" s="90"/>
      <c r="H285" s="90"/>
      <c r="I285" s="24">
        <f t="shared" si="18"/>
        <v>0.5714285714285714</v>
      </c>
      <c r="J285" s="19">
        <v>1</v>
      </c>
    </row>
    <row r="286" spans="1:11" x14ac:dyDescent="0.25">
      <c r="A286" s="3" t="s">
        <v>4</v>
      </c>
      <c r="B286" s="86"/>
      <c r="C286" s="86"/>
      <c r="D286" s="86"/>
      <c r="E286" s="86">
        <v>2</v>
      </c>
      <c r="F286" s="86"/>
      <c r="G286" s="86"/>
      <c r="H286" s="86">
        <v>1</v>
      </c>
      <c r="I286" s="19">
        <f t="shared" si="18"/>
        <v>0.42857142857142855</v>
      </c>
      <c r="J286" s="19">
        <v>1</v>
      </c>
    </row>
    <row r="287" spans="1:11" x14ac:dyDescent="0.25">
      <c r="A287" s="3" t="s">
        <v>54</v>
      </c>
      <c r="B287" s="86"/>
      <c r="C287" s="86"/>
      <c r="D287" s="86"/>
      <c r="E287" s="86"/>
      <c r="F287" s="86">
        <v>2</v>
      </c>
      <c r="G287" s="86"/>
      <c r="H287" s="86"/>
      <c r="I287" s="19">
        <f t="shared" si="18"/>
        <v>0.2857142857142857</v>
      </c>
      <c r="J287" s="19">
        <v>1</v>
      </c>
      <c r="K287" s="19">
        <v>1</v>
      </c>
    </row>
    <row r="288" spans="1:11" x14ac:dyDescent="0.25">
      <c r="A288" s="3" t="s">
        <v>32</v>
      </c>
      <c r="B288" s="86"/>
      <c r="C288" s="86"/>
      <c r="D288" s="86"/>
      <c r="E288" s="86"/>
      <c r="F288" s="86"/>
      <c r="G288" s="86"/>
      <c r="H288" s="86">
        <v>2</v>
      </c>
      <c r="I288" s="19">
        <f t="shared" si="18"/>
        <v>0.2857142857142857</v>
      </c>
      <c r="J288" s="19">
        <v>1</v>
      </c>
      <c r="K288" s="19">
        <v>1</v>
      </c>
    </row>
    <row r="289" spans="1:11" x14ac:dyDescent="0.25">
      <c r="A289" s="3" t="s">
        <v>43</v>
      </c>
      <c r="B289" s="86"/>
      <c r="C289" s="86"/>
      <c r="D289" s="86"/>
      <c r="E289" s="86"/>
      <c r="F289" s="86"/>
      <c r="G289" s="86">
        <v>1</v>
      </c>
      <c r="H289" s="86"/>
      <c r="I289" s="19">
        <f t="shared" si="18"/>
        <v>0.14285714285714285</v>
      </c>
      <c r="J289" s="19">
        <v>1</v>
      </c>
    </row>
    <row r="290" spans="1:11" x14ac:dyDescent="0.25">
      <c r="A290" s="87" t="s">
        <v>85</v>
      </c>
      <c r="B290" s="89"/>
      <c r="C290" s="89"/>
      <c r="D290" s="89"/>
      <c r="E290" s="89"/>
      <c r="F290" s="89"/>
      <c r="G290" s="89"/>
      <c r="H290" s="89">
        <v>1</v>
      </c>
      <c r="I290" s="91">
        <f t="shared" si="18"/>
        <v>0.14285714285714285</v>
      </c>
      <c r="J290" s="19">
        <v>1</v>
      </c>
    </row>
    <row r="291" spans="1:11" x14ac:dyDescent="0.25">
      <c r="A291" s="92" t="s">
        <v>124</v>
      </c>
      <c r="B291" s="86">
        <v>89487</v>
      </c>
      <c r="C291" s="86">
        <v>70762</v>
      </c>
      <c r="D291" s="86">
        <v>55697</v>
      </c>
      <c r="E291" s="86">
        <v>99759</v>
      </c>
      <c r="F291" s="86">
        <v>164869</v>
      </c>
      <c r="G291" s="86">
        <v>71517</v>
      </c>
      <c r="H291" s="86">
        <v>92108</v>
      </c>
      <c r="I291" s="19">
        <f t="shared" si="18"/>
        <v>92028.428571428565</v>
      </c>
      <c r="J291" s="19">
        <f>SUM(J261:J290)</f>
        <v>30</v>
      </c>
    </row>
    <row r="292" spans="1:11" x14ac:dyDescent="0.25">
      <c r="A292" s="93" t="s">
        <v>125</v>
      </c>
      <c r="B292">
        <v>11</v>
      </c>
      <c r="C292">
        <v>13</v>
      </c>
      <c r="D292">
        <v>11</v>
      </c>
      <c r="E292">
        <v>19</v>
      </c>
      <c r="F292">
        <v>21</v>
      </c>
      <c r="G292">
        <v>21</v>
      </c>
      <c r="H292" s="86">
        <v>23</v>
      </c>
      <c r="I292" s="19">
        <f t="shared" si="18"/>
        <v>17</v>
      </c>
      <c r="K292" s="19">
        <f>SUM(K261:K290)</f>
        <v>24</v>
      </c>
    </row>
    <row r="295" spans="1:11" x14ac:dyDescent="0.25">
      <c r="A295" s="44" t="s">
        <v>123</v>
      </c>
      <c r="B295" s="2"/>
      <c r="C295" s="2"/>
      <c r="D295" s="2"/>
      <c r="E295" s="2"/>
      <c r="F295" s="2"/>
      <c r="G295" s="2"/>
      <c r="H295" s="2"/>
    </row>
    <row r="296" spans="1:11" x14ac:dyDescent="0.25">
      <c r="A296" s="2" t="s">
        <v>89</v>
      </c>
      <c r="B296" s="2"/>
      <c r="C296" s="2"/>
      <c r="D296" s="2"/>
      <c r="E296" s="2"/>
      <c r="F296" s="2"/>
      <c r="G296" s="2"/>
      <c r="H296" s="2"/>
    </row>
    <row r="297" spans="1:11" x14ac:dyDescent="0.25">
      <c r="A297" s="2"/>
      <c r="B297" s="2"/>
      <c r="C297" s="2"/>
      <c r="D297" s="2"/>
      <c r="E297" s="2"/>
      <c r="F297" s="2"/>
      <c r="G297" s="2"/>
      <c r="H297" s="2"/>
    </row>
    <row r="298" spans="1:11" x14ac:dyDescent="0.25">
      <c r="A298" s="20">
        <v>1986</v>
      </c>
      <c r="B298" s="2"/>
      <c r="C298" s="2"/>
      <c r="D298" s="2"/>
      <c r="E298" s="2"/>
      <c r="F298" s="2"/>
      <c r="G298" s="2"/>
      <c r="H298" s="2"/>
    </row>
    <row r="299" spans="1:11" x14ac:dyDescent="0.25">
      <c r="A299" s="2" t="s">
        <v>78</v>
      </c>
      <c r="B299" s="2"/>
      <c r="C299" s="2"/>
      <c r="D299" s="2"/>
      <c r="E299" s="2"/>
      <c r="F299" s="2"/>
      <c r="G299" s="2"/>
      <c r="H299" s="2"/>
    </row>
    <row r="300" spans="1:11" x14ac:dyDescent="0.25">
      <c r="A300" s="45"/>
      <c r="B300" s="46">
        <v>31528</v>
      </c>
      <c r="C300" s="46">
        <v>31533</v>
      </c>
      <c r="D300" s="47">
        <v>31538</v>
      </c>
      <c r="E300" s="47">
        <v>31543</v>
      </c>
      <c r="F300" s="47">
        <v>31548</v>
      </c>
      <c r="G300" s="46">
        <v>31553</v>
      </c>
      <c r="H300" s="76" t="s">
        <v>24</v>
      </c>
    </row>
    <row r="301" spans="1:11" x14ac:dyDescent="0.25">
      <c r="A301" s="45" t="s">
        <v>11</v>
      </c>
      <c r="B301" s="2"/>
      <c r="C301" s="2"/>
      <c r="D301" s="50">
        <v>6000</v>
      </c>
      <c r="E301" s="50">
        <v>8000</v>
      </c>
      <c r="F301" s="51"/>
      <c r="G301" s="2"/>
      <c r="H301" s="19">
        <f>SUM(B301:G301)</f>
        <v>14000</v>
      </c>
    </row>
    <row r="302" spans="1:11" x14ac:dyDescent="0.25">
      <c r="A302" s="45" t="s">
        <v>79</v>
      </c>
      <c r="B302" s="2"/>
      <c r="C302" s="2"/>
      <c r="D302" s="50">
        <v>300</v>
      </c>
      <c r="E302" s="50">
        <v>700</v>
      </c>
      <c r="F302" s="51"/>
      <c r="G302" s="2"/>
      <c r="H302" s="19">
        <f t="shared" ref="H302:H312" si="19">SUM(B302:G302)</f>
        <v>1000</v>
      </c>
    </row>
    <row r="303" spans="1:11" x14ac:dyDescent="0.25">
      <c r="A303" s="45" t="s">
        <v>15</v>
      </c>
      <c r="B303" s="2"/>
      <c r="C303" s="2"/>
      <c r="D303" s="50">
        <v>200</v>
      </c>
      <c r="E303" s="50">
        <v>400</v>
      </c>
      <c r="F303" s="51"/>
      <c r="G303" s="2"/>
      <c r="H303" s="19">
        <f t="shared" si="19"/>
        <v>600</v>
      </c>
    </row>
    <row r="304" spans="1:11" x14ac:dyDescent="0.25">
      <c r="A304" s="45" t="s">
        <v>80</v>
      </c>
      <c r="B304" s="2"/>
      <c r="C304" s="2"/>
      <c r="D304" s="49">
        <v>100</v>
      </c>
      <c r="E304" s="50">
        <v>500</v>
      </c>
      <c r="F304" s="51"/>
      <c r="G304" s="2"/>
      <c r="H304" s="19">
        <f t="shared" si="19"/>
        <v>600</v>
      </c>
    </row>
    <row r="305" spans="1:8" x14ac:dyDescent="0.25">
      <c r="A305" s="45" t="s">
        <v>14</v>
      </c>
      <c r="B305" s="2"/>
      <c r="C305" s="2"/>
      <c r="D305" s="49">
        <v>30</v>
      </c>
      <c r="E305" s="50">
        <v>100</v>
      </c>
      <c r="F305" s="51"/>
      <c r="G305" s="2"/>
      <c r="H305" s="19">
        <f t="shared" si="19"/>
        <v>130</v>
      </c>
    </row>
    <row r="306" spans="1:8" x14ac:dyDescent="0.25">
      <c r="A306" s="45" t="s">
        <v>2</v>
      </c>
      <c r="B306" s="2"/>
      <c r="C306" s="2"/>
      <c r="D306" s="49">
        <v>200</v>
      </c>
      <c r="E306" s="50">
        <v>75</v>
      </c>
      <c r="F306" s="51"/>
      <c r="G306" s="2"/>
      <c r="H306" s="19">
        <f t="shared" si="19"/>
        <v>275</v>
      </c>
    </row>
    <row r="307" spans="1:8" x14ac:dyDescent="0.25">
      <c r="A307" s="45" t="s">
        <v>12</v>
      </c>
      <c r="B307" s="2"/>
      <c r="C307" s="2"/>
      <c r="D307" s="52"/>
      <c r="E307" s="50">
        <v>50</v>
      </c>
      <c r="F307" s="51"/>
      <c r="G307" s="2"/>
      <c r="H307" s="19">
        <f t="shared" si="19"/>
        <v>50</v>
      </c>
    </row>
    <row r="308" spans="1:8" x14ac:dyDescent="0.25">
      <c r="A308" s="45" t="s">
        <v>1</v>
      </c>
      <c r="B308" s="2"/>
      <c r="C308" s="2"/>
      <c r="D308" s="50">
        <v>1</v>
      </c>
      <c r="E308" s="50">
        <v>5</v>
      </c>
      <c r="F308" s="51"/>
      <c r="G308" s="2"/>
      <c r="H308" s="19">
        <f t="shared" si="19"/>
        <v>6</v>
      </c>
    </row>
    <row r="309" spans="1:8" x14ac:dyDescent="0.25">
      <c r="A309" s="45" t="s">
        <v>13</v>
      </c>
      <c r="B309" s="2"/>
      <c r="C309" s="2"/>
      <c r="D309" s="52"/>
      <c r="E309" s="50">
        <v>2</v>
      </c>
      <c r="F309" s="51"/>
      <c r="G309" s="2"/>
      <c r="H309" s="19">
        <f t="shared" si="19"/>
        <v>2</v>
      </c>
    </row>
    <row r="310" spans="1:8" x14ac:dyDescent="0.25">
      <c r="A310" s="45" t="s">
        <v>44</v>
      </c>
      <c r="B310" s="2"/>
      <c r="C310" s="2"/>
      <c r="D310" s="52"/>
      <c r="E310" s="50">
        <v>1</v>
      </c>
      <c r="F310" s="51"/>
      <c r="G310" s="2"/>
      <c r="H310" s="19">
        <f t="shared" si="19"/>
        <v>1</v>
      </c>
    </row>
    <row r="311" spans="1:8" x14ac:dyDescent="0.25">
      <c r="A311" s="45" t="s">
        <v>7</v>
      </c>
      <c r="B311" s="2"/>
      <c r="C311" s="2"/>
      <c r="D311" s="51"/>
      <c r="E311" s="51"/>
      <c r="F311" s="51"/>
      <c r="G311" s="2"/>
      <c r="H311" s="19">
        <f t="shared" si="19"/>
        <v>0</v>
      </c>
    </row>
    <row r="312" spans="1:8" x14ac:dyDescent="0.25">
      <c r="A312" s="2" t="s">
        <v>24</v>
      </c>
      <c r="B312" s="2">
        <f>SUM(B301:B311)</f>
        <v>0</v>
      </c>
      <c r="C312" s="2">
        <f>SUM(C301:C311)</f>
        <v>0</v>
      </c>
      <c r="D312" s="2">
        <f>SUM(D301:D311)</f>
        <v>6831</v>
      </c>
      <c r="E312" s="2">
        <f>SUM(E301:E311)</f>
        <v>9833</v>
      </c>
      <c r="F312" s="2">
        <f>SUM(F301:F311)</f>
        <v>0</v>
      </c>
      <c r="G312" s="2">
        <f>SUM(G302:G311)</f>
        <v>0</v>
      </c>
      <c r="H312" s="19">
        <f t="shared" si="19"/>
        <v>16664</v>
      </c>
    </row>
    <row r="313" spans="1:8" x14ac:dyDescent="0.25">
      <c r="A313" s="2"/>
      <c r="B313" s="2"/>
      <c r="C313" s="2"/>
      <c r="D313" s="2"/>
      <c r="E313" s="2"/>
      <c r="F313" s="2"/>
      <c r="G313" s="2"/>
      <c r="H313" s="2"/>
    </row>
    <row r="314" spans="1:8" x14ac:dyDescent="0.25">
      <c r="A314" s="77">
        <v>1989</v>
      </c>
      <c r="B314" s="2"/>
      <c r="C314" s="2"/>
      <c r="D314" s="2"/>
      <c r="E314" s="2"/>
      <c r="F314" s="2"/>
      <c r="G314" s="2"/>
      <c r="H314" s="2"/>
    </row>
    <row r="315" spans="1:8" x14ac:dyDescent="0.25">
      <c r="A315" s="78" t="s">
        <v>86</v>
      </c>
      <c r="B315" s="2"/>
      <c r="C315" s="2"/>
      <c r="D315" s="2"/>
      <c r="E315" s="2"/>
      <c r="F315" s="2"/>
      <c r="G315" s="2"/>
      <c r="H315" s="2"/>
    </row>
    <row r="316" spans="1:8" x14ac:dyDescent="0.25">
      <c r="A316" s="2"/>
      <c r="B316" s="46">
        <v>32624</v>
      </c>
      <c r="C316" s="47">
        <v>32629</v>
      </c>
      <c r="D316" s="47">
        <v>32634</v>
      </c>
      <c r="E316" s="47">
        <v>32639</v>
      </c>
      <c r="F316" s="47">
        <v>32644</v>
      </c>
      <c r="G316" s="2" t="s">
        <v>87</v>
      </c>
      <c r="H316" s="76" t="s">
        <v>24</v>
      </c>
    </row>
    <row r="317" spans="1:8" x14ac:dyDescent="0.25">
      <c r="A317" s="45" t="s">
        <v>11</v>
      </c>
      <c r="B317" s="51"/>
      <c r="C317" s="49">
        <v>1000</v>
      </c>
      <c r="D317" s="49">
        <v>500</v>
      </c>
      <c r="E317" s="50">
        <v>10000</v>
      </c>
      <c r="F317" s="49">
        <v>500</v>
      </c>
      <c r="G317" s="66">
        <v>25</v>
      </c>
      <c r="H317" s="19">
        <f>SUM(B317:G317)</f>
        <v>12025</v>
      </c>
    </row>
    <row r="318" spans="1:8" x14ac:dyDescent="0.25">
      <c r="A318" s="45" t="s">
        <v>14</v>
      </c>
      <c r="B318" s="51"/>
      <c r="C318" s="49">
        <v>10</v>
      </c>
      <c r="D318" s="49">
        <v>50</v>
      </c>
      <c r="E318" s="49">
        <v>1500</v>
      </c>
      <c r="F318" s="49">
        <v>200</v>
      </c>
      <c r="G318" s="2"/>
      <c r="H318" s="19">
        <f t="shared" ref="H318:H330" si="20">SUM(B318:G318)</f>
        <v>1760</v>
      </c>
    </row>
    <row r="319" spans="1:8" x14ac:dyDescent="0.25">
      <c r="A319" s="45" t="s">
        <v>15</v>
      </c>
      <c r="B319" s="51"/>
      <c r="C319" s="52"/>
      <c r="D319" s="52"/>
      <c r="E319" s="49">
        <v>500</v>
      </c>
      <c r="F319" s="50">
        <v>25</v>
      </c>
      <c r="G319" s="2"/>
      <c r="H319" s="19">
        <f t="shared" si="20"/>
        <v>525</v>
      </c>
    </row>
    <row r="320" spans="1:8" x14ac:dyDescent="0.25">
      <c r="A320" s="45" t="s">
        <v>79</v>
      </c>
      <c r="B320" s="51"/>
      <c r="C320" s="51"/>
      <c r="D320" s="49">
        <v>50</v>
      </c>
      <c r="E320" s="52"/>
      <c r="F320" s="49">
        <v>25</v>
      </c>
      <c r="G320" s="2"/>
      <c r="H320" s="19">
        <f t="shared" si="20"/>
        <v>75</v>
      </c>
    </row>
    <row r="321" spans="1:8" x14ac:dyDescent="0.25">
      <c r="A321" s="45" t="s">
        <v>80</v>
      </c>
      <c r="B321" s="51"/>
      <c r="C321" s="50">
        <v>1</v>
      </c>
      <c r="D321" s="50">
        <v>250</v>
      </c>
      <c r="E321" s="52"/>
      <c r="F321" s="50">
        <v>200</v>
      </c>
      <c r="G321" s="2"/>
      <c r="H321" s="19">
        <f t="shared" si="20"/>
        <v>451</v>
      </c>
    </row>
    <row r="322" spans="1:8" x14ac:dyDescent="0.25">
      <c r="A322" s="45" t="s">
        <v>12</v>
      </c>
      <c r="B322" s="51"/>
      <c r="C322" s="50"/>
      <c r="D322" s="50"/>
      <c r="E322" s="50"/>
      <c r="F322" s="50"/>
      <c r="G322" s="2"/>
      <c r="H322" s="19">
        <f t="shared" si="20"/>
        <v>0</v>
      </c>
    </row>
    <row r="323" spans="1:8" x14ac:dyDescent="0.25">
      <c r="A323" s="45" t="s">
        <v>45</v>
      </c>
      <c r="B323" s="51"/>
      <c r="C323" s="51"/>
      <c r="D323" s="52"/>
      <c r="E323" s="50">
        <v>8</v>
      </c>
      <c r="F323" s="51"/>
      <c r="G323" s="2"/>
      <c r="H323" s="19">
        <f t="shared" si="20"/>
        <v>8</v>
      </c>
    </row>
    <row r="324" spans="1:8" x14ac:dyDescent="0.25">
      <c r="A324" s="45" t="s">
        <v>1</v>
      </c>
      <c r="B324" s="51"/>
      <c r="C324" s="51"/>
      <c r="D324" s="52"/>
      <c r="E324" s="51"/>
      <c r="F324" s="51"/>
      <c r="G324" s="2"/>
      <c r="H324" s="19">
        <f t="shared" si="20"/>
        <v>0</v>
      </c>
    </row>
    <row r="325" spans="1:8" x14ac:dyDescent="0.25">
      <c r="A325" s="45" t="s">
        <v>7</v>
      </c>
      <c r="B325" s="51"/>
      <c r="C325" s="51"/>
      <c r="D325" s="51"/>
      <c r="E325" s="51"/>
      <c r="F325" s="51"/>
      <c r="G325" s="2"/>
      <c r="H325" s="19">
        <f t="shared" si="20"/>
        <v>0</v>
      </c>
    </row>
    <row r="326" spans="1:8" x14ac:dyDescent="0.25">
      <c r="A326" s="45" t="s">
        <v>2</v>
      </c>
      <c r="B326" s="51"/>
      <c r="C326" s="51"/>
      <c r="D326" s="51"/>
      <c r="E326" s="50">
        <v>1</v>
      </c>
      <c r="F326" s="52"/>
      <c r="G326" s="2"/>
      <c r="H326" s="19">
        <f t="shared" si="20"/>
        <v>1</v>
      </c>
    </row>
    <row r="327" spans="1:8" x14ac:dyDescent="0.25">
      <c r="A327" s="45" t="s">
        <v>42</v>
      </c>
      <c r="B327" s="51"/>
      <c r="C327" s="51"/>
      <c r="D327" s="50">
        <v>3</v>
      </c>
      <c r="E327" s="49">
        <v>1</v>
      </c>
      <c r="F327" s="52"/>
      <c r="G327" s="2"/>
      <c r="H327" s="19">
        <f t="shared" si="20"/>
        <v>4</v>
      </c>
    </row>
    <row r="328" spans="1:8" x14ac:dyDescent="0.25">
      <c r="A328" s="45" t="s">
        <v>44</v>
      </c>
      <c r="B328" s="51"/>
      <c r="C328" s="51"/>
      <c r="D328" s="49"/>
      <c r="E328" s="51"/>
      <c r="F328" s="51"/>
      <c r="G328" s="2"/>
      <c r="H328" s="19">
        <f t="shared" si="20"/>
        <v>0</v>
      </c>
    </row>
    <row r="329" spans="1:8" x14ac:dyDescent="0.25">
      <c r="A329" s="45" t="s">
        <v>52</v>
      </c>
      <c r="B329" s="51"/>
      <c r="C329" s="52"/>
      <c r="D329" s="52"/>
      <c r="E329" s="52"/>
      <c r="F329" s="52"/>
      <c r="G329" s="2"/>
      <c r="H329" s="19">
        <f t="shared" si="20"/>
        <v>0</v>
      </c>
    </row>
    <row r="330" spans="1:8" x14ac:dyDescent="0.25">
      <c r="A330" s="2" t="s">
        <v>24</v>
      </c>
      <c r="B330" s="19">
        <f t="shared" ref="B330:G330" si="21">SUM(B317:B329)</f>
        <v>0</v>
      </c>
      <c r="C330" s="19">
        <f t="shared" si="21"/>
        <v>1011</v>
      </c>
      <c r="D330" s="19">
        <f t="shared" si="21"/>
        <v>853</v>
      </c>
      <c r="E330" s="19">
        <f t="shared" si="21"/>
        <v>12010</v>
      </c>
      <c r="F330" s="19">
        <f t="shared" si="21"/>
        <v>950</v>
      </c>
      <c r="G330" s="19">
        <f t="shared" si="21"/>
        <v>25</v>
      </c>
      <c r="H330" s="19">
        <f t="shared" si="20"/>
        <v>14849</v>
      </c>
    </row>
    <row r="331" spans="1:8" x14ac:dyDescent="0.25">
      <c r="A331" s="2"/>
      <c r="B331" s="2"/>
      <c r="C331" s="2"/>
      <c r="D331" s="2"/>
      <c r="E331" s="2"/>
      <c r="F331" s="2"/>
      <c r="G331" s="2"/>
      <c r="H331" s="2"/>
    </row>
    <row r="332" spans="1:8" x14ac:dyDescent="0.25">
      <c r="A332" s="77">
        <v>1990</v>
      </c>
      <c r="B332" s="2"/>
      <c r="C332" s="2"/>
      <c r="D332" s="2"/>
      <c r="E332" s="2"/>
      <c r="F332" s="2"/>
      <c r="G332" s="2"/>
      <c r="H332" s="2"/>
    </row>
    <row r="333" spans="1:8" x14ac:dyDescent="0.25">
      <c r="A333" s="78" t="s">
        <v>86</v>
      </c>
      <c r="B333" s="2"/>
      <c r="C333" s="2"/>
      <c r="D333" s="2"/>
      <c r="E333" s="2"/>
      <c r="F333" s="2"/>
      <c r="G333" s="2"/>
      <c r="H333" s="2"/>
    </row>
    <row r="334" spans="1:8" x14ac:dyDescent="0.25">
      <c r="A334" s="45"/>
      <c r="B334" s="46">
        <v>32989</v>
      </c>
      <c r="C334" s="47">
        <v>32994</v>
      </c>
      <c r="D334" s="47">
        <v>32999</v>
      </c>
      <c r="E334" s="47">
        <v>33004</v>
      </c>
      <c r="F334" s="47">
        <v>33009</v>
      </c>
      <c r="G334" s="46">
        <v>33014</v>
      </c>
      <c r="H334" s="76" t="s">
        <v>24</v>
      </c>
    </row>
    <row r="335" spans="1:8" x14ac:dyDescent="0.25">
      <c r="A335" s="45" t="s">
        <v>11</v>
      </c>
      <c r="B335" s="51"/>
      <c r="C335" s="49">
        <v>190</v>
      </c>
      <c r="D335" s="49">
        <v>950</v>
      </c>
      <c r="E335" s="49">
        <v>370</v>
      </c>
      <c r="F335" s="49">
        <v>500</v>
      </c>
      <c r="G335" s="2"/>
      <c r="H335" s="19">
        <f>SUM(B335:G335)</f>
        <v>2010</v>
      </c>
    </row>
    <row r="336" spans="1:8" x14ac:dyDescent="0.25">
      <c r="A336" s="45" t="s">
        <v>79</v>
      </c>
      <c r="B336" s="51"/>
      <c r="C336" s="49">
        <v>75</v>
      </c>
      <c r="D336" s="50">
        <v>1690</v>
      </c>
      <c r="E336" s="50">
        <v>1200</v>
      </c>
      <c r="F336" s="50">
        <v>50</v>
      </c>
      <c r="G336" s="2"/>
      <c r="H336" s="19">
        <f t="shared" ref="H336:H346" si="22">SUM(B336:G336)</f>
        <v>3015</v>
      </c>
    </row>
    <row r="337" spans="1:8" x14ac:dyDescent="0.25">
      <c r="A337" s="45" t="s">
        <v>80</v>
      </c>
      <c r="B337" s="51"/>
      <c r="C337" s="52">
        <v>2</v>
      </c>
      <c r="D337" s="50">
        <v>910</v>
      </c>
      <c r="E337" s="50">
        <v>750</v>
      </c>
      <c r="F337" s="49">
        <v>150</v>
      </c>
      <c r="G337" s="2"/>
      <c r="H337" s="19">
        <f t="shared" si="22"/>
        <v>1812</v>
      </c>
    </row>
    <row r="338" spans="1:8" x14ac:dyDescent="0.25">
      <c r="A338" s="45" t="s">
        <v>14</v>
      </c>
      <c r="B338" s="51"/>
      <c r="C338" s="50">
        <v>3</v>
      </c>
      <c r="D338" s="50">
        <v>10</v>
      </c>
      <c r="E338" s="50">
        <v>70</v>
      </c>
      <c r="F338" s="50">
        <v>50</v>
      </c>
      <c r="G338" s="2"/>
      <c r="H338" s="19">
        <f t="shared" si="22"/>
        <v>133</v>
      </c>
    </row>
    <row r="339" spans="1:8" x14ac:dyDescent="0.25">
      <c r="A339" s="45" t="s">
        <v>15</v>
      </c>
      <c r="B339" s="51"/>
      <c r="C339" s="49">
        <v>3</v>
      </c>
      <c r="D339" s="49">
        <v>21</v>
      </c>
      <c r="E339" s="50">
        <v>32</v>
      </c>
      <c r="F339" s="49">
        <v>2</v>
      </c>
      <c r="G339" s="2"/>
      <c r="H339" s="19">
        <f t="shared" si="22"/>
        <v>58</v>
      </c>
    </row>
    <row r="340" spans="1:8" x14ac:dyDescent="0.25">
      <c r="A340" s="45" t="s">
        <v>2</v>
      </c>
      <c r="B340" s="51"/>
      <c r="C340" s="49">
        <v>50</v>
      </c>
      <c r="D340" s="49">
        <v>30</v>
      </c>
      <c r="E340" s="50">
        <v>6</v>
      </c>
      <c r="F340" s="51"/>
      <c r="G340" s="2"/>
      <c r="H340" s="19">
        <f t="shared" si="22"/>
        <v>86</v>
      </c>
    </row>
    <row r="341" spans="1:8" x14ac:dyDescent="0.25">
      <c r="A341" s="45" t="s">
        <v>45</v>
      </c>
      <c r="B341" s="51"/>
      <c r="C341" s="52">
        <v>5</v>
      </c>
      <c r="D341" s="52"/>
      <c r="E341" s="52"/>
      <c r="F341" s="52"/>
      <c r="G341" s="2"/>
      <c r="H341" s="19">
        <f t="shared" si="22"/>
        <v>5</v>
      </c>
    </row>
    <row r="342" spans="1:8" x14ac:dyDescent="0.25">
      <c r="A342" s="45" t="s">
        <v>44</v>
      </c>
      <c r="B342" s="51"/>
      <c r="C342" s="52"/>
      <c r="D342" s="52"/>
      <c r="E342" s="50">
        <v>3</v>
      </c>
      <c r="F342" s="52"/>
      <c r="G342" s="2"/>
      <c r="H342" s="19">
        <f t="shared" si="22"/>
        <v>3</v>
      </c>
    </row>
    <row r="343" spans="1:8" x14ac:dyDescent="0.25">
      <c r="A343" s="45" t="s">
        <v>1</v>
      </c>
      <c r="B343" s="51"/>
      <c r="C343" s="52"/>
      <c r="D343" s="52"/>
      <c r="E343" s="50">
        <v>1</v>
      </c>
      <c r="F343" s="52"/>
      <c r="G343" s="2"/>
      <c r="H343" s="19">
        <f t="shared" si="22"/>
        <v>1</v>
      </c>
    </row>
    <row r="344" spans="1:8" x14ac:dyDescent="0.25">
      <c r="A344" s="45" t="s">
        <v>7</v>
      </c>
      <c r="B344" s="51"/>
      <c r="C344" s="51"/>
      <c r="D344" s="51"/>
      <c r="E344" s="51"/>
      <c r="F344" s="51"/>
      <c r="G344" s="2"/>
      <c r="H344" s="19">
        <f t="shared" si="22"/>
        <v>0</v>
      </c>
    </row>
    <row r="345" spans="1:8" x14ac:dyDescent="0.25">
      <c r="A345" s="45" t="s">
        <v>81</v>
      </c>
      <c r="B345" s="51"/>
      <c r="C345" s="51"/>
      <c r="D345" s="51"/>
      <c r="E345" s="51"/>
      <c r="F345" s="51"/>
      <c r="G345" s="2"/>
      <c r="H345" s="19">
        <f t="shared" si="22"/>
        <v>0</v>
      </c>
    </row>
    <row r="346" spans="1:8" x14ac:dyDescent="0.25">
      <c r="A346" s="2" t="s">
        <v>24</v>
      </c>
      <c r="B346" s="51">
        <f t="shared" ref="B346:G346" si="23">SUM(B335:B345)</f>
        <v>0</v>
      </c>
      <c r="C346" s="51">
        <f t="shared" si="23"/>
        <v>328</v>
      </c>
      <c r="D346" s="51">
        <f t="shared" si="23"/>
        <v>3611</v>
      </c>
      <c r="E346" s="51">
        <f t="shared" si="23"/>
        <v>2432</v>
      </c>
      <c r="F346" s="51">
        <f t="shared" si="23"/>
        <v>752</v>
      </c>
      <c r="G346" s="51">
        <f t="shared" si="23"/>
        <v>0</v>
      </c>
      <c r="H346" s="19">
        <f t="shared" si="22"/>
        <v>7123</v>
      </c>
    </row>
    <row r="347" spans="1:8" x14ac:dyDescent="0.25">
      <c r="A347" s="45"/>
      <c r="B347" s="51"/>
      <c r="C347" s="52"/>
      <c r="D347" s="52"/>
      <c r="E347" s="52"/>
      <c r="F347" s="52"/>
      <c r="G347" s="2"/>
      <c r="H347" s="2"/>
    </row>
    <row r="348" spans="1:8" x14ac:dyDescent="0.25">
      <c r="A348" s="77">
        <v>1991</v>
      </c>
      <c r="B348" s="51"/>
      <c r="C348" s="51"/>
      <c r="D348" s="51"/>
      <c r="E348" s="51"/>
      <c r="F348" s="51"/>
      <c r="G348" s="2"/>
      <c r="H348" s="2"/>
    </row>
    <row r="349" spans="1:8" x14ac:dyDescent="0.25">
      <c r="A349" s="78" t="s">
        <v>88</v>
      </c>
      <c r="B349" s="2"/>
      <c r="C349" s="2"/>
      <c r="D349" s="2"/>
      <c r="E349" s="2"/>
      <c r="F349" s="2"/>
      <c r="G349" s="2"/>
      <c r="H349" s="2"/>
    </row>
    <row r="350" spans="1:8" x14ac:dyDescent="0.25">
      <c r="A350" s="45"/>
      <c r="B350" s="46">
        <v>33354</v>
      </c>
      <c r="C350" s="47">
        <v>33359</v>
      </c>
      <c r="D350" s="47">
        <v>33364</v>
      </c>
      <c r="E350" s="47">
        <v>33369</v>
      </c>
      <c r="F350" s="47">
        <v>33374</v>
      </c>
      <c r="G350" s="46">
        <v>33379</v>
      </c>
      <c r="H350" s="76" t="s">
        <v>24</v>
      </c>
    </row>
    <row r="351" spans="1:8" x14ac:dyDescent="0.25">
      <c r="A351" s="45" t="s">
        <v>11</v>
      </c>
      <c r="B351" s="52"/>
      <c r="C351" s="49">
        <v>10</v>
      </c>
      <c r="D351" s="50">
        <v>13450</v>
      </c>
      <c r="E351" s="50">
        <v>2000</v>
      </c>
      <c r="F351" s="50">
        <v>5050</v>
      </c>
      <c r="G351" s="2"/>
      <c r="H351" s="19">
        <f t="shared" ref="H351:H370" si="24">SUM(B351:G351)</f>
        <v>20510</v>
      </c>
    </row>
    <row r="352" spans="1:8" x14ac:dyDescent="0.25">
      <c r="A352" s="45" t="s">
        <v>17</v>
      </c>
      <c r="B352" s="53"/>
      <c r="C352" s="51"/>
      <c r="D352" s="49">
        <v>100</v>
      </c>
      <c r="E352" s="51"/>
      <c r="F352" s="51"/>
      <c r="G352" s="2"/>
      <c r="H352" s="19">
        <f t="shared" si="24"/>
        <v>100</v>
      </c>
    </row>
    <row r="353" spans="1:8" x14ac:dyDescent="0.25">
      <c r="A353" s="45" t="s">
        <v>14</v>
      </c>
      <c r="B353" s="50">
        <v>2</v>
      </c>
      <c r="C353" s="50">
        <v>12</v>
      </c>
      <c r="D353" s="50">
        <v>105</v>
      </c>
      <c r="E353" s="50">
        <v>400</v>
      </c>
      <c r="F353" s="49">
        <v>700</v>
      </c>
      <c r="G353" s="2"/>
      <c r="H353" s="19">
        <f t="shared" si="24"/>
        <v>1219</v>
      </c>
    </row>
    <row r="354" spans="1:8" x14ac:dyDescent="0.25">
      <c r="A354" s="45" t="s">
        <v>79</v>
      </c>
      <c r="B354" s="52"/>
      <c r="C354" s="52"/>
      <c r="D354" s="50">
        <v>2</v>
      </c>
      <c r="E354" s="50">
        <v>600</v>
      </c>
      <c r="F354" s="52"/>
      <c r="G354" s="2"/>
      <c r="H354" s="19">
        <f t="shared" si="24"/>
        <v>602</v>
      </c>
    </row>
    <row r="355" spans="1:8" x14ac:dyDescent="0.25">
      <c r="A355" s="45" t="s">
        <v>80</v>
      </c>
      <c r="B355" s="53"/>
      <c r="C355" s="49">
        <v>1</v>
      </c>
      <c r="D355" s="49">
        <v>165</v>
      </c>
      <c r="E355" s="50">
        <v>600</v>
      </c>
      <c r="F355" s="51"/>
      <c r="G355" s="2"/>
      <c r="H355" s="19">
        <f t="shared" si="24"/>
        <v>766</v>
      </c>
    </row>
    <row r="356" spans="1:8" x14ac:dyDescent="0.25">
      <c r="A356" s="45" t="s">
        <v>15</v>
      </c>
      <c r="B356" s="53"/>
      <c r="C356" s="52"/>
      <c r="D356" s="50">
        <v>91</v>
      </c>
      <c r="E356" s="50">
        <v>40</v>
      </c>
      <c r="F356" s="50">
        <v>52</v>
      </c>
      <c r="G356" s="2"/>
      <c r="H356" s="19">
        <f t="shared" si="24"/>
        <v>183</v>
      </c>
    </row>
    <row r="357" spans="1:8" x14ac:dyDescent="0.25">
      <c r="A357" s="45" t="s">
        <v>2</v>
      </c>
      <c r="B357" s="49">
        <v>4</v>
      </c>
      <c r="C357" s="49">
        <v>1</v>
      </c>
      <c r="D357" s="49">
        <v>40</v>
      </c>
      <c r="E357" s="50">
        <v>2</v>
      </c>
      <c r="F357" s="49">
        <v>5</v>
      </c>
      <c r="G357" s="2"/>
      <c r="H357" s="19">
        <f t="shared" si="24"/>
        <v>52</v>
      </c>
    </row>
    <row r="358" spans="1:8" x14ac:dyDescent="0.25">
      <c r="A358" s="45" t="s">
        <v>45</v>
      </c>
      <c r="B358" s="53"/>
      <c r="C358" s="51"/>
      <c r="D358" s="50">
        <v>2</v>
      </c>
      <c r="E358" s="49">
        <v>20</v>
      </c>
      <c r="F358" s="49">
        <v>4</v>
      </c>
      <c r="G358" s="2"/>
      <c r="H358" s="19">
        <f t="shared" si="24"/>
        <v>26</v>
      </c>
    </row>
    <row r="359" spans="1:8" x14ac:dyDescent="0.25">
      <c r="A359" s="45" t="s">
        <v>1</v>
      </c>
      <c r="B359" s="53"/>
      <c r="C359" s="51"/>
      <c r="D359" s="51"/>
      <c r="E359" s="49">
        <v>5</v>
      </c>
      <c r="F359" s="49">
        <v>4</v>
      </c>
      <c r="G359" s="2"/>
      <c r="H359" s="19">
        <f t="shared" si="24"/>
        <v>9</v>
      </c>
    </row>
    <row r="360" spans="1:8" x14ac:dyDescent="0.25">
      <c r="A360" s="45" t="s">
        <v>12</v>
      </c>
      <c r="B360" s="52"/>
      <c r="C360" s="51"/>
      <c r="D360" s="52"/>
      <c r="E360" s="49">
        <v>2</v>
      </c>
      <c r="F360" s="51"/>
      <c r="G360" s="2"/>
      <c r="H360" s="19">
        <f t="shared" si="24"/>
        <v>2</v>
      </c>
    </row>
    <row r="361" spans="1:8" x14ac:dyDescent="0.25">
      <c r="A361" s="45" t="s">
        <v>7</v>
      </c>
      <c r="B361" s="52"/>
      <c r="C361" s="51"/>
      <c r="D361" s="49">
        <v>1</v>
      </c>
      <c r="E361" s="51"/>
      <c r="F361" s="51"/>
      <c r="G361" s="2"/>
      <c r="H361" s="19">
        <f t="shared" si="24"/>
        <v>1</v>
      </c>
    </row>
    <row r="362" spans="1:8" x14ac:dyDescent="0.25">
      <c r="A362" s="45" t="s">
        <v>44</v>
      </c>
      <c r="B362" s="53"/>
      <c r="C362" s="51"/>
      <c r="D362" s="51"/>
      <c r="E362" s="52"/>
      <c r="F362" s="52"/>
      <c r="G362" s="2"/>
      <c r="H362" s="19">
        <f t="shared" si="24"/>
        <v>0</v>
      </c>
    </row>
    <row r="363" spans="1:8" x14ac:dyDescent="0.25">
      <c r="A363" s="45" t="s">
        <v>8</v>
      </c>
      <c r="B363" s="50"/>
      <c r="C363" s="51"/>
      <c r="D363" s="52"/>
      <c r="E363" s="50">
        <v>5</v>
      </c>
      <c r="F363" s="52"/>
      <c r="G363" s="2"/>
      <c r="H363" s="19">
        <f t="shared" si="24"/>
        <v>5</v>
      </c>
    </row>
    <row r="364" spans="1:8" x14ac:dyDescent="0.25">
      <c r="A364" s="45" t="s">
        <v>53</v>
      </c>
      <c r="B364" s="54"/>
      <c r="C364" s="51"/>
      <c r="D364" s="52"/>
      <c r="E364" s="52"/>
      <c r="F364" s="51"/>
      <c r="G364" s="2"/>
      <c r="H364" s="19">
        <f t="shared" si="24"/>
        <v>0</v>
      </c>
    </row>
    <row r="365" spans="1:8" x14ac:dyDescent="0.25">
      <c r="A365" s="45" t="s">
        <v>83</v>
      </c>
      <c r="B365" s="54"/>
      <c r="C365" s="52"/>
      <c r="D365" s="52"/>
      <c r="E365" s="50">
        <v>3</v>
      </c>
      <c r="F365" s="52">
        <v>1</v>
      </c>
      <c r="G365" s="2"/>
      <c r="H365" s="19">
        <f t="shared" si="24"/>
        <v>4</v>
      </c>
    </row>
    <row r="366" spans="1:8" x14ac:dyDescent="0.25">
      <c r="A366" s="45" t="s">
        <v>50</v>
      </c>
      <c r="B366" s="54"/>
      <c r="C366" s="51"/>
      <c r="D366" s="52"/>
      <c r="E366" s="51"/>
      <c r="F366" s="51">
        <v>1</v>
      </c>
      <c r="G366" s="2"/>
      <c r="H366" s="19">
        <f t="shared" si="24"/>
        <v>1</v>
      </c>
    </row>
    <row r="367" spans="1:8" x14ac:dyDescent="0.25">
      <c r="A367" s="45" t="s">
        <v>42</v>
      </c>
      <c r="B367" s="53"/>
      <c r="C367" s="51"/>
      <c r="D367" s="49">
        <v>1</v>
      </c>
      <c r="E367" s="51"/>
      <c r="F367" s="51"/>
      <c r="G367" s="2"/>
      <c r="H367" s="19">
        <f t="shared" si="24"/>
        <v>1</v>
      </c>
    </row>
    <row r="368" spans="1:8" x14ac:dyDescent="0.25">
      <c r="A368" s="45" t="s">
        <v>4</v>
      </c>
      <c r="B368" s="50"/>
      <c r="C368" s="51"/>
      <c r="D368" s="51"/>
      <c r="E368" s="51"/>
      <c r="F368" s="52"/>
      <c r="G368" s="2"/>
      <c r="H368" s="19">
        <f t="shared" si="24"/>
        <v>0</v>
      </c>
    </row>
    <row r="369" spans="1:8" x14ac:dyDescent="0.25">
      <c r="A369" s="45" t="s">
        <v>13</v>
      </c>
      <c r="B369" s="50"/>
      <c r="C369" s="51"/>
      <c r="D369" s="51"/>
      <c r="E369" s="52"/>
      <c r="F369" s="49">
        <v>1</v>
      </c>
      <c r="G369" s="2"/>
      <c r="H369" s="19">
        <f t="shared" si="24"/>
        <v>1</v>
      </c>
    </row>
    <row r="370" spans="1:8" x14ac:dyDescent="0.25">
      <c r="A370" s="2" t="s">
        <v>24</v>
      </c>
      <c r="B370" s="19">
        <f t="shared" ref="B370:G370" si="25">SUM(B351:B369)</f>
        <v>6</v>
      </c>
      <c r="C370" s="19">
        <f t="shared" si="25"/>
        <v>24</v>
      </c>
      <c r="D370" s="19">
        <f t="shared" si="25"/>
        <v>13957</v>
      </c>
      <c r="E370" s="19">
        <f t="shared" si="25"/>
        <v>3677</v>
      </c>
      <c r="F370" s="19">
        <f t="shared" si="25"/>
        <v>5818</v>
      </c>
      <c r="G370" s="19">
        <f t="shared" si="25"/>
        <v>0</v>
      </c>
      <c r="H370" s="19">
        <f t="shared" si="24"/>
        <v>23482</v>
      </c>
    </row>
    <row r="371" spans="1:8" x14ac:dyDescent="0.25">
      <c r="A371" s="2"/>
      <c r="B371" s="2"/>
      <c r="C371" s="2"/>
      <c r="D371" s="2"/>
      <c r="E371" s="2"/>
      <c r="F371" s="2"/>
      <c r="G371" s="2"/>
      <c r="H371" s="2"/>
    </row>
    <row r="372" spans="1:8" x14ac:dyDescent="0.25">
      <c r="A372" s="77">
        <v>1992</v>
      </c>
      <c r="B372" s="2"/>
      <c r="C372" s="2"/>
      <c r="D372" s="2"/>
      <c r="E372" s="2"/>
      <c r="F372" s="2"/>
      <c r="G372" s="2"/>
      <c r="H372" s="2"/>
    </row>
    <row r="373" spans="1:8" x14ac:dyDescent="0.25">
      <c r="A373" s="78" t="s">
        <v>86</v>
      </c>
      <c r="B373" s="2"/>
      <c r="C373" s="2"/>
      <c r="D373" s="2"/>
      <c r="E373" s="2"/>
      <c r="F373" s="2"/>
      <c r="G373" s="2"/>
      <c r="H373" s="2"/>
    </row>
    <row r="374" spans="1:8" x14ac:dyDescent="0.25">
      <c r="A374" s="2"/>
      <c r="B374" s="46">
        <v>33720</v>
      </c>
      <c r="C374" s="47">
        <v>33725</v>
      </c>
      <c r="D374" s="47">
        <v>33730</v>
      </c>
      <c r="E374" s="47">
        <v>33735</v>
      </c>
      <c r="F374" s="47">
        <v>33740</v>
      </c>
      <c r="G374" s="46">
        <v>33745</v>
      </c>
      <c r="H374" s="76" t="s">
        <v>24</v>
      </c>
    </row>
    <row r="375" spans="1:8" x14ac:dyDescent="0.25">
      <c r="A375" s="45" t="s">
        <v>11</v>
      </c>
      <c r="B375" s="49">
        <v>75</v>
      </c>
      <c r="C375" s="49">
        <v>700</v>
      </c>
      <c r="D375" s="50">
        <v>11000</v>
      </c>
      <c r="E375" s="50">
        <v>5400</v>
      </c>
      <c r="F375" s="50">
        <v>3550</v>
      </c>
      <c r="G375" s="2"/>
      <c r="H375" s="19">
        <f t="shared" ref="H375:H396" si="26">SUM(B375:G375)</f>
        <v>20725</v>
      </c>
    </row>
    <row r="376" spans="1:8" x14ac:dyDescent="0.25">
      <c r="A376" s="45" t="s">
        <v>79</v>
      </c>
      <c r="B376" s="51"/>
      <c r="C376" s="49">
        <v>780</v>
      </c>
      <c r="D376" s="49">
        <v>3500</v>
      </c>
      <c r="E376" s="50">
        <v>2500</v>
      </c>
      <c r="F376" s="49">
        <v>3200</v>
      </c>
      <c r="G376" s="66">
        <v>30</v>
      </c>
      <c r="H376" s="19">
        <f t="shared" si="26"/>
        <v>10010</v>
      </c>
    </row>
    <row r="377" spans="1:8" x14ac:dyDescent="0.25">
      <c r="A377" s="45" t="s">
        <v>14</v>
      </c>
      <c r="B377" s="49">
        <v>4</v>
      </c>
      <c r="C377" s="50">
        <v>350</v>
      </c>
      <c r="D377" s="50">
        <v>2500</v>
      </c>
      <c r="E377" s="50">
        <v>162</v>
      </c>
      <c r="F377" s="50">
        <v>255</v>
      </c>
      <c r="G377" s="2"/>
      <c r="H377" s="19">
        <f t="shared" si="26"/>
        <v>3271</v>
      </c>
    </row>
    <row r="378" spans="1:8" x14ac:dyDescent="0.25">
      <c r="A378" s="45" t="s">
        <v>15</v>
      </c>
      <c r="B378" s="50">
        <v>150</v>
      </c>
      <c r="C378" s="50">
        <v>220</v>
      </c>
      <c r="D378" s="50">
        <v>850</v>
      </c>
      <c r="E378" s="50">
        <v>54</v>
      </c>
      <c r="F378" s="50">
        <v>80</v>
      </c>
      <c r="G378" s="2"/>
      <c r="H378" s="19">
        <f t="shared" si="26"/>
        <v>1354</v>
      </c>
    </row>
    <row r="379" spans="1:8" x14ac:dyDescent="0.25">
      <c r="A379" s="45" t="s">
        <v>80</v>
      </c>
      <c r="B379" s="52"/>
      <c r="C379" s="50">
        <v>30</v>
      </c>
      <c r="D379" s="50">
        <v>575</v>
      </c>
      <c r="E379" s="50">
        <v>500</v>
      </c>
      <c r="F379" s="50">
        <v>625</v>
      </c>
      <c r="G379" s="2"/>
      <c r="H379" s="19">
        <f t="shared" si="26"/>
        <v>1730</v>
      </c>
    </row>
    <row r="380" spans="1:8" x14ac:dyDescent="0.25">
      <c r="A380" s="45" t="s">
        <v>2</v>
      </c>
      <c r="B380" s="50">
        <v>18</v>
      </c>
      <c r="C380" s="50">
        <v>22</v>
      </c>
      <c r="D380" s="50">
        <v>27</v>
      </c>
      <c r="E380" s="49">
        <v>108</v>
      </c>
      <c r="F380" s="49">
        <v>69</v>
      </c>
      <c r="G380" s="2"/>
      <c r="H380" s="19">
        <f t="shared" si="26"/>
        <v>244</v>
      </c>
    </row>
    <row r="381" spans="1:8" x14ac:dyDescent="0.25">
      <c r="A381" s="45" t="s">
        <v>1</v>
      </c>
      <c r="B381" s="51"/>
      <c r="C381" s="50">
        <v>4</v>
      </c>
      <c r="D381" s="51"/>
      <c r="E381" s="50">
        <v>10</v>
      </c>
      <c r="F381" s="50">
        <v>13</v>
      </c>
      <c r="G381" s="2"/>
      <c r="H381" s="19">
        <f t="shared" si="26"/>
        <v>27</v>
      </c>
    </row>
    <row r="382" spans="1:8" x14ac:dyDescent="0.25">
      <c r="A382" s="45" t="s">
        <v>12</v>
      </c>
      <c r="B382" s="51"/>
      <c r="C382" s="49">
        <v>1</v>
      </c>
      <c r="D382" s="51"/>
      <c r="E382" s="50">
        <v>10</v>
      </c>
      <c r="F382" s="49">
        <v>10</v>
      </c>
      <c r="G382" s="2"/>
      <c r="H382" s="19">
        <f t="shared" si="26"/>
        <v>21</v>
      </c>
    </row>
    <row r="383" spans="1:8" x14ac:dyDescent="0.25">
      <c r="A383" s="45" t="s">
        <v>7</v>
      </c>
      <c r="B383" s="51"/>
      <c r="C383" s="49">
        <v>1</v>
      </c>
      <c r="D383" s="49">
        <v>2</v>
      </c>
      <c r="E383" s="49">
        <v>2</v>
      </c>
      <c r="F383" s="50">
        <v>4</v>
      </c>
      <c r="G383" s="2"/>
      <c r="H383" s="19">
        <f t="shared" si="26"/>
        <v>9</v>
      </c>
    </row>
    <row r="384" spans="1:8" x14ac:dyDescent="0.25">
      <c r="A384" s="45" t="s">
        <v>45</v>
      </c>
      <c r="B384" s="51"/>
      <c r="C384" s="51"/>
      <c r="D384" s="49">
        <v>1</v>
      </c>
      <c r="E384" s="49">
        <v>5</v>
      </c>
      <c r="F384" s="49">
        <v>3</v>
      </c>
      <c r="G384" s="2"/>
      <c r="H384" s="19">
        <f t="shared" si="26"/>
        <v>9</v>
      </c>
    </row>
    <row r="385" spans="1:8" x14ac:dyDescent="0.25">
      <c r="A385" s="45" t="s">
        <v>3</v>
      </c>
      <c r="B385" s="49">
        <v>3</v>
      </c>
      <c r="C385" s="50">
        <v>11</v>
      </c>
      <c r="D385" s="49">
        <v>3</v>
      </c>
      <c r="E385" s="52"/>
      <c r="F385" s="52"/>
      <c r="G385" s="2"/>
      <c r="H385" s="19">
        <f t="shared" si="26"/>
        <v>17</v>
      </c>
    </row>
    <row r="386" spans="1:8" x14ac:dyDescent="0.25">
      <c r="A386" s="45" t="s">
        <v>44</v>
      </c>
      <c r="B386" s="52"/>
      <c r="C386" s="52"/>
      <c r="D386" s="65"/>
      <c r="E386" s="65"/>
      <c r="F386" s="59">
        <v>7</v>
      </c>
      <c r="G386" s="2"/>
      <c r="H386" s="19">
        <f t="shared" si="26"/>
        <v>7</v>
      </c>
    </row>
    <row r="387" spans="1:8" x14ac:dyDescent="0.25">
      <c r="A387" s="45" t="s">
        <v>40</v>
      </c>
      <c r="B387" s="51"/>
      <c r="C387" s="52"/>
      <c r="D387" s="52"/>
      <c r="E387" s="52"/>
      <c r="F387" s="50">
        <v>6</v>
      </c>
      <c r="G387" s="2">
        <v>1</v>
      </c>
      <c r="H387" s="19">
        <f t="shared" si="26"/>
        <v>7</v>
      </c>
    </row>
    <row r="388" spans="1:8" x14ac:dyDescent="0.25">
      <c r="A388" s="45" t="s">
        <v>8</v>
      </c>
      <c r="B388" s="51"/>
      <c r="C388" s="51"/>
      <c r="D388" s="51"/>
      <c r="E388" s="50">
        <v>1</v>
      </c>
      <c r="F388" s="50">
        <v>1</v>
      </c>
      <c r="G388" s="2"/>
      <c r="H388" s="19">
        <f t="shared" si="26"/>
        <v>2</v>
      </c>
    </row>
    <row r="389" spans="1:8" x14ac:dyDescent="0.25">
      <c r="A389" s="45" t="s">
        <v>50</v>
      </c>
      <c r="B389" s="52"/>
      <c r="C389" s="52"/>
      <c r="D389" s="52"/>
      <c r="E389" s="50">
        <v>2</v>
      </c>
      <c r="F389" s="52"/>
      <c r="G389" s="2"/>
      <c r="H389" s="19">
        <f t="shared" si="26"/>
        <v>2</v>
      </c>
    </row>
    <row r="390" spans="1:8" x14ac:dyDescent="0.25">
      <c r="A390" s="45" t="s">
        <v>42</v>
      </c>
      <c r="B390" s="51"/>
      <c r="C390" s="52"/>
      <c r="D390" s="52"/>
      <c r="E390" s="50">
        <v>1</v>
      </c>
      <c r="F390" s="52"/>
      <c r="G390" s="2"/>
      <c r="H390" s="19">
        <f t="shared" si="26"/>
        <v>1</v>
      </c>
    </row>
    <row r="391" spans="1:8" x14ac:dyDescent="0.25">
      <c r="A391" s="45" t="s">
        <v>54</v>
      </c>
      <c r="B391" s="51"/>
      <c r="C391" s="51"/>
      <c r="D391" s="51"/>
      <c r="E391" s="51"/>
      <c r="F391" s="51"/>
      <c r="G391" s="2"/>
      <c r="H391" s="19">
        <f t="shared" si="26"/>
        <v>0</v>
      </c>
    </row>
    <row r="392" spans="1:8" x14ac:dyDescent="0.25">
      <c r="A392" s="45" t="s">
        <v>81</v>
      </c>
      <c r="B392" s="51"/>
      <c r="C392" s="51"/>
      <c r="D392" s="51"/>
      <c r="E392" s="51"/>
      <c r="F392" s="51"/>
      <c r="G392" s="2"/>
      <c r="H392" s="19">
        <f t="shared" si="26"/>
        <v>0</v>
      </c>
    </row>
    <row r="393" spans="1:8" x14ac:dyDescent="0.25">
      <c r="A393" s="45" t="s">
        <v>52</v>
      </c>
      <c r="B393" s="51"/>
      <c r="C393" s="51"/>
      <c r="D393" s="51"/>
      <c r="E393" s="51"/>
      <c r="F393" s="51"/>
      <c r="G393" s="2"/>
      <c r="H393" s="19">
        <f t="shared" si="26"/>
        <v>0</v>
      </c>
    </row>
    <row r="394" spans="1:8" x14ac:dyDescent="0.25">
      <c r="A394" s="45" t="s">
        <v>51</v>
      </c>
      <c r="B394" s="51"/>
      <c r="C394" s="51"/>
      <c r="D394" s="52"/>
      <c r="E394" s="51"/>
      <c r="F394" s="51"/>
      <c r="G394" s="2"/>
      <c r="H394" s="19">
        <f t="shared" si="26"/>
        <v>0</v>
      </c>
    </row>
    <row r="395" spans="1:8" x14ac:dyDescent="0.25">
      <c r="A395" s="45" t="s">
        <v>13</v>
      </c>
      <c r="B395" s="51"/>
      <c r="C395" s="51"/>
      <c r="D395" s="66">
        <v>1</v>
      </c>
      <c r="E395" s="67"/>
      <c r="F395" s="52"/>
      <c r="G395" s="2"/>
      <c r="H395" s="19">
        <f t="shared" si="26"/>
        <v>1</v>
      </c>
    </row>
    <row r="396" spans="1:8" x14ac:dyDescent="0.25">
      <c r="A396" s="2" t="s">
        <v>24</v>
      </c>
      <c r="B396" s="19">
        <f t="shared" ref="B396:G396" si="27">SUM(B375:B395)</f>
        <v>250</v>
      </c>
      <c r="C396" s="19">
        <f t="shared" si="27"/>
        <v>2119</v>
      </c>
      <c r="D396" s="19">
        <f t="shared" si="27"/>
        <v>18459</v>
      </c>
      <c r="E396" s="19">
        <f t="shared" si="27"/>
        <v>8755</v>
      </c>
      <c r="F396" s="19">
        <f t="shared" si="27"/>
        <v>7823</v>
      </c>
      <c r="G396" s="19">
        <f t="shared" si="27"/>
        <v>31</v>
      </c>
      <c r="H396" s="19">
        <f t="shared" si="26"/>
        <v>37437</v>
      </c>
    </row>
    <row r="397" spans="1:8" x14ac:dyDescent="0.25">
      <c r="A397" s="2"/>
      <c r="B397" s="2"/>
      <c r="C397" s="2"/>
      <c r="D397" s="2"/>
      <c r="E397" s="2"/>
      <c r="F397" s="2"/>
      <c r="G397" s="2"/>
      <c r="H397" s="2"/>
    </row>
    <row r="398" spans="1:8" x14ac:dyDescent="0.25">
      <c r="A398" s="77">
        <v>1993</v>
      </c>
      <c r="B398" s="2"/>
      <c r="C398" s="2"/>
      <c r="D398" s="2"/>
      <c r="E398" s="2"/>
      <c r="F398" s="2"/>
      <c r="G398" s="2"/>
      <c r="H398" s="2"/>
    </row>
    <row r="399" spans="1:8" x14ac:dyDescent="0.25">
      <c r="A399" s="78" t="s">
        <v>88</v>
      </c>
      <c r="B399" s="2"/>
      <c r="C399" s="2"/>
      <c r="D399" s="2"/>
      <c r="E399" s="2"/>
      <c r="F399" s="2"/>
      <c r="G399" s="2"/>
      <c r="H399" s="2"/>
    </row>
    <row r="400" spans="1:8" x14ac:dyDescent="0.25">
      <c r="A400" s="2"/>
      <c r="B400" s="46">
        <v>34085</v>
      </c>
      <c r="C400" s="47">
        <v>34090</v>
      </c>
      <c r="D400" s="47">
        <v>34095</v>
      </c>
      <c r="E400" s="47">
        <v>34100</v>
      </c>
      <c r="F400" s="47">
        <v>34105</v>
      </c>
      <c r="G400" s="46">
        <v>34110</v>
      </c>
      <c r="H400" s="76" t="s">
        <v>24</v>
      </c>
    </row>
    <row r="401" spans="1:8" x14ac:dyDescent="0.25">
      <c r="A401" s="45" t="s">
        <v>11</v>
      </c>
      <c r="B401" s="51"/>
      <c r="C401" s="51"/>
      <c r="D401" s="50">
        <v>5500</v>
      </c>
      <c r="E401" s="50">
        <v>1000</v>
      </c>
      <c r="F401" s="49">
        <v>700</v>
      </c>
      <c r="G401" s="2"/>
      <c r="H401" s="19">
        <f t="shared" ref="H401:H422" si="28">SUM(B401:G401)</f>
        <v>7200</v>
      </c>
    </row>
    <row r="402" spans="1:8" x14ac:dyDescent="0.25">
      <c r="A402" s="45" t="s">
        <v>79</v>
      </c>
      <c r="B402" s="51"/>
      <c r="C402" s="51"/>
      <c r="D402" s="50">
        <v>600</v>
      </c>
      <c r="E402" s="50">
        <v>600</v>
      </c>
      <c r="F402" s="51"/>
      <c r="G402" s="2"/>
      <c r="H402" s="19">
        <f t="shared" si="28"/>
        <v>1200</v>
      </c>
    </row>
    <row r="403" spans="1:8" x14ac:dyDescent="0.25">
      <c r="A403" s="45" t="s">
        <v>14</v>
      </c>
      <c r="B403" s="51"/>
      <c r="C403" s="51"/>
      <c r="D403" s="50">
        <v>550</v>
      </c>
      <c r="E403" s="50">
        <v>10</v>
      </c>
      <c r="F403" s="50">
        <v>2</v>
      </c>
      <c r="G403" s="2"/>
      <c r="H403" s="19">
        <f t="shared" si="28"/>
        <v>562</v>
      </c>
    </row>
    <row r="404" spans="1:8" x14ac:dyDescent="0.25">
      <c r="A404" s="45" t="s">
        <v>80</v>
      </c>
      <c r="B404" s="51"/>
      <c r="C404" s="51"/>
      <c r="D404" s="50">
        <v>400</v>
      </c>
      <c r="E404" s="49">
        <v>100</v>
      </c>
      <c r="F404" s="51"/>
      <c r="G404" s="2"/>
      <c r="H404" s="19">
        <f t="shared" si="28"/>
        <v>500</v>
      </c>
    </row>
    <row r="405" spans="1:8" x14ac:dyDescent="0.25">
      <c r="A405" s="45" t="s">
        <v>15</v>
      </c>
      <c r="B405" s="51"/>
      <c r="C405" s="51"/>
      <c r="D405" s="50">
        <v>250</v>
      </c>
      <c r="E405" s="50">
        <v>50</v>
      </c>
      <c r="F405" s="50">
        <v>25</v>
      </c>
      <c r="G405" s="2"/>
      <c r="H405" s="19">
        <f t="shared" si="28"/>
        <v>325</v>
      </c>
    </row>
    <row r="406" spans="1:8" x14ac:dyDescent="0.25">
      <c r="A406" s="45" t="s">
        <v>2</v>
      </c>
      <c r="B406" s="51"/>
      <c r="C406" s="51"/>
      <c r="D406" s="50">
        <v>50</v>
      </c>
      <c r="E406" s="50">
        <v>1</v>
      </c>
      <c r="F406" s="52"/>
      <c r="G406" s="2"/>
      <c r="H406" s="19">
        <f t="shared" si="28"/>
        <v>51</v>
      </c>
    </row>
    <row r="407" spans="1:8" x14ac:dyDescent="0.25">
      <c r="A407" s="45" t="s">
        <v>1</v>
      </c>
      <c r="B407" s="51"/>
      <c r="C407" s="51"/>
      <c r="D407" s="50">
        <v>10</v>
      </c>
      <c r="E407" s="50">
        <v>6</v>
      </c>
      <c r="F407" s="49">
        <v>6</v>
      </c>
      <c r="G407" s="2"/>
      <c r="H407" s="19">
        <f t="shared" si="28"/>
        <v>22</v>
      </c>
    </row>
    <row r="408" spans="1:8" x14ac:dyDescent="0.25">
      <c r="A408" s="45" t="s">
        <v>12</v>
      </c>
      <c r="B408" s="51"/>
      <c r="C408" s="51"/>
      <c r="D408" s="50">
        <v>2</v>
      </c>
      <c r="E408" s="52"/>
      <c r="F408" s="52"/>
      <c r="G408" s="2"/>
      <c r="H408" s="19">
        <f t="shared" si="28"/>
        <v>2</v>
      </c>
    </row>
    <row r="409" spans="1:8" x14ac:dyDescent="0.25">
      <c r="A409" s="45" t="s">
        <v>7</v>
      </c>
      <c r="B409" s="51"/>
      <c r="C409" s="51"/>
      <c r="D409" s="51"/>
      <c r="E409" s="51"/>
      <c r="F409" s="51">
        <v>1</v>
      </c>
      <c r="G409" s="2"/>
      <c r="H409" s="19">
        <f t="shared" si="28"/>
        <v>1</v>
      </c>
    </row>
    <row r="410" spans="1:8" x14ac:dyDescent="0.25">
      <c r="A410" s="45" t="s">
        <v>3</v>
      </c>
      <c r="B410" s="51"/>
      <c r="C410" s="51"/>
      <c r="D410" s="49">
        <v>4</v>
      </c>
      <c r="E410" s="51"/>
      <c r="F410" s="51"/>
      <c r="G410" s="2"/>
      <c r="H410" s="19">
        <f t="shared" si="28"/>
        <v>4</v>
      </c>
    </row>
    <row r="411" spans="1:8" x14ac:dyDescent="0.25">
      <c r="A411" s="45" t="s">
        <v>8</v>
      </c>
      <c r="B411" s="51"/>
      <c r="C411" s="51"/>
      <c r="D411" s="49">
        <v>1</v>
      </c>
      <c r="E411" s="51"/>
      <c r="F411" s="51"/>
      <c r="G411" s="2"/>
      <c r="H411" s="19">
        <f t="shared" si="28"/>
        <v>1</v>
      </c>
    </row>
    <row r="412" spans="1:8" x14ac:dyDescent="0.25">
      <c r="A412" s="45" t="s">
        <v>53</v>
      </c>
      <c r="B412" s="51"/>
      <c r="C412" s="51"/>
      <c r="D412" s="49">
        <v>1</v>
      </c>
      <c r="E412" s="51"/>
      <c r="F412" s="51"/>
      <c r="G412" s="2"/>
      <c r="H412" s="19">
        <f t="shared" si="28"/>
        <v>1</v>
      </c>
    </row>
    <row r="413" spans="1:8" x14ac:dyDescent="0.25">
      <c r="A413" s="45" t="s">
        <v>46</v>
      </c>
      <c r="B413" s="51"/>
      <c r="C413" s="51"/>
      <c r="D413" s="52"/>
      <c r="E413" s="51"/>
      <c r="F413" s="51"/>
      <c r="G413" s="2"/>
      <c r="H413" s="19">
        <f t="shared" si="28"/>
        <v>0</v>
      </c>
    </row>
    <row r="414" spans="1:8" x14ac:dyDescent="0.25">
      <c r="A414" s="45" t="s">
        <v>44</v>
      </c>
      <c r="B414" s="51"/>
      <c r="C414" s="51"/>
      <c r="D414" s="49">
        <v>1</v>
      </c>
      <c r="E414" s="51"/>
      <c r="F414" s="51"/>
      <c r="G414" s="2"/>
      <c r="H414" s="19">
        <f t="shared" si="28"/>
        <v>1</v>
      </c>
    </row>
    <row r="415" spans="1:8" x14ac:dyDescent="0.25">
      <c r="A415" s="45" t="s">
        <v>52</v>
      </c>
      <c r="B415" s="51"/>
      <c r="C415" s="51"/>
      <c r="D415" s="51"/>
      <c r="E415" s="51"/>
      <c r="F415" s="51"/>
      <c r="G415" s="2"/>
      <c r="H415" s="19">
        <f t="shared" si="28"/>
        <v>0</v>
      </c>
    </row>
    <row r="416" spans="1:8" x14ac:dyDescent="0.25">
      <c r="A416" s="45" t="s">
        <v>84</v>
      </c>
      <c r="B416" s="51"/>
      <c r="C416" s="51"/>
      <c r="D416" s="52"/>
      <c r="E416" s="51"/>
      <c r="F416" s="51"/>
      <c r="G416" s="2"/>
      <c r="H416" s="19">
        <f t="shared" si="28"/>
        <v>0</v>
      </c>
    </row>
    <row r="417" spans="1:8" x14ac:dyDescent="0.25">
      <c r="A417" s="45" t="s">
        <v>40</v>
      </c>
      <c r="B417" s="51"/>
      <c r="C417" s="51"/>
      <c r="D417" s="50">
        <v>2</v>
      </c>
      <c r="E417" s="51"/>
      <c r="F417" s="51"/>
      <c r="G417" s="2"/>
      <c r="H417" s="19">
        <f t="shared" si="28"/>
        <v>2</v>
      </c>
    </row>
    <row r="418" spans="1:8" x14ac:dyDescent="0.25">
      <c r="A418" s="45" t="s">
        <v>51</v>
      </c>
      <c r="B418" s="51"/>
      <c r="C418" s="51"/>
      <c r="D418" s="52"/>
      <c r="E418" s="51"/>
      <c r="F418" s="51"/>
      <c r="G418" s="2"/>
      <c r="H418" s="19">
        <f t="shared" si="28"/>
        <v>0</v>
      </c>
    </row>
    <row r="419" spans="1:8" x14ac:dyDescent="0.25">
      <c r="A419" s="45" t="s">
        <v>45</v>
      </c>
      <c r="B419" s="51"/>
      <c r="C419" s="51"/>
      <c r="D419" s="51"/>
      <c r="E419" s="51"/>
      <c r="F419" s="51"/>
      <c r="G419" s="2"/>
      <c r="H419" s="19">
        <f t="shared" si="28"/>
        <v>0</v>
      </c>
    </row>
    <row r="420" spans="1:8" x14ac:dyDescent="0.25">
      <c r="A420" s="45" t="s">
        <v>42</v>
      </c>
      <c r="B420" s="51"/>
      <c r="C420" s="51"/>
      <c r="D420" s="52"/>
      <c r="E420" s="51"/>
      <c r="F420" s="51"/>
      <c r="G420" s="2"/>
      <c r="H420" s="19">
        <f t="shared" si="28"/>
        <v>0</v>
      </c>
    </row>
    <row r="421" spans="1:8" x14ac:dyDescent="0.25">
      <c r="A421" s="45" t="s">
        <v>43</v>
      </c>
      <c r="B421" s="51"/>
      <c r="C421" s="51"/>
      <c r="D421" s="51"/>
      <c r="E421" s="51"/>
      <c r="F421" s="51"/>
      <c r="G421" s="2"/>
      <c r="H421" s="19">
        <f t="shared" si="28"/>
        <v>0</v>
      </c>
    </row>
    <row r="422" spans="1:8" x14ac:dyDescent="0.25">
      <c r="A422" s="2" t="s">
        <v>24</v>
      </c>
      <c r="B422" s="19">
        <f t="shared" ref="B422:G422" si="29">SUM(B401:B421)</f>
        <v>0</v>
      </c>
      <c r="C422" s="19">
        <f t="shared" si="29"/>
        <v>0</v>
      </c>
      <c r="D422" s="19">
        <f t="shared" si="29"/>
        <v>7371</v>
      </c>
      <c r="E422" s="19">
        <f t="shared" si="29"/>
        <v>1767</v>
      </c>
      <c r="F422" s="19">
        <f t="shared" si="29"/>
        <v>734</v>
      </c>
      <c r="G422" s="19">
        <f t="shared" si="29"/>
        <v>0</v>
      </c>
      <c r="H422" s="19">
        <f t="shared" si="28"/>
        <v>9872</v>
      </c>
    </row>
    <row r="423" spans="1:8" x14ac:dyDescent="0.25">
      <c r="A423" s="2"/>
      <c r="B423" s="2"/>
      <c r="C423" s="2"/>
      <c r="D423" s="2"/>
      <c r="E423" s="2"/>
      <c r="F423" s="2"/>
      <c r="G423" s="2"/>
      <c r="H423" s="2"/>
    </row>
    <row r="424" spans="1:8" x14ac:dyDescent="0.25">
      <c r="A424" s="77">
        <v>1994</v>
      </c>
      <c r="B424" s="2"/>
      <c r="C424" s="2"/>
      <c r="D424" s="2"/>
      <c r="E424" s="2"/>
      <c r="F424" s="2"/>
      <c r="G424" s="2"/>
      <c r="H424" s="2"/>
    </row>
    <row r="425" spans="1:8" x14ac:dyDescent="0.25">
      <c r="A425" s="78" t="s">
        <v>88</v>
      </c>
      <c r="B425" s="2"/>
      <c r="C425" s="2"/>
      <c r="D425" s="2"/>
      <c r="E425" s="2"/>
      <c r="F425" s="2"/>
      <c r="G425" s="2"/>
      <c r="H425" s="2"/>
    </row>
    <row r="426" spans="1:8" x14ac:dyDescent="0.25">
      <c r="A426" s="2"/>
      <c r="B426" s="47">
        <v>34450</v>
      </c>
      <c r="C426" s="47">
        <v>34455</v>
      </c>
      <c r="D426" s="47">
        <v>34460</v>
      </c>
      <c r="E426" s="47">
        <v>34465</v>
      </c>
      <c r="F426" s="47">
        <v>34470</v>
      </c>
      <c r="G426" s="46">
        <v>34475</v>
      </c>
      <c r="H426" s="76" t="s">
        <v>24</v>
      </c>
    </row>
    <row r="427" spans="1:8" x14ac:dyDescent="0.25">
      <c r="A427" s="45" t="s">
        <v>11</v>
      </c>
      <c r="B427" s="50">
        <v>6</v>
      </c>
      <c r="C427" s="50">
        <v>4655</v>
      </c>
      <c r="D427" s="50">
        <v>8052</v>
      </c>
      <c r="E427" s="50">
        <v>3660</v>
      </c>
      <c r="F427" s="50">
        <v>1096</v>
      </c>
      <c r="G427" s="2"/>
      <c r="H427" s="19">
        <f t="shared" ref="H427:H450" si="30">SUM(B427:G427)</f>
        <v>17469</v>
      </c>
    </row>
    <row r="428" spans="1:8" x14ac:dyDescent="0.25">
      <c r="A428" s="45" t="s">
        <v>79</v>
      </c>
      <c r="B428" s="65"/>
      <c r="C428" s="59">
        <v>340</v>
      </c>
      <c r="D428" s="59">
        <v>410</v>
      </c>
      <c r="E428" s="59">
        <v>80</v>
      </c>
      <c r="F428" s="2"/>
      <c r="G428" s="2"/>
      <c r="H428" s="19">
        <f t="shared" si="30"/>
        <v>830</v>
      </c>
    </row>
    <row r="429" spans="1:8" x14ac:dyDescent="0.25">
      <c r="A429" s="45" t="s">
        <v>14</v>
      </c>
      <c r="B429" s="59">
        <v>2</v>
      </c>
      <c r="C429" s="59">
        <v>139</v>
      </c>
      <c r="D429" s="59">
        <v>275</v>
      </c>
      <c r="E429" s="59">
        <v>171</v>
      </c>
      <c r="F429" s="59">
        <v>55</v>
      </c>
      <c r="G429" s="2"/>
      <c r="H429" s="19">
        <f t="shared" si="30"/>
        <v>642</v>
      </c>
    </row>
    <row r="430" spans="1:8" x14ac:dyDescent="0.25">
      <c r="A430" s="45" t="s">
        <v>80</v>
      </c>
      <c r="B430" s="70">
        <v>3</v>
      </c>
      <c r="C430" s="70">
        <v>38</v>
      </c>
      <c r="D430" s="71">
        <v>156</v>
      </c>
      <c r="E430" s="70">
        <v>61</v>
      </c>
      <c r="F430" s="70">
        <v>4</v>
      </c>
      <c r="G430" s="2"/>
      <c r="H430" s="19">
        <f t="shared" si="30"/>
        <v>262</v>
      </c>
    </row>
    <row r="431" spans="1:8" x14ac:dyDescent="0.25">
      <c r="A431" s="45" t="s">
        <v>15</v>
      </c>
      <c r="B431" s="2"/>
      <c r="C431" s="70">
        <v>50</v>
      </c>
      <c r="D431" s="70">
        <v>40</v>
      </c>
      <c r="E431" s="70">
        <v>75</v>
      </c>
      <c r="F431" s="70">
        <v>10</v>
      </c>
      <c r="G431" s="2"/>
      <c r="H431" s="19">
        <f t="shared" si="30"/>
        <v>175</v>
      </c>
    </row>
    <row r="432" spans="1:8" x14ac:dyDescent="0.25">
      <c r="A432" s="45" t="s">
        <v>40</v>
      </c>
      <c r="B432" s="69"/>
      <c r="C432" s="2"/>
      <c r="D432" s="25"/>
      <c r="E432" s="2"/>
      <c r="F432" s="2"/>
      <c r="G432" s="2"/>
      <c r="H432" s="19">
        <f t="shared" si="30"/>
        <v>0</v>
      </c>
    </row>
    <row r="433" spans="1:8" x14ac:dyDescent="0.25">
      <c r="A433" s="45" t="s">
        <v>2</v>
      </c>
      <c r="B433" s="59">
        <v>1</v>
      </c>
      <c r="C433" s="59">
        <v>58</v>
      </c>
      <c r="D433" s="70">
        <v>13</v>
      </c>
      <c r="E433" s="70">
        <v>7</v>
      </c>
      <c r="F433" s="2"/>
      <c r="G433" s="2"/>
      <c r="H433" s="19">
        <f t="shared" si="30"/>
        <v>79</v>
      </c>
    </row>
    <row r="434" spans="1:8" x14ac:dyDescent="0.25">
      <c r="A434" s="45" t="s">
        <v>1</v>
      </c>
      <c r="B434" s="70">
        <v>2</v>
      </c>
      <c r="C434" s="2"/>
      <c r="D434" s="70">
        <v>6</v>
      </c>
      <c r="E434" s="70">
        <v>10</v>
      </c>
      <c r="F434" s="70">
        <v>10</v>
      </c>
      <c r="G434" s="2"/>
      <c r="H434" s="19">
        <f t="shared" si="30"/>
        <v>28</v>
      </c>
    </row>
    <row r="435" spans="1:8" x14ac:dyDescent="0.25">
      <c r="A435" s="45" t="s">
        <v>17</v>
      </c>
      <c r="B435" s="70"/>
      <c r="C435" s="2"/>
      <c r="D435" s="74">
        <v>100</v>
      </c>
      <c r="E435" s="2"/>
      <c r="F435" s="2"/>
      <c r="G435" s="2"/>
      <c r="H435" s="19">
        <f t="shared" si="30"/>
        <v>100</v>
      </c>
    </row>
    <row r="436" spans="1:8" x14ac:dyDescent="0.25">
      <c r="A436" s="45" t="s">
        <v>12</v>
      </c>
      <c r="B436" s="70">
        <v>15</v>
      </c>
      <c r="C436" s="70">
        <v>5</v>
      </c>
      <c r="D436" s="65"/>
      <c r="E436" s="2"/>
      <c r="F436" s="2"/>
      <c r="G436" s="2"/>
      <c r="H436" s="19">
        <f t="shared" si="30"/>
        <v>20</v>
      </c>
    </row>
    <row r="437" spans="1:8" x14ac:dyDescent="0.25">
      <c r="A437" s="45" t="s">
        <v>84</v>
      </c>
      <c r="B437" s="65"/>
      <c r="C437" s="2"/>
      <c r="D437" s="70">
        <v>7</v>
      </c>
      <c r="E437" s="2"/>
      <c r="F437" s="2"/>
      <c r="G437" s="2"/>
      <c r="H437" s="19">
        <f t="shared" si="30"/>
        <v>7</v>
      </c>
    </row>
    <row r="438" spans="1:8" x14ac:dyDescent="0.25">
      <c r="A438" s="45" t="s">
        <v>44</v>
      </c>
      <c r="B438" s="65"/>
      <c r="C438" s="2"/>
      <c r="D438" s="59">
        <v>5</v>
      </c>
      <c r="E438" s="70">
        <v>3</v>
      </c>
      <c r="F438" s="2"/>
      <c r="G438" s="2"/>
      <c r="H438" s="19">
        <f t="shared" si="30"/>
        <v>8</v>
      </c>
    </row>
    <row r="439" spans="1:8" x14ac:dyDescent="0.25">
      <c r="A439" s="45" t="s">
        <v>42</v>
      </c>
      <c r="B439" s="65"/>
      <c r="C439" s="2"/>
      <c r="D439" s="71">
        <v>2</v>
      </c>
      <c r="E439" s="2"/>
      <c r="F439" s="2"/>
      <c r="G439" s="2"/>
      <c r="H439" s="19">
        <f t="shared" si="30"/>
        <v>2</v>
      </c>
    </row>
    <row r="440" spans="1:8" x14ac:dyDescent="0.25">
      <c r="A440" s="45" t="s">
        <v>8</v>
      </c>
      <c r="B440" s="65"/>
      <c r="C440" s="2"/>
      <c r="D440" s="2"/>
      <c r="E440" s="70">
        <v>1</v>
      </c>
      <c r="F440" s="70">
        <v>1</v>
      </c>
      <c r="G440" s="2"/>
      <c r="H440" s="19">
        <f t="shared" si="30"/>
        <v>2</v>
      </c>
    </row>
    <row r="441" spans="1:8" x14ac:dyDescent="0.25">
      <c r="A441" s="45" t="s">
        <v>7</v>
      </c>
      <c r="B441" s="66"/>
      <c r="C441" s="66"/>
      <c r="D441" s="50"/>
      <c r="E441" s="50"/>
      <c r="F441" s="66"/>
      <c r="G441" s="2"/>
      <c r="H441" s="19">
        <f t="shared" si="30"/>
        <v>0</v>
      </c>
    </row>
    <row r="442" spans="1:8" x14ac:dyDescent="0.25">
      <c r="A442" s="45" t="s">
        <v>53</v>
      </c>
      <c r="B442" s="59"/>
      <c r="C442" s="2"/>
      <c r="D442" s="59">
        <v>2</v>
      </c>
      <c r="E442" s="65"/>
      <c r="F442" s="65"/>
      <c r="G442" s="2"/>
      <c r="H442" s="19">
        <f t="shared" si="30"/>
        <v>2</v>
      </c>
    </row>
    <row r="443" spans="1:8" x14ac:dyDescent="0.25">
      <c r="A443" s="45" t="s">
        <v>45</v>
      </c>
      <c r="B443" s="2"/>
      <c r="C443" s="2"/>
      <c r="D443" s="75">
        <v>1</v>
      </c>
      <c r="E443" s="2"/>
      <c r="F443" s="2"/>
      <c r="G443" s="2"/>
      <c r="H443" s="19">
        <f t="shared" si="30"/>
        <v>1</v>
      </c>
    </row>
    <row r="444" spans="1:8" x14ac:dyDescent="0.25">
      <c r="A444" s="45" t="s">
        <v>32</v>
      </c>
      <c r="B444" s="2"/>
      <c r="C444" s="65"/>
      <c r="D444" s="65"/>
      <c r="E444" s="65"/>
      <c r="F444" s="65"/>
      <c r="G444" s="2"/>
      <c r="H444" s="19">
        <f t="shared" si="30"/>
        <v>0</v>
      </c>
    </row>
    <row r="445" spans="1:8" x14ac:dyDescent="0.25">
      <c r="A445" s="45" t="s">
        <v>52</v>
      </c>
      <c r="B445" s="2"/>
      <c r="C445" s="2"/>
      <c r="D445" s="2"/>
      <c r="E445" s="2"/>
      <c r="F445" s="2"/>
      <c r="G445" s="2"/>
      <c r="H445" s="19">
        <f t="shared" si="30"/>
        <v>0</v>
      </c>
    </row>
    <row r="446" spans="1:8" x14ac:dyDescent="0.25">
      <c r="A446" s="45" t="s">
        <v>51</v>
      </c>
      <c r="B446" s="2"/>
      <c r="C446" s="65"/>
      <c r="D446" s="74">
        <v>1</v>
      </c>
      <c r="E446" s="65"/>
      <c r="F446" s="2"/>
      <c r="G446" s="2"/>
      <c r="H446" s="19">
        <f t="shared" si="30"/>
        <v>1</v>
      </c>
    </row>
    <row r="447" spans="1:8" x14ac:dyDescent="0.25">
      <c r="A447" s="45" t="s">
        <v>4</v>
      </c>
      <c r="B447" s="2"/>
      <c r="C447" s="2"/>
      <c r="D447" s="2"/>
      <c r="E447" s="65"/>
      <c r="F447" s="65"/>
      <c r="G447" s="2"/>
      <c r="H447" s="19">
        <f t="shared" si="30"/>
        <v>0</v>
      </c>
    </row>
    <row r="448" spans="1:8" x14ac:dyDescent="0.25">
      <c r="A448" s="45" t="s">
        <v>13</v>
      </c>
      <c r="B448" s="59"/>
      <c r="C448" s="65"/>
      <c r="D448" s="65"/>
      <c r="E448" s="65"/>
      <c r="F448" s="65"/>
      <c r="G448" s="2"/>
      <c r="H448" s="19">
        <f t="shared" si="30"/>
        <v>0</v>
      </c>
    </row>
    <row r="449" spans="1:8" x14ac:dyDescent="0.25">
      <c r="A449" s="45" t="s">
        <v>85</v>
      </c>
      <c r="B449" s="65"/>
      <c r="C449" s="65"/>
      <c r="D449" s="65"/>
      <c r="E449" s="65"/>
      <c r="F449" s="65"/>
      <c r="G449" s="2"/>
      <c r="H449" s="19">
        <f t="shared" si="30"/>
        <v>0</v>
      </c>
    </row>
    <row r="450" spans="1:8" x14ac:dyDescent="0.25">
      <c r="A450" s="2" t="s">
        <v>24</v>
      </c>
      <c r="B450" s="19">
        <f t="shared" ref="B450:G450" si="31">SUM(B427:B449)</f>
        <v>29</v>
      </c>
      <c r="C450" s="19">
        <f t="shared" si="31"/>
        <v>5285</v>
      </c>
      <c r="D450" s="19">
        <f t="shared" si="31"/>
        <v>9070</v>
      </c>
      <c r="E450" s="19">
        <f t="shared" si="31"/>
        <v>4068</v>
      </c>
      <c r="F450" s="19">
        <f t="shared" si="31"/>
        <v>1176</v>
      </c>
      <c r="G450" s="19">
        <f t="shared" si="31"/>
        <v>0</v>
      </c>
      <c r="H450" s="19">
        <f t="shared" si="30"/>
        <v>19628</v>
      </c>
    </row>
    <row r="453" spans="1:8" x14ac:dyDescent="0.25">
      <c r="A453" s="1" t="s">
        <v>110</v>
      </c>
    </row>
    <row r="455" spans="1:8" x14ac:dyDescent="0.25">
      <c r="A455" s="44" t="s">
        <v>91</v>
      </c>
      <c r="B455" s="44"/>
      <c r="C455" s="44"/>
      <c r="D455" s="2"/>
      <c r="E455" s="2"/>
      <c r="F455" s="2"/>
      <c r="G455" s="2"/>
      <c r="H455" s="2"/>
    </row>
    <row r="456" spans="1:8" x14ac:dyDescent="0.25">
      <c r="A456" s="61"/>
      <c r="B456" s="61"/>
      <c r="C456" s="61"/>
      <c r="D456" s="61"/>
      <c r="E456" s="61"/>
      <c r="F456" s="61"/>
      <c r="G456" s="61"/>
      <c r="H456" s="2"/>
    </row>
    <row r="457" spans="1:8" x14ac:dyDescent="0.25">
      <c r="A457" s="2" t="s">
        <v>109</v>
      </c>
      <c r="B457" s="61"/>
      <c r="C457" s="61"/>
      <c r="D457" s="61" t="s">
        <v>29</v>
      </c>
      <c r="E457" s="61"/>
      <c r="F457" s="61"/>
      <c r="G457" s="61"/>
      <c r="H457" s="2"/>
    </row>
    <row r="458" spans="1:8" x14ac:dyDescent="0.25">
      <c r="A458" s="1"/>
      <c r="B458" s="47"/>
      <c r="C458" s="47"/>
      <c r="D458" s="47"/>
      <c r="E458" s="47"/>
      <c r="F458" s="47"/>
      <c r="G458" s="47"/>
      <c r="H458" s="2"/>
    </row>
    <row r="459" spans="1:8" x14ac:dyDescent="0.25">
      <c r="A459" s="59"/>
      <c r="B459" s="59" t="s">
        <v>20</v>
      </c>
      <c r="C459" s="59" t="s">
        <v>21</v>
      </c>
      <c r="D459" s="59"/>
      <c r="E459" s="2"/>
      <c r="F459" s="59"/>
      <c r="G459" s="59"/>
      <c r="H459" s="2"/>
    </row>
    <row r="460" spans="1:8" x14ac:dyDescent="0.25">
      <c r="A460" s="4" t="s">
        <v>19</v>
      </c>
      <c r="B460" s="4">
        <v>26</v>
      </c>
      <c r="C460" s="4">
        <v>1</v>
      </c>
      <c r="D460" s="4">
        <v>6</v>
      </c>
      <c r="E460" s="4">
        <v>11</v>
      </c>
      <c r="F460" s="4">
        <v>16</v>
      </c>
      <c r="G460" s="4">
        <v>21</v>
      </c>
      <c r="H460" s="4" t="s">
        <v>24</v>
      </c>
    </row>
    <row r="461" spans="1:8" x14ac:dyDescent="0.25">
      <c r="A461" s="2" t="s">
        <v>11</v>
      </c>
      <c r="B461" s="51">
        <v>0</v>
      </c>
      <c r="C461" s="51">
        <v>0</v>
      </c>
      <c r="D461" s="51">
        <v>1326</v>
      </c>
      <c r="E461" s="51">
        <v>814</v>
      </c>
      <c r="F461" s="51">
        <v>942</v>
      </c>
      <c r="G461" s="2">
        <v>146</v>
      </c>
      <c r="H461" s="51">
        <f>SUM(B461:G461)</f>
        <v>3228</v>
      </c>
    </row>
    <row r="462" spans="1:8" x14ac:dyDescent="0.25">
      <c r="A462" s="2" t="s">
        <v>17</v>
      </c>
      <c r="B462" s="51">
        <v>0</v>
      </c>
      <c r="C462" s="51">
        <v>40</v>
      </c>
      <c r="D462" s="51">
        <v>500</v>
      </c>
      <c r="E462" s="51">
        <v>1000</v>
      </c>
      <c r="F462" s="51">
        <v>84</v>
      </c>
      <c r="G462" s="2">
        <v>6</v>
      </c>
      <c r="H462" s="51">
        <f t="shared" ref="H462:H485" si="32">SUM(B462:G462)</f>
        <v>1630</v>
      </c>
    </row>
    <row r="463" spans="1:8" x14ac:dyDescent="0.25">
      <c r="A463" s="2" t="s">
        <v>14</v>
      </c>
      <c r="B463" s="51">
        <v>0</v>
      </c>
      <c r="C463" s="51">
        <v>40</v>
      </c>
      <c r="D463" s="51">
        <v>500</v>
      </c>
      <c r="E463" s="51">
        <v>420</v>
      </c>
      <c r="F463" s="51">
        <v>120</v>
      </c>
      <c r="G463" s="2">
        <v>12</v>
      </c>
      <c r="H463" s="51">
        <f t="shared" si="32"/>
        <v>1092</v>
      </c>
    </row>
    <row r="464" spans="1:8" x14ac:dyDescent="0.25">
      <c r="A464" s="2" t="s">
        <v>2</v>
      </c>
      <c r="B464" s="51">
        <v>5</v>
      </c>
      <c r="C464" s="51">
        <v>68</v>
      </c>
      <c r="D464" s="51">
        <v>37</v>
      </c>
      <c r="E464" s="51">
        <v>51</v>
      </c>
      <c r="F464" s="51">
        <v>14</v>
      </c>
      <c r="G464" s="2">
        <v>2</v>
      </c>
      <c r="H464" s="51">
        <f t="shared" si="32"/>
        <v>177</v>
      </c>
    </row>
    <row r="465" spans="1:8" x14ac:dyDescent="0.25">
      <c r="A465" s="2" t="s">
        <v>9</v>
      </c>
      <c r="B465" s="51">
        <v>0</v>
      </c>
      <c r="C465" s="51">
        <v>23</v>
      </c>
      <c r="D465" s="51">
        <v>29</v>
      </c>
      <c r="E465" s="51">
        <v>4</v>
      </c>
      <c r="F465" s="51">
        <v>106</v>
      </c>
      <c r="G465" s="2">
        <v>110</v>
      </c>
      <c r="H465" s="51">
        <f t="shared" si="32"/>
        <v>272</v>
      </c>
    </row>
    <row r="466" spans="1:8" x14ac:dyDescent="0.25">
      <c r="A466" s="2" t="s">
        <v>12</v>
      </c>
      <c r="B466" s="51">
        <v>0</v>
      </c>
      <c r="C466" s="51">
        <v>0</v>
      </c>
      <c r="D466" s="51">
        <v>44</v>
      </c>
      <c r="E466" s="51">
        <v>49</v>
      </c>
      <c r="F466" s="51">
        <v>43</v>
      </c>
      <c r="G466" s="2"/>
      <c r="H466" s="51">
        <f t="shared" si="32"/>
        <v>136</v>
      </c>
    </row>
    <row r="467" spans="1:8" x14ac:dyDescent="0.25">
      <c r="A467" s="2" t="s">
        <v>1</v>
      </c>
      <c r="B467" s="51">
        <v>0</v>
      </c>
      <c r="C467" s="51">
        <v>0</v>
      </c>
      <c r="D467" s="51">
        <v>15</v>
      </c>
      <c r="E467" s="51">
        <v>81</v>
      </c>
      <c r="F467" s="51">
        <v>34</v>
      </c>
      <c r="G467" s="2">
        <v>34</v>
      </c>
      <c r="H467" s="51">
        <f t="shared" si="32"/>
        <v>164</v>
      </c>
    </row>
    <row r="468" spans="1:8" x14ac:dyDescent="0.25">
      <c r="A468" s="2" t="s">
        <v>15</v>
      </c>
      <c r="B468" s="51">
        <v>0</v>
      </c>
      <c r="C468" s="51">
        <v>0</v>
      </c>
      <c r="D468" s="51">
        <v>0</v>
      </c>
      <c r="E468" s="51">
        <v>119</v>
      </c>
      <c r="F468" s="51">
        <v>5</v>
      </c>
      <c r="G468" s="2">
        <v>1</v>
      </c>
      <c r="H468" s="51">
        <f t="shared" si="32"/>
        <v>125</v>
      </c>
    </row>
    <row r="469" spans="1:8" x14ac:dyDescent="0.25">
      <c r="A469" s="2" t="s">
        <v>18</v>
      </c>
      <c r="B469" s="51">
        <v>0</v>
      </c>
      <c r="C469" s="51">
        <v>1</v>
      </c>
      <c r="D469" s="51">
        <v>103</v>
      </c>
      <c r="E469" s="51">
        <v>0</v>
      </c>
      <c r="F469" s="51">
        <v>0</v>
      </c>
      <c r="G469" s="2"/>
      <c r="H469" s="51">
        <f t="shared" si="32"/>
        <v>104</v>
      </c>
    </row>
    <row r="470" spans="1:8" x14ac:dyDescent="0.25">
      <c r="A470" s="2" t="s">
        <v>74</v>
      </c>
      <c r="B470" s="51">
        <v>0</v>
      </c>
      <c r="C470" s="51">
        <v>0</v>
      </c>
      <c r="D470" s="51">
        <v>65</v>
      </c>
      <c r="E470" s="51">
        <v>17</v>
      </c>
      <c r="F470" s="51">
        <v>17</v>
      </c>
      <c r="G470" s="2"/>
      <c r="H470" s="51">
        <f t="shared" si="32"/>
        <v>99</v>
      </c>
    </row>
    <row r="471" spans="1:8" x14ac:dyDescent="0.25">
      <c r="A471" s="2" t="s">
        <v>10</v>
      </c>
      <c r="B471" s="51">
        <v>0</v>
      </c>
      <c r="C471" s="51">
        <v>7</v>
      </c>
      <c r="D471" s="51">
        <v>15</v>
      </c>
      <c r="E471" s="51">
        <v>49</v>
      </c>
      <c r="F471" s="51">
        <v>10</v>
      </c>
      <c r="G471" s="2"/>
      <c r="H471" s="51">
        <f t="shared" si="32"/>
        <v>81</v>
      </c>
    </row>
    <row r="472" spans="1:8" x14ac:dyDescent="0.25">
      <c r="A472" s="65" t="s">
        <v>51</v>
      </c>
      <c r="B472" s="51">
        <v>0</v>
      </c>
      <c r="C472" s="51">
        <v>0</v>
      </c>
      <c r="D472" s="51">
        <v>18</v>
      </c>
      <c r="E472" s="51">
        <v>0</v>
      </c>
      <c r="F472" s="51">
        <v>0</v>
      </c>
      <c r="G472" s="2"/>
      <c r="H472" s="51">
        <f t="shared" si="32"/>
        <v>18</v>
      </c>
    </row>
    <row r="473" spans="1:8" x14ac:dyDescent="0.25">
      <c r="A473" s="2" t="s">
        <v>3</v>
      </c>
      <c r="B473" s="51">
        <v>1</v>
      </c>
      <c r="C473" s="51">
        <v>4</v>
      </c>
      <c r="D473" s="51">
        <v>2</v>
      </c>
      <c r="E473" s="51">
        <v>5</v>
      </c>
      <c r="F473" s="51">
        <v>5</v>
      </c>
      <c r="G473" s="51">
        <v>3</v>
      </c>
      <c r="H473" s="51">
        <f t="shared" si="32"/>
        <v>20</v>
      </c>
    </row>
    <row r="474" spans="1:8" x14ac:dyDescent="0.25">
      <c r="A474" s="2" t="s">
        <v>43</v>
      </c>
      <c r="B474" s="51">
        <v>0</v>
      </c>
      <c r="C474" s="51">
        <v>2</v>
      </c>
      <c r="D474" s="51">
        <v>2</v>
      </c>
      <c r="E474" s="51">
        <v>4</v>
      </c>
      <c r="F474" s="51">
        <v>3</v>
      </c>
      <c r="G474" s="2"/>
      <c r="H474" s="51">
        <f t="shared" si="32"/>
        <v>11</v>
      </c>
    </row>
    <row r="475" spans="1:8" x14ac:dyDescent="0.25">
      <c r="A475" s="2" t="s">
        <v>7</v>
      </c>
      <c r="B475" s="51">
        <v>0</v>
      </c>
      <c r="C475" s="51">
        <v>1</v>
      </c>
      <c r="D475" s="51">
        <v>0</v>
      </c>
      <c r="E475" s="51">
        <v>9</v>
      </c>
      <c r="F475" s="51">
        <v>0</v>
      </c>
      <c r="G475" s="2"/>
      <c r="H475" s="51">
        <f t="shared" si="32"/>
        <v>10</v>
      </c>
    </row>
    <row r="476" spans="1:8" x14ac:dyDescent="0.25">
      <c r="A476" s="2" t="s">
        <v>8</v>
      </c>
      <c r="B476" s="51">
        <v>0</v>
      </c>
      <c r="C476" s="51">
        <v>0</v>
      </c>
      <c r="D476" s="51">
        <v>0</v>
      </c>
      <c r="E476" s="51">
        <v>1</v>
      </c>
      <c r="F476" s="51">
        <v>8</v>
      </c>
      <c r="G476" s="2">
        <v>2</v>
      </c>
      <c r="H476" s="51">
        <f t="shared" si="32"/>
        <v>11</v>
      </c>
    </row>
    <row r="477" spans="1:8" x14ac:dyDescent="0.25">
      <c r="A477" s="2" t="s">
        <v>41</v>
      </c>
      <c r="B477" s="51">
        <v>0</v>
      </c>
      <c r="C477" s="51">
        <v>0</v>
      </c>
      <c r="D477" s="51">
        <v>4</v>
      </c>
      <c r="E477" s="51">
        <v>0</v>
      </c>
      <c r="F477" s="51">
        <v>0</v>
      </c>
      <c r="G477" s="2"/>
      <c r="H477" s="51">
        <f t="shared" si="32"/>
        <v>4</v>
      </c>
    </row>
    <row r="478" spans="1:8" x14ac:dyDescent="0.25">
      <c r="A478" s="2" t="s">
        <v>45</v>
      </c>
      <c r="B478" s="51">
        <v>0</v>
      </c>
      <c r="C478" s="51">
        <v>0</v>
      </c>
      <c r="D478" s="51">
        <v>0</v>
      </c>
      <c r="E478" s="51">
        <v>1</v>
      </c>
      <c r="F478" s="51">
        <v>2</v>
      </c>
      <c r="G478" s="2"/>
      <c r="H478" s="51">
        <f t="shared" si="32"/>
        <v>3</v>
      </c>
    </row>
    <row r="479" spans="1:8" x14ac:dyDescent="0.25">
      <c r="A479" s="79" t="s">
        <v>50</v>
      </c>
      <c r="B479" s="51">
        <v>0</v>
      </c>
      <c r="C479" s="51">
        <v>0</v>
      </c>
      <c r="D479" s="51">
        <v>0</v>
      </c>
      <c r="E479" s="51">
        <v>3</v>
      </c>
      <c r="F479" s="51">
        <v>0</v>
      </c>
      <c r="G479" s="2"/>
      <c r="H479" s="51">
        <f t="shared" si="32"/>
        <v>3</v>
      </c>
    </row>
    <row r="480" spans="1:8" x14ac:dyDescent="0.25">
      <c r="A480" s="2" t="s">
        <v>42</v>
      </c>
      <c r="B480" s="51">
        <v>0</v>
      </c>
      <c r="C480" s="51">
        <v>0</v>
      </c>
      <c r="D480" s="51">
        <v>0</v>
      </c>
      <c r="E480" s="51">
        <v>1</v>
      </c>
      <c r="F480" s="51">
        <v>2</v>
      </c>
      <c r="G480" s="2"/>
      <c r="H480" s="51">
        <f t="shared" si="32"/>
        <v>3</v>
      </c>
    </row>
    <row r="481" spans="1:8" x14ac:dyDescent="0.25">
      <c r="A481" s="2" t="s">
        <v>44</v>
      </c>
      <c r="B481" s="51">
        <v>0</v>
      </c>
      <c r="C481" s="51">
        <v>0</v>
      </c>
      <c r="D481" s="51">
        <v>0</v>
      </c>
      <c r="E481" s="51">
        <v>1</v>
      </c>
      <c r="F481" s="51">
        <v>0</v>
      </c>
      <c r="G481" s="2"/>
      <c r="H481" s="51">
        <f t="shared" si="32"/>
        <v>1</v>
      </c>
    </row>
    <row r="482" spans="1:8" x14ac:dyDescent="0.25">
      <c r="A482" s="2" t="s">
        <v>32</v>
      </c>
      <c r="B482" s="51">
        <v>0</v>
      </c>
      <c r="C482" s="51">
        <v>0</v>
      </c>
      <c r="D482" s="51">
        <v>0</v>
      </c>
      <c r="E482" s="51">
        <v>1</v>
      </c>
      <c r="F482" s="51">
        <v>0</v>
      </c>
      <c r="G482" s="2"/>
      <c r="H482" s="51">
        <f t="shared" si="32"/>
        <v>1</v>
      </c>
    </row>
    <row r="483" spans="1:8" x14ac:dyDescent="0.25">
      <c r="A483" s="2" t="s">
        <v>52</v>
      </c>
      <c r="B483" s="51">
        <v>0</v>
      </c>
      <c r="C483" s="51">
        <v>0</v>
      </c>
      <c r="D483" s="51">
        <v>0</v>
      </c>
      <c r="E483" s="51">
        <v>0</v>
      </c>
      <c r="F483" s="51">
        <v>1</v>
      </c>
      <c r="G483" s="2"/>
      <c r="H483" s="51">
        <f t="shared" si="32"/>
        <v>1</v>
      </c>
    </row>
    <row r="484" spans="1:8" x14ac:dyDescent="0.25">
      <c r="A484" s="2" t="s">
        <v>16</v>
      </c>
      <c r="B484" s="51">
        <v>0</v>
      </c>
      <c r="C484" s="51">
        <v>0</v>
      </c>
      <c r="D484" s="51">
        <v>1</v>
      </c>
      <c r="E484" s="51">
        <v>0</v>
      </c>
      <c r="F484" s="51">
        <v>0</v>
      </c>
      <c r="G484" s="2"/>
      <c r="H484" s="51">
        <f t="shared" si="32"/>
        <v>1</v>
      </c>
    </row>
    <row r="485" spans="1:8" x14ac:dyDescent="0.25">
      <c r="A485" s="44" t="s">
        <v>24</v>
      </c>
      <c r="B485" s="51">
        <v>6</v>
      </c>
      <c r="C485" s="51">
        <v>186</v>
      </c>
      <c r="D485" s="51">
        <v>2661</v>
      </c>
      <c r="E485" s="51">
        <v>2630</v>
      </c>
      <c r="F485" s="51">
        <v>1396</v>
      </c>
      <c r="G485" s="2">
        <f>SUM(G461:G484)</f>
        <v>316</v>
      </c>
      <c r="H485" s="51">
        <f t="shared" si="32"/>
        <v>7195</v>
      </c>
    </row>
    <row r="486" spans="1:8" x14ac:dyDescent="0.25">
      <c r="A486" s="2"/>
      <c r="B486" s="2"/>
      <c r="C486" s="2"/>
      <c r="D486" s="2"/>
      <c r="E486" s="2"/>
      <c r="F486" s="2"/>
      <c r="G486" s="2"/>
      <c r="H486" s="19"/>
    </row>
    <row r="487" spans="1:8" x14ac:dyDescent="0.25">
      <c r="A487" s="2"/>
      <c r="B487" s="2"/>
      <c r="C487" s="2"/>
      <c r="D487" s="2"/>
      <c r="E487" s="2"/>
      <c r="F487" s="2"/>
      <c r="G487" s="2"/>
      <c r="H487" s="2"/>
    </row>
    <row r="488" spans="1:8" x14ac:dyDescent="0.25">
      <c r="A488" s="2" t="s">
        <v>111</v>
      </c>
      <c r="B488" s="2"/>
      <c r="C488" s="2"/>
      <c r="D488" s="2"/>
      <c r="E488" s="2"/>
      <c r="F488" s="2"/>
      <c r="G488" s="2"/>
      <c r="H488" s="2"/>
    </row>
    <row r="489" spans="1:8" x14ac:dyDescent="0.25">
      <c r="A489" s="1"/>
      <c r="B489" s="2"/>
      <c r="C489" s="2"/>
      <c r="D489" s="2"/>
      <c r="E489" s="2"/>
      <c r="F489" s="2"/>
      <c r="G489" s="2"/>
      <c r="H489" s="2"/>
    </row>
    <row r="490" spans="1:8" x14ac:dyDescent="0.25">
      <c r="A490" s="2"/>
      <c r="B490" s="59" t="s">
        <v>20</v>
      </c>
      <c r="C490" s="12" t="s">
        <v>21</v>
      </c>
      <c r="D490" s="2"/>
      <c r="E490" s="2"/>
      <c r="F490" s="2"/>
      <c r="G490" s="2"/>
      <c r="H490" s="2"/>
    </row>
    <row r="491" spans="1:8" x14ac:dyDescent="0.25">
      <c r="A491" s="4" t="s">
        <v>19</v>
      </c>
      <c r="B491" s="4">
        <v>26</v>
      </c>
      <c r="C491" s="4">
        <v>1</v>
      </c>
      <c r="D491" s="4">
        <v>6</v>
      </c>
      <c r="E491" s="4">
        <v>11</v>
      </c>
      <c r="F491" s="4">
        <v>16</v>
      </c>
      <c r="G491" s="4">
        <v>21</v>
      </c>
      <c r="H491" s="4" t="s">
        <v>24</v>
      </c>
    </row>
    <row r="492" spans="1:8" x14ac:dyDescent="0.25">
      <c r="A492" s="2" t="s">
        <v>11</v>
      </c>
      <c r="B492" s="51">
        <v>0</v>
      </c>
      <c r="C492" s="51">
        <v>0</v>
      </c>
      <c r="D492" s="51">
        <v>1326</v>
      </c>
      <c r="E492" s="51">
        <v>774</v>
      </c>
      <c r="F492" s="51">
        <v>925</v>
      </c>
      <c r="G492" s="51">
        <v>46</v>
      </c>
      <c r="H492" s="51">
        <f>SUM(B492:G492)</f>
        <v>3071</v>
      </c>
    </row>
    <row r="493" spans="1:8" x14ac:dyDescent="0.25">
      <c r="A493" s="2" t="s">
        <v>14</v>
      </c>
      <c r="B493" s="51">
        <v>0</v>
      </c>
      <c r="C493" s="51">
        <v>40</v>
      </c>
      <c r="D493" s="51">
        <v>500</v>
      </c>
      <c r="E493" s="51">
        <v>419</v>
      </c>
      <c r="F493" s="51">
        <v>120</v>
      </c>
      <c r="G493" s="51">
        <v>12</v>
      </c>
      <c r="H493" s="51">
        <f t="shared" ref="H493:H511" si="33">SUM(B493:G493)</f>
        <v>1091</v>
      </c>
    </row>
    <row r="494" spans="1:8" x14ac:dyDescent="0.25">
      <c r="A494" s="2" t="s">
        <v>2</v>
      </c>
      <c r="B494" s="51">
        <v>5</v>
      </c>
      <c r="C494" s="51">
        <v>68</v>
      </c>
      <c r="D494" s="51">
        <v>37</v>
      </c>
      <c r="E494" s="51">
        <v>46</v>
      </c>
      <c r="F494" s="51">
        <v>14</v>
      </c>
      <c r="G494" s="2"/>
      <c r="H494" s="51">
        <f t="shared" si="33"/>
        <v>170</v>
      </c>
    </row>
    <row r="495" spans="1:8" x14ac:dyDescent="0.25">
      <c r="A495" s="2" t="s">
        <v>1</v>
      </c>
      <c r="B495" s="51">
        <v>0</v>
      </c>
      <c r="C495" s="51">
        <v>0</v>
      </c>
      <c r="D495" s="51">
        <v>15</v>
      </c>
      <c r="E495" s="51">
        <v>81</v>
      </c>
      <c r="F495" s="51">
        <v>31</v>
      </c>
      <c r="G495" s="51">
        <v>32</v>
      </c>
      <c r="H495" s="51">
        <f t="shared" si="33"/>
        <v>159</v>
      </c>
    </row>
    <row r="496" spans="1:8" x14ac:dyDescent="0.25">
      <c r="A496" s="2" t="s">
        <v>12</v>
      </c>
      <c r="B496" s="51">
        <v>0</v>
      </c>
      <c r="C496" s="51">
        <v>0</v>
      </c>
      <c r="D496" s="51">
        <v>44</v>
      </c>
      <c r="E496" s="51">
        <v>49</v>
      </c>
      <c r="F496" s="51">
        <v>28</v>
      </c>
      <c r="G496" s="2"/>
      <c r="H496" s="51">
        <f t="shared" si="33"/>
        <v>121</v>
      </c>
    </row>
    <row r="497" spans="1:8" x14ac:dyDescent="0.25">
      <c r="A497" s="2" t="s">
        <v>18</v>
      </c>
      <c r="B497" s="51">
        <v>0</v>
      </c>
      <c r="C497" s="51">
        <v>0</v>
      </c>
      <c r="D497" s="51">
        <v>103</v>
      </c>
      <c r="E497" s="51">
        <v>0</v>
      </c>
      <c r="F497" s="51">
        <v>0</v>
      </c>
      <c r="G497" s="2"/>
      <c r="H497" s="51">
        <f t="shared" si="33"/>
        <v>103</v>
      </c>
    </row>
    <row r="498" spans="1:8" x14ac:dyDescent="0.25">
      <c r="A498" s="2" t="s">
        <v>74</v>
      </c>
      <c r="B498" s="51">
        <v>0</v>
      </c>
      <c r="C498" s="51">
        <v>0</v>
      </c>
      <c r="D498" s="51">
        <v>63</v>
      </c>
      <c r="E498" s="51">
        <v>17</v>
      </c>
      <c r="F498" s="51">
        <v>17</v>
      </c>
      <c r="G498" s="2"/>
      <c r="H498" s="51">
        <f t="shared" si="33"/>
        <v>97</v>
      </c>
    </row>
    <row r="499" spans="1:8" x14ac:dyDescent="0.25">
      <c r="A499" s="2" t="s">
        <v>10</v>
      </c>
      <c r="B499" s="51">
        <v>0</v>
      </c>
      <c r="C499" s="51">
        <v>0</v>
      </c>
      <c r="D499" s="51">
        <v>15</v>
      </c>
      <c r="E499" s="51">
        <v>29</v>
      </c>
      <c r="F499" s="51">
        <v>2</v>
      </c>
      <c r="G499" s="2"/>
      <c r="H499" s="51">
        <f t="shared" si="33"/>
        <v>46</v>
      </c>
    </row>
    <row r="500" spans="1:8" x14ac:dyDescent="0.25">
      <c r="A500" s="2" t="s">
        <v>15</v>
      </c>
      <c r="B500" s="51">
        <v>0</v>
      </c>
      <c r="C500" s="51">
        <v>0</v>
      </c>
      <c r="D500" s="51">
        <v>0</v>
      </c>
      <c r="E500" s="51">
        <v>19</v>
      </c>
      <c r="F500" s="51">
        <v>2</v>
      </c>
      <c r="G500" s="51">
        <v>1</v>
      </c>
      <c r="H500" s="51">
        <f t="shared" si="33"/>
        <v>22</v>
      </c>
    </row>
    <row r="501" spans="1:8" x14ac:dyDescent="0.25">
      <c r="A501" s="2" t="s">
        <v>51</v>
      </c>
      <c r="B501" s="51">
        <v>0</v>
      </c>
      <c r="C501" s="51">
        <v>0</v>
      </c>
      <c r="D501" s="51">
        <v>18</v>
      </c>
      <c r="E501" s="51">
        <v>0</v>
      </c>
      <c r="F501" s="51">
        <v>0</v>
      </c>
      <c r="G501" s="2"/>
      <c r="H501" s="51">
        <f t="shared" si="33"/>
        <v>18</v>
      </c>
    </row>
    <row r="502" spans="1:8" x14ac:dyDescent="0.25">
      <c r="A502" s="2" t="s">
        <v>41</v>
      </c>
      <c r="B502" s="51">
        <v>0</v>
      </c>
      <c r="C502" s="51">
        <v>0</v>
      </c>
      <c r="D502" s="51">
        <v>4</v>
      </c>
      <c r="E502" s="51">
        <v>0</v>
      </c>
      <c r="F502" s="51">
        <v>0</v>
      </c>
      <c r="G502" s="2"/>
      <c r="H502" s="51">
        <f t="shared" si="33"/>
        <v>4</v>
      </c>
    </row>
    <row r="503" spans="1:8" x14ac:dyDescent="0.25">
      <c r="A503" s="2" t="s">
        <v>3</v>
      </c>
      <c r="B503" s="51">
        <v>0</v>
      </c>
      <c r="C503" s="51">
        <v>1</v>
      </c>
      <c r="D503" s="51">
        <v>1</v>
      </c>
      <c r="E503" s="51">
        <v>1</v>
      </c>
      <c r="F503" s="51">
        <v>1</v>
      </c>
      <c r="G503" s="51">
        <v>3</v>
      </c>
      <c r="H503" s="51">
        <f t="shared" si="33"/>
        <v>7</v>
      </c>
    </row>
    <row r="504" spans="1:8" x14ac:dyDescent="0.25">
      <c r="A504" s="2" t="s">
        <v>9</v>
      </c>
      <c r="B504" s="51">
        <v>0</v>
      </c>
      <c r="C504" s="51">
        <v>0</v>
      </c>
      <c r="D504" s="51">
        <v>0</v>
      </c>
      <c r="E504" s="51">
        <v>4</v>
      </c>
      <c r="F504" s="51">
        <v>0</v>
      </c>
      <c r="G504" s="51">
        <v>65</v>
      </c>
      <c r="H504" s="51">
        <f t="shared" si="33"/>
        <v>69</v>
      </c>
    </row>
    <row r="505" spans="1:8" x14ac:dyDescent="0.25">
      <c r="A505" s="2" t="s">
        <v>92</v>
      </c>
      <c r="B505" s="51">
        <v>0</v>
      </c>
      <c r="C505" s="51">
        <v>0</v>
      </c>
      <c r="D505" s="51">
        <v>0</v>
      </c>
      <c r="E505" s="51">
        <v>1</v>
      </c>
      <c r="F505" s="51">
        <v>2</v>
      </c>
      <c r="G505" s="2"/>
      <c r="H505" s="51">
        <f t="shared" si="33"/>
        <v>3</v>
      </c>
    </row>
    <row r="506" spans="1:8" x14ac:dyDescent="0.25">
      <c r="A506" s="2" t="s">
        <v>50</v>
      </c>
      <c r="B506" s="51">
        <v>0</v>
      </c>
      <c r="C506" s="51">
        <v>0</v>
      </c>
      <c r="D506" s="51">
        <v>0</v>
      </c>
      <c r="E506" s="51">
        <v>3</v>
      </c>
      <c r="F506" s="51">
        <v>0</v>
      </c>
      <c r="G506" s="2"/>
      <c r="H506" s="51">
        <f t="shared" si="33"/>
        <v>3</v>
      </c>
    </row>
    <row r="507" spans="1:8" x14ac:dyDescent="0.25">
      <c r="A507" s="2" t="s">
        <v>42</v>
      </c>
      <c r="B507" s="51">
        <v>0</v>
      </c>
      <c r="C507" s="51">
        <v>0</v>
      </c>
      <c r="D507" s="51">
        <v>0</v>
      </c>
      <c r="E507" s="51">
        <v>1</v>
      </c>
      <c r="F507" s="51">
        <v>2</v>
      </c>
      <c r="G507" s="2"/>
      <c r="H507" s="51">
        <f t="shared" si="33"/>
        <v>3</v>
      </c>
    </row>
    <row r="508" spans="1:8" x14ac:dyDescent="0.25">
      <c r="A508" s="2" t="s">
        <v>8</v>
      </c>
      <c r="B508" s="51">
        <v>0</v>
      </c>
      <c r="C508" s="51">
        <v>0</v>
      </c>
      <c r="D508" s="51">
        <v>0</v>
      </c>
      <c r="E508" s="51">
        <v>1</v>
      </c>
      <c r="F508" s="51">
        <v>2</v>
      </c>
      <c r="G508" s="2"/>
      <c r="H508" s="51">
        <f t="shared" si="33"/>
        <v>3</v>
      </c>
    </row>
    <row r="509" spans="1:8" x14ac:dyDescent="0.25">
      <c r="A509" s="2" t="s">
        <v>7</v>
      </c>
      <c r="B509" s="51">
        <v>0</v>
      </c>
      <c r="C509" s="51">
        <v>1</v>
      </c>
      <c r="D509" s="51">
        <v>0</v>
      </c>
      <c r="E509" s="51">
        <v>1</v>
      </c>
      <c r="F509" s="51">
        <v>0</v>
      </c>
      <c r="G509" s="2"/>
      <c r="H509" s="51">
        <f t="shared" si="33"/>
        <v>2</v>
      </c>
    </row>
    <row r="510" spans="1:8" x14ac:dyDescent="0.25">
      <c r="A510" s="2" t="s">
        <v>32</v>
      </c>
      <c r="B510" s="51">
        <v>0</v>
      </c>
      <c r="C510" s="51">
        <v>0</v>
      </c>
      <c r="D510" s="51">
        <v>0</v>
      </c>
      <c r="E510" s="51">
        <v>1</v>
      </c>
      <c r="F510" s="51">
        <v>0</v>
      </c>
      <c r="G510" s="2"/>
      <c r="H510" s="51">
        <f t="shared" si="33"/>
        <v>1</v>
      </c>
    </row>
    <row r="511" spans="1:8" x14ac:dyDescent="0.25">
      <c r="A511" s="2" t="s">
        <v>52</v>
      </c>
      <c r="B511" s="51">
        <v>0</v>
      </c>
      <c r="C511" s="51">
        <v>0</v>
      </c>
      <c r="D511" s="51">
        <v>0</v>
      </c>
      <c r="E511" s="51">
        <v>0</v>
      </c>
      <c r="F511" s="51">
        <v>1</v>
      </c>
      <c r="G511" s="2"/>
      <c r="H511" s="51">
        <f t="shared" si="33"/>
        <v>1</v>
      </c>
    </row>
    <row r="512" spans="1:8" x14ac:dyDescent="0.25">
      <c r="A512" s="44" t="s">
        <v>24</v>
      </c>
      <c r="B512" s="51">
        <v>5</v>
      </c>
      <c r="C512" s="51">
        <v>110</v>
      </c>
      <c r="D512" s="51">
        <v>2126</v>
      </c>
      <c r="E512" s="51">
        <v>1447</v>
      </c>
      <c r="F512" s="51">
        <v>1147</v>
      </c>
      <c r="G512" s="19">
        <f>SUM(G492:G511)</f>
        <v>159</v>
      </c>
      <c r="H512" s="51">
        <f>SUM(H492:H511)</f>
        <v>4994</v>
      </c>
    </row>
    <row r="513" spans="1:8" x14ac:dyDescent="0.25">
      <c r="A513" s="2"/>
      <c r="B513" s="51"/>
      <c r="C513" s="51"/>
      <c r="D513" s="51"/>
      <c r="E513" s="51"/>
      <c r="F513" s="51"/>
      <c r="G513" s="51"/>
      <c r="H513" s="2"/>
    </row>
    <row r="514" spans="1:8" x14ac:dyDescent="0.25">
      <c r="A514" s="2"/>
      <c r="B514" s="2"/>
      <c r="C514" s="2"/>
      <c r="D514" s="2"/>
      <c r="E514" s="2"/>
      <c r="F514" s="2"/>
      <c r="G514" s="2"/>
      <c r="H514" s="2"/>
    </row>
    <row r="515" spans="1:8" x14ac:dyDescent="0.25">
      <c r="A515" s="44" t="s">
        <v>93</v>
      </c>
      <c r="B515" s="44"/>
      <c r="C515" s="44"/>
      <c r="D515" s="2"/>
      <c r="E515" s="2"/>
      <c r="F515" s="2"/>
      <c r="G515" s="2"/>
      <c r="H515" s="2"/>
    </row>
    <row r="516" spans="1:8" x14ac:dyDescent="0.25">
      <c r="A516" s="2"/>
      <c r="B516" s="2"/>
      <c r="C516" s="2"/>
      <c r="D516" s="2"/>
      <c r="E516" s="2"/>
      <c r="F516" s="2"/>
      <c r="G516" s="2"/>
      <c r="H516" s="2"/>
    </row>
    <row r="517" spans="1:8" x14ac:dyDescent="0.25">
      <c r="A517" s="1" t="s">
        <v>117</v>
      </c>
      <c r="B517" s="2"/>
      <c r="C517" s="2"/>
      <c r="D517" s="2" t="s">
        <v>29</v>
      </c>
      <c r="E517" s="2"/>
      <c r="F517" s="2"/>
      <c r="G517" s="2"/>
      <c r="H517" s="2"/>
    </row>
    <row r="518" spans="1:8" x14ac:dyDescent="0.25">
      <c r="A518" s="2" t="s">
        <v>94</v>
      </c>
      <c r="B518" s="2"/>
      <c r="C518" s="2"/>
      <c r="D518" s="2"/>
      <c r="E518" s="2"/>
      <c r="F518" s="2"/>
      <c r="G518" s="2"/>
      <c r="H518" s="2"/>
    </row>
    <row r="519" spans="1:8" x14ac:dyDescent="0.25">
      <c r="A519" s="2"/>
      <c r="B519" s="2" t="s">
        <v>20</v>
      </c>
      <c r="C519" s="2"/>
      <c r="D519" s="2" t="s">
        <v>21</v>
      </c>
      <c r="E519" s="2"/>
      <c r="F519" s="2"/>
      <c r="G519" s="2"/>
      <c r="H519" s="2"/>
    </row>
    <row r="520" spans="1:8" x14ac:dyDescent="0.25">
      <c r="A520" s="6" t="s">
        <v>19</v>
      </c>
      <c r="B520" s="4">
        <v>25</v>
      </c>
      <c r="C520" s="4">
        <v>30</v>
      </c>
      <c r="D520" s="4">
        <v>5</v>
      </c>
      <c r="E520" s="4">
        <v>10</v>
      </c>
      <c r="F520" s="4">
        <v>15</v>
      </c>
      <c r="G520" s="4">
        <v>20</v>
      </c>
      <c r="H520" s="4" t="s">
        <v>24</v>
      </c>
    </row>
    <row r="521" spans="1:8" x14ac:dyDescent="0.25">
      <c r="A521" s="3" t="s">
        <v>1</v>
      </c>
      <c r="B521" s="95">
        <v>0</v>
      </c>
      <c r="C521" s="95">
        <v>3</v>
      </c>
      <c r="D521" s="95">
        <v>0</v>
      </c>
      <c r="E521" s="95">
        <v>5</v>
      </c>
      <c r="F521" s="95">
        <v>128</v>
      </c>
      <c r="G521" s="95">
        <v>54</v>
      </c>
      <c r="H521" s="95">
        <f>SUM(B521:G521)</f>
        <v>190</v>
      </c>
    </row>
    <row r="522" spans="1:8" x14ac:dyDescent="0.25">
      <c r="A522" s="3" t="s">
        <v>95</v>
      </c>
      <c r="B522" s="95">
        <v>0</v>
      </c>
      <c r="C522" s="95">
        <v>0</v>
      </c>
      <c r="D522" s="95">
        <v>0</v>
      </c>
      <c r="E522" s="95">
        <v>0</v>
      </c>
      <c r="F522" s="95">
        <v>0</v>
      </c>
      <c r="G522" s="95">
        <v>0</v>
      </c>
      <c r="H522" s="95">
        <f t="shared" ref="H522:H556" si="34">SUM(B522:G522)</f>
        <v>0</v>
      </c>
    </row>
    <row r="523" spans="1:8" x14ac:dyDescent="0.25">
      <c r="A523" s="3" t="s">
        <v>96</v>
      </c>
      <c r="B523" s="95">
        <v>0</v>
      </c>
      <c r="C523" s="95">
        <v>0</v>
      </c>
      <c r="D523" s="95">
        <v>0</v>
      </c>
      <c r="E523" s="95">
        <v>0</v>
      </c>
      <c r="F523" s="95">
        <v>0</v>
      </c>
      <c r="G523" s="95">
        <v>0</v>
      </c>
      <c r="H523" s="95">
        <f t="shared" si="34"/>
        <v>0</v>
      </c>
    </row>
    <row r="524" spans="1:8" x14ac:dyDescent="0.25">
      <c r="A524" s="3" t="s">
        <v>97</v>
      </c>
      <c r="B524" s="95">
        <v>25</v>
      </c>
      <c r="C524" s="95">
        <v>5</v>
      </c>
      <c r="D524" s="95">
        <v>7</v>
      </c>
      <c r="E524" s="95">
        <v>0</v>
      </c>
      <c r="F524" s="95">
        <v>0</v>
      </c>
      <c r="G524" s="95">
        <v>2</v>
      </c>
      <c r="H524" s="95">
        <f t="shared" si="34"/>
        <v>39</v>
      </c>
    </row>
    <row r="525" spans="1:8" x14ac:dyDescent="0.25">
      <c r="A525" s="3" t="s">
        <v>2</v>
      </c>
      <c r="B525" s="95">
        <v>14</v>
      </c>
      <c r="C525" s="95">
        <v>134</v>
      </c>
      <c r="D525" s="95">
        <v>137</v>
      </c>
      <c r="E525" s="95">
        <v>3</v>
      </c>
      <c r="F525" s="95">
        <v>8</v>
      </c>
      <c r="G525" s="95">
        <v>13</v>
      </c>
      <c r="H525" s="95">
        <f t="shared" si="34"/>
        <v>309</v>
      </c>
    </row>
    <row r="526" spans="1:8" x14ac:dyDescent="0.25">
      <c r="A526" s="3" t="s">
        <v>98</v>
      </c>
      <c r="B526" s="95">
        <v>0</v>
      </c>
      <c r="C526" s="95">
        <v>2</v>
      </c>
      <c r="D526" s="95">
        <v>2</v>
      </c>
      <c r="E526" s="95">
        <v>0</v>
      </c>
      <c r="F526" s="95">
        <v>2</v>
      </c>
      <c r="G526" s="95">
        <v>1</v>
      </c>
      <c r="H526" s="95">
        <f t="shared" si="34"/>
        <v>7</v>
      </c>
    </row>
    <row r="527" spans="1:8" x14ac:dyDescent="0.25">
      <c r="A527" s="3" t="s">
        <v>3</v>
      </c>
      <c r="B527" s="95">
        <v>3</v>
      </c>
      <c r="C527" s="95">
        <v>14</v>
      </c>
      <c r="D527" s="95">
        <v>5</v>
      </c>
      <c r="E527" s="95">
        <v>1</v>
      </c>
      <c r="F527" s="95">
        <v>3</v>
      </c>
      <c r="G527" s="95">
        <v>4</v>
      </c>
      <c r="H527" s="95">
        <f t="shared" si="34"/>
        <v>30</v>
      </c>
    </row>
    <row r="528" spans="1:8" x14ac:dyDescent="0.25">
      <c r="A528" s="3" t="s">
        <v>4</v>
      </c>
      <c r="B528" s="95">
        <v>0</v>
      </c>
      <c r="C528" s="95">
        <v>14</v>
      </c>
      <c r="D528" s="95">
        <v>4</v>
      </c>
      <c r="E528" s="95">
        <v>2</v>
      </c>
      <c r="F528" s="95">
        <v>0</v>
      </c>
      <c r="G528" s="95">
        <v>1</v>
      </c>
      <c r="H528" s="95">
        <f t="shared" si="34"/>
        <v>21</v>
      </c>
    </row>
    <row r="529" spans="1:8" x14ac:dyDescent="0.25">
      <c r="A529" s="3" t="s">
        <v>5</v>
      </c>
      <c r="B529" s="95">
        <v>0</v>
      </c>
      <c r="C529" s="95">
        <v>3</v>
      </c>
      <c r="D529" s="95">
        <v>0</v>
      </c>
      <c r="E529" s="95">
        <v>0</v>
      </c>
      <c r="F529" s="95">
        <v>0</v>
      </c>
      <c r="G529" s="95">
        <v>5</v>
      </c>
      <c r="H529" s="95">
        <f t="shared" si="34"/>
        <v>8</v>
      </c>
    </row>
    <row r="530" spans="1:8" x14ac:dyDescent="0.25">
      <c r="A530" s="3" t="s">
        <v>6</v>
      </c>
      <c r="B530" s="95">
        <v>0</v>
      </c>
      <c r="C530" s="95">
        <v>0</v>
      </c>
      <c r="D530" s="95">
        <v>0</v>
      </c>
      <c r="E530" s="95">
        <v>0</v>
      </c>
      <c r="F530" s="95">
        <v>0</v>
      </c>
      <c r="G530" s="95">
        <v>0</v>
      </c>
      <c r="H530" s="95">
        <f t="shared" si="34"/>
        <v>0</v>
      </c>
    </row>
    <row r="531" spans="1:8" x14ac:dyDescent="0.25">
      <c r="A531" s="3" t="s">
        <v>7</v>
      </c>
      <c r="B531" s="95">
        <v>0</v>
      </c>
      <c r="C531" s="95">
        <v>0</v>
      </c>
      <c r="D531" s="95">
        <v>2</v>
      </c>
      <c r="E531" s="95">
        <v>1</v>
      </c>
      <c r="F531" s="95">
        <v>1</v>
      </c>
      <c r="G531" s="95">
        <v>5</v>
      </c>
      <c r="H531" s="95">
        <f t="shared" si="34"/>
        <v>9</v>
      </c>
    </row>
    <row r="532" spans="1:8" x14ac:dyDescent="0.25">
      <c r="A532" s="3" t="s">
        <v>99</v>
      </c>
      <c r="B532" s="95">
        <v>0</v>
      </c>
      <c r="C532" s="95">
        <v>0</v>
      </c>
      <c r="D532" s="95">
        <v>0</v>
      </c>
      <c r="E532" s="95">
        <v>0</v>
      </c>
      <c r="F532" s="95">
        <v>0</v>
      </c>
      <c r="G532" s="95">
        <v>0</v>
      </c>
      <c r="H532" s="95">
        <f t="shared" si="34"/>
        <v>0</v>
      </c>
    </row>
    <row r="533" spans="1:8" x14ac:dyDescent="0.25">
      <c r="A533" s="3" t="s">
        <v>100</v>
      </c>
      <c r="B533" s="95">
        <v>0</v>
      </c>
      <c r="C533" s="95">
        <v>0</v>
      </c>
      <c r="D533" s="95">
        <v>0</v>
      </c>
      <c r="E533" s="95">
        <v>0</v>
      </c>
      <c r="F533" s="95">
        <v>0</v>
      </c>
      <c r="G533" s="95">
        <v>0</v>
      </c>
      <c r="H533" s="95">
        <f t="shared" si="34"/>
        <v>0</v>
      </c>
    </row>
    <row r="534" spans="1:8" x14ac:dyDescent="0.25">
      <c r="A534" s="3" t="s">
        <v>101</v>
      </c>
      <c r="B534" s="95">
        <v>0</v>
      </c>
      <c r="C534" s="95">
        <v>0</v>
      </c>
      <c r="D534" s="95">
        <v>0</v>
      </c>
      <c r="E534" s="95">
        <v>1</v>
      </c>
      <c r="F534" s="95">
        <v>0</v>
      </c>
      <c r="G534" s="95">
        <v>11</v>
      </c>
      <c r="H534" s="95">
        <f t="shared" si="34"/>
        <v>12</v>
      </c>
    </row>
    <row r="535" spans="1:8" x14ac:dyDescent="0.25">
      <c r="A535" s="3" t="s">
        <v>8</v>
      </c>
      <c r="B535" s="95">
        <v>0</v>
      </c>
      <c r="C535" s="95">
        <v>0</v>
      </c>
      <c r="D535" s="95">
        <v>3</v>
      </c>
      <c r="E535" s="95">
        <v>4</v>
      </c>
      <c r="F535" s="95">
        <v>26</v>
      </c>
      <c r="G535" s="95">
        <v>17</v>
      </c>
      <c r="H535" s="95">
        <f t="shared" si="34"/>
        <v>50</v>
      </c>
    </row>
    <row r="536" spans="1:8" x14ac:dyDescent="0.25">
      <c r="A536" s="3" t="s">
        <v>9</v>
      </c>
      <c r="B536" s="95">
        <v>0</v>
      </c>
      <c r="C536" s="95">
        <v>22</v>
      </c>
      <c r="D536" s="95">
        <v>31</v>
      </c>
      <c r="E536" s="95">
        <v>8</v>
      </c>
      <c r="F536" s="95">
        <v>2</v>
      </c>
      <c r="G536" s="95">
        <v>33</v>
      </c>
      <c r="H536" s="95">
        <f t="shared" si="34"/>
        <v>96</v>
      </c>
    </row>
    <row r="537" spans="1:8" x14ac:dyDescent="0.25">
      <c r="A537" s="3" t="s">
        <v>102</v>
      </c>
      <c r="B537" s="95">
        <v>0</v>
      </c>
      <c r="C537" s="95">
        <v>0</v>
      </c>
      <c r="D537" s="95">
        <v>3</v>
      </c>
      <c r="E537" s="95">
        <v>0</v>
      </c>
      <c r="F537" s="95">
        <v>3</v>
      </c>
      <c r="G537" s="95">
        <v>1</v>
      </c>
      <c r="H537" s="95">
        <f t="shared" si="34"/>
        <v>7</v>
      </c>
    </row>
    <row r="538" spans="1:8" x14ac:dyDescent="0.25">
      <c r="A538" s="3" t="s">
        <v>10</v>
      </c>
      <c r="B538" s="95">
        <v>0</v>
      </c>
      <c r="C538" s="95">
        <v>0</v>
      </c>
      <c r="D538" s="95">
        <v>14</v>
      </c>
      <c r="E538" s="95">
        <v>110</v>
      </c>
      <c r="F538" s="95">
        <v>228</v>
      </c>
      <c r="G538" s="95">
        <v>20</v>
      </c>
      <c r="H538" s="95">
        <f t="shared" si="34"/>
        <v>372</v>
      </c>
    </row>
    <row r="539" spans="1:8" x14ac:dyDescent="0.25">
      <c r="A539" s="3" t="s">
        <v>11</v>
      </c>
      <c r="B539" s="95">
        <v>7</v>
      </c>
      <c r="C539" s="95">
        <v>100</v>
      </c>
      <c r="D539" s="95">
        <v>500</v>
      </c>
      <c r="E539" s="95">
        <v>142</v>
      </c>
      <c r="F539" s="95">
        <v>3880</v>
      </c>
      <c r="G539" s="95">
        <v>367</v>
      </c>
      <c r="H539" s="95">
        <f t="shared" si="34"/>
        <v>4996</v>
      </c>
    </row>
    <row r="540" spans="1:8" x14ac:dyDescent="0.25">
      <c r="A540" s="3" t="s">
        <v>12</v>
      </c>
      <c r="B540" s="95">
        <v>0</v>
      </c>
      <c r="C540" s="95">
        <v>0</v>
      </c>
      <c r="D540" s="95">
        <v>0</v>
      </c>
      <c r="E540" s="95">
        <v>2</v>
      </c>
      <c r="F540" s="95">
        <v>97</v>
      </c>
      <c r="G540" s="95">
        <v>146</v>
      </c>
      <c r="H540" s="95">
        <f t="shared" si="34"/>
        <v>245</v>
      </c>
    </row>
    <row r="541" spans="1:8" x14ac:dyDescent="0.25">
      <c r="A541" s="3" t="s">
        <v>32</v>
      </c>
      <c r="B541" s="95">
        <v>0</v>
      </c>
      <c r="C541" s="95">
        <v>0</v>
      </c>
      <c r="D541" s="95">
        <v>3</v>
      </c>
      <c r="E541" s="95">
        <v>0</v>
      </c>
      <c r="F541" s="95">
        <v>2</v>
      </c>
      <c r="G541" s="95">
        <v>0</v>
      </c>
      <c r="H541" s="95">
        <f t="shared" si="34"/>
        <v>5</v>
      </c>
    </row>
    <row r="542" spans="1:8" x14ac:dyDescent="0.25">
      <c r="A542" s="3" t="s">
        <v>18</v>
      </c>
      <c r="B542" s="95">
        <v>15</v>
      </c>
      <c r="C542" s="95">
        <v>298</v>
      </c>
      <c r="D542" s="95">
        <v>92</v>
      </c>
      <c r="E542" s="95">
        <v>0</v>
      </c>
      <c r="F542" s="95">
        <v>54</v>
      </c>
      <c r="G542" s="95">
        <v>332</v>
      </c>
      <c r="H542" s="95">
        <f t="shared" si="34"/>
        <v>791</v>
      </c>
    </row>
    <row r="543" spans="1:8" x14ac:dyDescent="0.25">
      <c r="A543" s="3" t="s">
        <v>103</v>
      </c>
      <c r="B543" s="95">
        <v>0</v>
      </c>
      <c r="C543" s="95">
        <v>0</v>
      </c>
      <c r="D543" s="95">
        <v>0</v>
      </c>
      <c r="E543" s="95">
        <v>0</v>
      </c>
      <c r="F543" s="95">
        <v>0</v>
      </c>
      <c r="G543" s="95">
        <v>1</v>
      </c>
      <c r="H543" s="95">
        <f t="shared" si="34"/>
        <v>1</v>
      </c>
    </row>
    <row r="544" spans="1:8" x14ac:dyDescent="0.25">
      <c r="A544" s="3" t="s">
        <v>13</v>
      </c>
      <c r="B544" s="95">
        <v>0</v>
      </c>
      <c r="C544" s="95">
        <v>0</v>
      </c>
      <c r="D544" s="95">
        <v>0</v>
      </c>
      <c r="E544" s="95">
        <v>0</v>
      </c>
      <c r="F544" s="95">
        <v>0</v>
      </c>
      <c r="G544" s="95">
        <v>7</v>
      </c>
      <c r="H544" s="95">
        <f t="shared" si="34"/>
        <v>7</v>
      </c>
    </row>
    <row r="545" spans="1:8" x14ac:dyDescent="0.25">
      <c r="A545" s="3" t="s">
        <v>14</v>
      </c>
      <c r="B545" s="95">
        <v>32</v>
      </c>
      <c r="C545" s="95">
        <v>116</v>
      </c>
      <c r="D545" s="95">
        <v>101</v>
      </c>
      <c r="E545" s="95">
        <v>59</v>
      </c>
      <c r="F545" s="95">
        <v>192</v>
      </c>
      <c r="G545" s="95">
        <v>56</v>
      </c>
      <c r="H545" s="95">
        <f t="shared" si="34"/>
        <v>556</v>
      </c>
    </row>
    <row r="546" spans="1:8" x14ac:dyDescent="0.25">
      <c r="A546" s="3" t="s">
        <v>104</v>
      </c>
      <c r="B546" s="95">
        <v>0</v>
      </c>
      <c r="C546" s="95">
        <v>0</v>
      </c>
      <c r="D546" s="95">
        <v>0</v>
      </c>
      <c r="E546" s="95">
        <v>5</v>
      </c>
      <c r="F546" s="95">
        <v>0</v>
      </c>
      <c r="G546" s="95">
        <v>0</v>
      </c>
      <c r="H546" s="95">
        <f t="shared" si="34"/>
        <v>5</v>
      </c>
    </row>
    <row r="547" spans="1:8" x14ac:dyDescent="0.25">
      <c r="A547" s="3" t="s">
        <v>105</v>
      </c>
      <c r="B547" s="95">
        <v>0</v>
      </c>
      <c r="C547" s="95">
        <v>0</v>
      </c>
      <c r="D547" s="95">
        <v>0</v>
      </c>
      <c r="E547" s="95">
        <v>0</v>
      </c>
      <c r="F547" s="95">
        <v>0</v>
      </c>
      <c r="G547" s="95">
        <v>0</v>
      </c>
      <c r="H547" s="95">
        <f t="shared" si="34"/>
        <v>0</v>
      </c>
    </row>
    <row r="548" spans="1:8" x14ac:dyDescent="0.25">
      <c r="A548" s="3" t="s">
        <v>106</v>
      </c>
      <c r="B548" s="95">
        <v>0</v>
      </c>
      <c r="C548" s="95">
        <v>0</v>
      </c>
      <c r="D548" s="95">
        <v>0</v>
      </c>
      <c r="E548" s="95">
        <v>0</v>
      </c>
      <c r="F548" s="95">
        <v>0</v>
      </c>
      <c r="G548" s="95">
        <v>0</v>
      </c>
      <c r="H548" s="95">
        <f t="shared" si="34"/>
        <v>0</v>
      </c>
    </row>
    <row r="549" spans="1:8" x14ac:dyDescent="0.25">
      <c r="A549" s="3" t="s">
        <v>15</v>
      </c>
      <c r="B549" s="95">
        <v>0</v>
      </c>
      <c r="C549" s="95">
        <v>0</v>
      </c>
      <c r="D549" s="95">
        <v>0</v>
      </c>
      <c r="E549" s="95">
        <v>0</v>
      </c>
      <c r="F549" s="95">
        <v>0</v>
      </c>
      <c r="G549" s="95">
        <v>0</v>
      </c>
      <c r="H549" s="95">
        <f t="shared" si="34"/>
        <v>0</v>
      </c>
    </row>
    <row r="550" spans="1:8" x14ac:dyDescent="0.25">
      <c r="A550" s="3" t="s">
        <v>107</v>
      </c>
      <c r="B550" s="95">
        <v>0</v>
      </c>
      <c r="C550" s="95">
        <v>0</v>
      </c>
      <c r="D550" s="95">
        <v>0</v>
      </c>
      <c r="E550" s="95">
        <v>0</v>
      </c>
      <c r="F550" s="95">
        <v>0</v>
      </c>
      <c r="G550" s="95">
        <v>0</v>
      </c>
      <c r="H550" s="95">
        <f t="shared" si="34"/>
        <v>0</v>
      </c>
    </row>
    <row r="551" spans="1:8" x14ac:dyDescent="0.25">
      <c r="A551" s="3" t="s">
        <v>74</v>
      </c>
      <c r="B551" s="95">
        <v>0</v>
      </c>
      <c r="C551" s="95">
        <v>12</v>
      </c>
      <c r="D551" s="95">
        <v>3</v>
      </c>
      <c r="E551" s="95">
        <v>5</v>
      </c>
      <c r="F551" s="95">
        <v>31</v>
      </c>
      <c r="G551" s="95">
        <v>31</v>
      </c>
      <c r="H551" s="95">
        <f t="shared" si="34"/>
        <v>82</v>
      </c>
    </row>
    <row r="552" spans="1:8" x14ac:dyDescent="0.25">
      <c r="A552" s="3" t="s">
        <v>16</v>
      </c>
      <c r="B552" s="95">
        <v>0</v>
      </c>
      <c r="C552" s="95">
        <v>3</v>
      </c>
      <c r="D552" s="95">
        <v>1</v>
      </c>
      <c r="E552" s="95">
        <v>0</v>
      </c>
      <c r="F552" s="95">
        <v>0</v>
      </c>
      <c r="G552" s="95">
        <v>1</v>
      </c>
      <c r="H552" s="95">
        <f t="shared" si="34"/>
        <v>5</v>
      </c>
    </row>
    <row r="553" spans="1:8" x14ac:dyDescent="0.25">
      <c r="A553" s="3" t="s">
        <v>108</v>
      </c>
      <c r="B553" s="95">
        <v>0</v>
      </c>
      <c r="C553" s="95">
        <v>0</v>
      </c>
      <c r="D553" s="95">
        <v>0</v>
      </c>
      <c r="E553" s="95">
        <v>0</v>
      </c>
      <c r="F553" s="95">
        <v>0</v>
      </c>
      <c r="G553" s="95">
        <v>0</v>
      </c>
      <c r="H553" s="95">
        <f t="shared" si="34"/>
        <v>0</v>
      </c>
    </row>
    <row r="554" spans="1:8" x14ac:dyDescent="0.25">
      <c r="A554" s="3" t="s">
        <v>17</v>
      </c>
      <c r="B554" s="95">
        <v>0</v>
      </c>
      <c r="C554" s="95">
        <v>0</v>
      </c>
      <c r="D554" s="95">
        <v>300</v>
      </c>
      <c r="E554" s="95">
        <v>1000</v>
      </c>
      <c r="F554" s="95">
        <v>100</v>
      </c>
      <c r="G554" s="95">
        <v>100</v>
      </c>
      <c r="H554" s="95">
        <f t="shared" si="34"/>
        <v>1500</v>
      </c>
    </row>
    <row r="555" spans="1:8" x14ac:dyDescent="0.25">
      <c r="A555" s="3" t="s">
        <v>23</v>
      </c>
      <c r="B555" s="95">
        <v>0</v>
      </c>
      <c r="C555" s="95">
        <v>0</v>
      </c>
      <c r="D555" s="95">
        <v>0</v>
      </c>
      <c r="E555" s="95">
        <v>0</v>
      </c>
      <c r="F555" s="95">
        <v>0</v>
      </c>
      <c r="G555" s="95">
        <v>0</v>
      </c>
      <c r="H555" s="95">
        <f t="shared" si="34"/>
        <v>0</v>
      </c>
    </row>
    <row r="556" spans="1:8" x14ac:dyDescent="0.25">
      <c r="A556" s="3" t="s">
        <v>24</v>
      </c>
      <c r="B556" s="95">
        <v>96</v>
      </c>
      <c r="C556" s="95">
        <v>726</v>
      </c>
      <c r="D556" s="95">
        <v>1208</v>
      </c>
      <c r="E556" s="95">
        <v>1348</v>
      </c>
      <c r="F556" s="95">
        <v>4757</v>
      </c>
      <c r="G556" s="95">
        <v>1208</v>
      </c>
      <c r="H556" s="95">
        <f t="shared" si="34"/>
        <v>9343</v>
      </c>
    </row>
    <row r="560" spans="1:8" x14ac:dyDescent="0.25">
      <c r="A560" s="44" t="s">
        <v>93</v>
      </c>
      <c r="B560" s="44"/>
      <c r="C560" s="44"/>
    </row>
    <row r="561" spans="1:8" x14ac:dyDescent="0.25">
      <c r="A561" s="2"/>
      <c r="B561" s="2"/>
      <c r="C561" s="2"/>
    </row>
    <row r="562" spans="1:8" x14ac:dyDescent="0.25">
      <c r="A562" s="1" t="s">
        <v>118</v>
      </c>
      <c r="B562" s="1"/>
      <c r="C562" s="1"/>
      <c r="D562" s="1"/>
    </row>
    <row r="564" spans="1:8" x14ac:dyDescent="0.25">
      <c r="A564" s="1"/>
      <c r="B564" s="1" t="s">
        <v>20</v>
      </c>
      <c r="C564" s="1"/>
      <c r="D564" s="1" t="s">
        <v>21</v>
      </c>
      <c r="E564" s="1"/>
      <c r="F564" s="1"/>
      <c r="G564" s="1"/>
      <c r="H564" s="1"/>
    </row>
    <row r="565" spans="1:8" x14ac:dyDescent="0.25">
      <c r="A565" s="6" t="s">
        <v>19</v>
      </c>
      <c r="B565" s="4">
        <v>25</v>
      </c>
      <c r="C565" s="4">
        <v>30</v>
      </c>
      <c r="D565" s="4">
        <v>5</v>
      </c>
      <c r="E565" s="4">
        <v>10</v>
      </c>
      <c r="F565" s="4">
        <v>15</v>
      </c>
      <c r="G565" s="4">
        <v>20</v>
      </c>
      <c r="H565" s="4" t="s">
        <v>24</v>
      </c>
    </row>
    <row r="566" spans="1:8" x14ac:dyDescent="0.25">
      <c r="A566" s="3" t="s">
        <v>1</v>
      </c>
      <c r="B566" s="95">
        <v>0</v>
      </c>
      <c r="C566" s="95">
        <v>3</v>
      </c>
      <c r="D566" s="95">
        <v>0</v>
      </c>
      <c r="E566" s="95">
        <v>5</v>
      </c>
      <c r="F566" s="95">
        <v>96</v>
      </c>
      <c r="G566" s="95">
        <v>54</v>
      </c>
      <c r="H566" s="95">
        <v>158</v>
      </c>
    </row>
    <row r="567" spans="1:8" x14ac:dyDescent="0.25">
      <c r="A567" s="3" t="s">
        <v>49</v>
      </c>
      <c r="B567" s="95">
        <v>0</v>
      </c>
      <c r="C567" s="95">
        <v>0</v>
      </c>
      <c r="D567" s="95">
        <v>0</v>
      </c>
      <c r="E567" s="95">
        <v>0</v>
      </c>
      <c r="F567" s="95">
        <v>0</v>
      </c>
      <c r="G567" s="95">
        <v>0</v>
      </c>
      <c r="H567" s="95">
        <v>0</v>
      </c>
    </row>
    <row r="568" spans="1:8" x14ac:dyDescent="0.25">
      <c r="A568" s="3" t="s">
        <v>45</v>
      </c>
      <c r="B568" s="95">
        <v>0</v>
      </c>
      <c r="C568" s="95">
        <v>0</v>
      </c>
      <c r="D568" s="95">
        <v>0</v>
      </c>
      <c r="E568" s="95">
        <v>0</v>
      </c>
      <c r="F568" s="95">
        <v>0</v>
      </c>
      <c r="G568" s="95">
        <v>0</v>
      </c>
      <c r="H568" s="95">
        <v>0</v>
      </c>
    </row>
    <row r="569" spans="1:8" x14ac:dyDescent="0.25">
      <c r="A569" s="3" t="s">
        <v>41</v>
      </c>
      <c r="B569" s="95">
        <v>25</v>
      </c>
      <c r="C569" s="95">
        <v>5</v>
      </c>
      <c r="D569" s="95">
        <v>7</v>
      </c>
      <c r="E569" s="95">
        <v>0</v>
      </c>
      <c r="F569" s="95">
        <v>0</v>
      </c>
      <c r="G569" s="95">
        <v>2</v>
      </c>
      <c r="H569" s="95">
        <v>39</v>
      </c>
    </row>
    <row r="570" spans="1:8" x14ac:dyDescent="0.25">
      <c r="A570" s="3" t="s">
        <v>2</v>
      </c>
      <c r="B570" s="95">
        <v>14</v>
      </c>
      <c r="C570" s="95">
        <v>134</v>
      </c>
      <c r="D570" s="95">
        <v>135</v>
      </c>
      <c r="E570" s="95">
        <v>3</v>
      </c>
      <c r="F570" s="95">
        <v>8</v>
      </c>
      <c r="G570" s="95">
        <v>13</v>
      </c>
      <c r="H570" s="95">
        <v>307</v>
      </c>
    </row>
    <row r="571" spans="1:8" x14ac:dyDescent="0.25">
      <c r="A571" s="3" t="s">
        <v>43</v>
      </c>
      <c r="B571" s="95">
        <v>0</v>
      </c>
      <c r="C571" s="95">
        <v>0</v>
      </c>
      <c r="D571" s="95">
        <v>0</v>
      </c>
      <c r="E571" s="95">
        <v>0</v>
      </c>
      <c r="F571" s="95">
        <v>0</v>
      </c>
      <c r="G571" s="95">
        <v>1</v>
      </c>
      <c r="H571" s="95">
        <v>1</v>
      </c>
    </row>
    <row r="572" spans="1:8" x14ac:dyDescent="0.25">
      <c r="A572" s="3" t="s">
        <v>3</v>
      </c>
      <c r="B572" s="95">
        <v>0</v>
      </c>
      <c r="C572" s="95">
        <v>7</v>
      </c>
      <c r="D572" s="95">
        <v>0</v>
      </c>
      <c r="E572" s="95">
        <v>1</v>
      </c>
      <c r="F572" s="95">
        <v>1</v>
      </c>
      <c r="G572" s="95">
        <v>4</v>
      </c>
      <c r="H572" s="95">
        <v>13</v>
      </c>
    </row>
    <row r="573" spans="1:8" x14ac:dyDescent="0.25">
      <c r="A573" s="3" t="s">
        <v>4</v>
      </c>
      <c r="B573" s="95">
        <v>0</v>
      </c>
      <c r="C573" s="95">
        <v>14</v>
      </c>
      <c r="D573" s="95">
        <v>3</v>
      </c>
      <c r="E573" s="95">
        <v>2</v>
      </c>
      <c r="F573" s="95">
        <v>0</v>
      </c>
      <c r="G573" s="95">
        <v>1</v>
      </c>
      <c r="H573" s="95">
        <v>20</v>
      </c>
    </row>
    <row r="574" spans="1:8" x14ac:dyDescent="0.25">
      <c r="A574" s="3" t="s">
        <v>48</v>
      </c>
      <c r="B574" s="95">
        <v>0</v>
      </c>
      <c r="C574" s="95">
        <v>3</v>
      </c>
      <c r="D574" s="95">
        <v>0</v>
      </c>
      <c r="E574" s="95">
        <v>0</v>
      </c>
      <c r="F574" s="95">
        <v>0</v>
      </c>
      <c r="G574" s="95">
        <v>0</v>
      </c>
      <c r="H574" s="95">
        <v>3</v>
      </c>
    </row>
    <row r="575" spans="1:8" x14ac:dyDescent="0.25">
      <c r="A575" s="3" t="s">
        <v>6</v>
      </c>
      <c r="B575" s="95">
        <v>0</v>
      </c>
      <c r="C575" s="95">
        <v>0</v>
      </c>
      <c r="D575" s="95">
        <v>0</v>
      </c>
      <c r="E575" s="95">
        <v>0</v>
      </c>
      <c r="F575" s="95">
        <v>0</v>
      </c>
      <c r="G575" s="95">
        <v>0</v>
      </c>
      <c r="H575" s="95">
        <v>0</v>
      </c>
    </row>
    <row r="576" spans="1:8" x14ac:dyDescent="0.25">
      <c r="A576" s="3" t="s">
        <v>7</v>
      </c>
      <c r="B576" s="95">
        <v>0</v>
      </c>
      <c r="C576" s="95">
        <v>0</v>
      </c>
      <c r="D576" s="95">
        <v>1</v>
      </c>
      <c r="E576" s="95">
        <v>1</v>
      </c>
      <c r="F576" s="95">
        <v>1</v>
      </c>
      <c r="G576" s="95">
        <v>3</v>
      </c>
      <c r="H576" s="95">
        <v>6</v>
      </c>
    </row>
    <row r="577" spans="1:8" x14ac:dyDescent="0.25">
      <c r="A577" s="3" t="s">
        <v>50</v>
      </c>
      <c r="B577" s="95">
        <v>0</v>
      </c>
      <c r="C577" s="95">
        <v>0</v>
      </c>
      <c r="D577" s="95">
        <v>0</v>
      </c>
      <c r="E577" s="95">
        <v>0</v>
      </c>
      <c r="F577" s="95">
        <v>0</v>
      </c>
      <c r="G577" s="95">
        <v>0</v>
      </c>
      <c r="H577" s="95">
        <v>0</v>
      </c>
    </row>
    <row r="578" spans="1:8" x14ac:dyDescent="0.25">
      <c r="A578" s="3" t="s">
        <v>51</v>
      </c>
      <c r="B578" s="95">
        <v>0</v>
      </c>
      <c r="C578" s="95">
        <v>0</v>
      </c>
      <c r="D578" s="95">
        <v>0</v>
      </c>
      <c r="E578" s="95">
        <v>0</v>
      </c>
      <c r="F578" s="95">
        <v>0</v>
      </c>
      <c r="G578" s="95">
        <v>0</v>
      </c>
      <c r="H578" s="95">
        <v>0</v>
      </c>
    </row>
    <row r="579" spans="1:8" x14ac:dyDescent="0.25">
      <c r="A579" s="3" t="s">
        <v>42</v>
      </c>
      <c r="B579" s="95">
        <v>0</v>
      </c>
      <c r="C579" s="95">
        <v>0</v>
      </c>
      <c r="D579" s="95">
        <v>0</v>
      </c>
      <c r="E579" s="95">
        <v>1</v>
      </c>
      <c r="F579" s="95">
        <v>0</v>
      </c>
      <c r="G579" s="95">
        <v>9</v>
      </c>
      <c r="H579" s="95">
        <v>10</v>
      </c>
    </row>
    <row r="580" spans="1:8" x14ac:dyDescent="0.25">
      <c r="A580" s="3" t="s">
        <v>8</v>
      </c>
      <c r="B580" s="95">
        <v>0</v>
      </c>
      <c r="C580" s="95">
        <v>0</v>
      </c>
      <c r="D580" s="95">
        <v>0</v>
      </c>
      <c r="E580" s="95">
        <v>2</v>
      </c>
      <c r="F580" s="95">
        <v>24</v>
      </c>
      <c r="G580" s="95">
        <v>11</v>
      </c>
      <c r="H580" s="95">
        <v>37</v>
      </c>
    </row>
    <row r="581" spans="1:8" x14ac:dyDescent="0.25">
      <c r="A581" s="3" t="s">
        <v>9</v>
      </c>
      <c r="B581" s="95">
        <v>0</v>
      </c>
      <c r="C581" s="95">
        <v>22</v>
      </c>
      <c r="D581" s="95">
        <v>1</v>
      </c>
      <c r="E581" s="95">
        <v>1</v>
      </c>
      <c r="F581" s="95">
        <v>2</v>
      </c>
      <c r="G581" s="95">
        <v>13</v>
      </c>
      <c r="H581" s="95">
        <v>39</v>
      </c>
    </row>
    <row r="582" spans="1:8" x14ac:dyDescent="0.25">
      <c r="A582" s="3" t="s">
        <v>44</v>
      </c>
      <c r="B582" s="95">
        <v>0</v>
      </c>
      <c r="C582" s="95">
        <v>0</v>
      </c>
      <c r="D582" s="95">
        <v>3</v>
      </c>
      <c r="E582" s="95">
        <v>0</v>
      </c>
      <c r="F582" s="95">
        <v>3</v>
      </c>
      <c r="G582" s="95">
        <v>0</v>
      </c>
      <c r="H582" s="95">
        <v>6</v>
      </c>
    </row>
    <row r="583" spans="1:8" x14ac:dyDescent="0.25">
      <c r="A583" s="3" t="s">
        <v>10</v>
      </c>
      <c r="B583" s="95">
        <v>0</v>
      </c>
      <c r="C583" s="95">
        <v>0</v>
      </c>
      <c r="D583" s="95">
        <v>0</v>
      </c>
      <c r="E583" s="95">
        <v>66</v>
      </c>
      <c r="F583" s="95">
        <v>228</v>
      </c>
      <c r="G583" s="95">
        <v>0</v>
      </c>
      <c r="H583" s="95">
        <v>294</v>
      </c>
    </row>
    <row r="584" spans="1:8" x14ac:dyDescent="0.25">
      <c r="A584" s="3" t="s">
        <v>11</v>
      </c>
      <c r="B584" s="95">
        <v>7</v>
      </c>
      <c r="C584" s="95">
        <v>100</v>
      </c>
      <c r="D584" s="95">
        <v>500</v>
      </c>
      <c r="E584" s="95">
        <v>111</v>
      </c>
      <c r="F584" s="95">
        <v>3850</v>
      </c>
      <c r="G584" s="95">
        <v>367</v>
      </c>
      <c r="H584" s="95">
        <v>4935</v>
      </c>
    </row>
    <row r="585" spans="1:8" x14ac:dyDescent="0.25">
      <c r="A585" s="3" t="s">
        <v>12</v>
      </c>
      <c r="B585" s="95">
        <v>0</v>
      </c>
      <c r="C585" s="95">
        <v>0</v>
      </c>
      <c r="D585" s="95">
        <v>0</v>
      </c>
      <c r="E585" s="95">
        <v>2</v>
      </c>
      <c r="F585" s="95">
        <v>47</v>
      </c>
      <c r="G585" s="95">
        <v>146</v>
      </c>
      <c r="H585" s="95">
        <v>195</v>
      </c>
    </row>
    <row r="586" spans="1:8" x14ac:dyDescent="0.25">
      <c r="A586" s="3" t="s">
        <v>32</v>
      </c>
      <c r="B586" s="95">
        <v>0</v>
      </c>
      <c r="C586" s="95">
        <v>0</v>
      </c>
      <c r="D586" s="95">
        <v>2</v>
      </c>
      <c r="E586" s="95">
        <v>0</v>
      </c>
      <c r="F586" s="95">
        <v>2</v>
      </c>
      <c r="G586" s="95">
        <v>0</v>
      </c>
      <c r="H586" s="95">
        <v>4</v>
      </c>
    </row>
    <row r="587" spans="1:8" x14ac:dyDescent="0.25">
      <c r="A587" s="3" t="s">
        <v>18</v>
      </c>
      <c r="B587" s="95">
        <v>7</v>
      </c>
      <c r="C587" s="95">
        <v>255</v>
      </c>
      <c r="D587" s="95">
        <v>42</v>
      </c>
      <c r="E587" s="95">
        <v>0</v>
      </c>
      <c r="F587" s="95">
        <v>4</v>
      </c>
      <c r="G587" s="95">
        <v>332</v>
      </c>
      <c r="H587" s="95">
        <v>640</v>
      </c>
    </row>
    <row r="588" spans="1:8" x14ac:dyDescent="0.25">
      <c r="A588" s="3" t="s">
        <v>46</v>
      </c>
      <c r="B588" s="95">
        <v>0</v>
      </c>
      <c r="C588" s="95">
        <v>0</v>
      </c>
      <c r="D588" s="95">
        <v>0</v>
      </c>
      <c r="E588" s="95">
        <v>0</v>
      </c>
      <c r="F588" s="95">
        <v>0</v>
      </c>
      <c r="G588" s="95">
        <v>1</v>
      </c>
      <c r="H588" s="95">
        <v>1</v>
      </c>
    </row>
    <row r="589" spans="1:8" x14ac:dyDescent="0.25">
      <c r="A589" s="3" t="s">
        <v>13</v>
      </c>
      <c r="B589" s="95">
        <v>0</v>
      </c>
      <c r="C589" s="95">
        <v>0</v>
      </c>
      <c r="D589" s="95">
        <v>0</v>
      </c>
      <c r="E589" s="95">
        <v>0</v>
      </c>
      <c r="F589" s="95">
        <v>0</v>
      </c>
      <c r="G589" s="95">
        <v>0</v>
      </c>
      <c r="H589" s="95">
        <v>0</v>
      </c>
    </row>
    <row r="590" spans="1:8" x14ac:dyDescent="0.25">
      <c r="A590" s="3" t="s">
        <v>14</v>
      </c>
      <c r="B590" s="95">
        <v>32</v>
      </c>
      <c r="C590" s="95">
        <v>116</v>
      </c>
      <c r="D590" s="95">
        <v>100</v>
      </c>
      <c r="E590" s="95">
        <v>49</v>
      </c>
      <c r="F590" s="95">
        <v>182</v>
      </c>
      <c r="G590" s="95">
        <v>56</v>
      </c>
      <c r="H590" s="95">
        <v>535</v>
      </c>
    </row>
    <row r="591" spans="1:8" x14ac:dyDescent="0.25">
      <c r="A591" s="3" t="s">
        <v>40</v>
      </c>
      <c r="B591" s="95">
        <v>0</v>
      </c>
      <c r="C591" s="95">
        <v>0</v>
      </c>
      <c r="D591" s="95">
        <v>0</v>
      </c>
      <c r="E591" s="95">
        <v>0</v>
      </c>
      <c r="F591" s="95">
        <v>0</v>
      </c>
      <c r="G591" s="95">
        <v>0</v>
      </c>
      <c r="H591" s="95">
        <v>0</v>
      </c>
    </row>
    <row r="592" spans="1:8" x14ac:dyDescent="0.25">
      <c r="A592" s="3" t="s">
        <v>52</v>
      </c>
      <c r="B592" s="95">
        <v>0</v>
      </c>
      <c r="C592" s="95">
        <v>0</v>
      </c>
      <c r="D592" s="95">
        <v>0</v>
      </c>
      <c r="E592" s="95">
        <v>0</v>
      </c>
      <c r="F592" s="95">
        <v>0</v>
      </c>
      <c r="G592" s="95">
        <v>0</v>
      </c>
      <c r="H592" s="95">
        <v>0</v>
      </c>
    </row>
    <row r="593" spans="1:8" x14ac:dyDescent="0.25">
      <c r="A593" s="3" t="s">
        <v>53</v>
      </c>
      <c r="B593" s="95">
        <v>0</v>
      </c>
      <c r="C593" s="95">
        <v>0</v>
      </c>
      <c r="D593" s="95">
        <v>0</v>
      </c>
      <c r="E593" s="95">
        <v>0</v>
      </c>
      <c r="F593" s="95">
        <v>0</v>
      </c>
      <c r="G593" s="95">
        <v>0</v>
      </c>
      <c r="H593" s="95">
        <v>0</v>
      </c>
    </row>
    <row r="594" spans="1:8" x14ac:dyDescent="0.25">
      <c r="A594" s="3" t="s">
        <v>15</v>
      </c>
      <c r="B594" s="95">
        <v>0</v>
      </c>
      <c r="C594" s="95">
        <v>0</v>
      </c>
      <c r="D594" s="95">
        <v>0</v>
      </c>
      <c r="E594" s="95">
        <v>0</v>
      </c>
      <c r="F594" s="95">
        <v>0</v>
      </c>
      <c r="G594" s="95">
        <v>0</v>
      </c>
      <c r="H594" s="95">
        <v>0</v>
      </c>
    </row>
    <row r="595" spans="1:8" x14ac:dyDescent="0.25">
      <c r="A595" s="3" t="s">
        <v>54</v>
      </c>
      <c r="B595" s="95">
        <v>0</v>
      </c>
      <c r="C595" s="95">
        <v>0</v>
      </c>
      <c r="D595" s="95">
        <v>0</v>
      </c>
      <c r="E595" s="95">
        <v>0</v>
      </c>
      <c r="F595" s="95">
        <v>0</v>
      </c>
      <c r="G595" s="95">
        <v>0</v>
      </c>
      <c r="H595" s="95">
        <v>0</v>
      </c>
    </row>
    <row r="596" spans="1:8" x14ac:dyDescent="0.25">
      <c r="A596" s="3" t="s">
        <v>47</v>
      </c>
      <c r="B596" s="95">
        <v>0</v>
      </c>
      <c r="C596" s="95">
        <v>12</v>
      </c>
      <c r="D596" s="95">
        <v>3</v>
      </c>
      <c r="E596" s="95">
        <v>0</v>
      </c>
      <c r="F596" s="95">
        <v>31</v>
      </c>
      <c r="G596" s="95">
        <v>25</v>
      </c>
      <c r="H596" s="95">
        <v>71</v>
      </c>
    </row>
    <row r="597" spans="1:8" x14ac:dyDescent="0.25">
      <c r="A597" s="3" t="s">
        <v>16</v>
      </c>
      <c r="B597" s="95">
        <v>0</v>
      </c>
      <c r="C597" s="95">
        <v>0</v>
      </c>
      <c r="D597" s="95">
        <v>0</v>
      </c>
      <c r="E597" s="95">
        <v>0</v>
      </c>
      <c r="F597" s="95">
        <v>0</v>
      </c>
      <c r="G597" s="95">
        <v>0</v>
      </c>
      <c r="H597" s="95">
        <v>0</v>
      </c>
    </row>
    <row r="598" spans="1:8" x14ac:dyDescent="0.25">
      <c r="A598" s="3" t="s">
        <v>55</v>
      </c>
      <c r="B598" s="95">
        <v>0</v>
      </c>
      <c r="C598" s="95">
        <v>0</v>
      </c>
      <c r="D598" s="95">
        <v>0</v>
      </c>
      <c r="E598" s="95">
        <v>0</v>
      </c>
      <c r="F598" s="95">
        <v>0</v>
      </c>
      <c r="G598" s="95">
        <v>0</v>
      </c>
      <c r="H598" s="95">
        <v>0</v>
      </c>
    </row>
    <row r="599" spans="1:8" x14ac:dyDescent="0.25">
      <c r="A599" s="3" t="s">
        <v>17</v>
      </c>
      <c r="B599" s="95">
        <v>0</v>
      </c>
      <c r="C599" s="95">
        <v>0</v>
      </c>
      <c r="D599" s="95">
        <v>0</v>
      </c>
      <c r="E599" s="95">
        <v>0</v>
      </c>
      <c r="F599" s="95">
        <v>0</v>
      </c>
      <c r="G599" s="95">
        <v>0</v>
      </c>
      <c r="H599" s="95">
        <v>0</v>
      </c>
    </row>
    <row r="600" spans="1:8" x14ac:dyDescent="0.25">
      <c r="A600" s="3" t="s">
        <v>23</v>
      </c>
      <c r="B600" s="95">
        <v>0</v>
      </c>
      <c r="C600" s="95">
        <v>0</v>
      </c>
      <c r="D600" s="95">
        <v>0</v>
      </c>
      <c r="E600" s="95">
        <v>0</v>
      </c>
      <c r="F600" s="95">
        <v>0</v>
      </c>
      <c r="G600" s="95">
        <v>0</v>
      </c>
      <c r="H600" s="95">
        <v>0</v>
      </c>
    </row>
    <row r="601" spans="1:8" x14ac:dyDescent="0.25">
      <c r="A601" s="11" t="s">
        <v>24</v>
      </c>
      <c r="B601" s="95">
        <v>85</v>
      </c>
      <c r="C601" s="95">
        <v>671</v>
      </c>
      <c r="D601" s="95">
        <v>797</v>
      </c>
      <c r="E601" s="95">
        <v>244</v>
      </c>
      <c r="F601" s="95">
        <v>4479</v>
      </c>
      <c r="G601" s="95">
        <v>1038</v>
      </c>
      <c r="H601" s="95">
        <v>7314</v>
      </c>
    </row>
    <row r="605" spans="1:8" x14ac:dyDescent="0.25">
      <c r="A605" s="44" t="s">
        <v>120</v>
      </c>
      <c r="B605" s="2"/>
      <c r="C605" s="2"/>
    </row>
    <row r="606" spans="1:8" x14ac:dyDescent="0.25">
      <c r="C606" s="2"/>
    </row>
    <row r="607" spans="1:8" x14ac:dyDescent="0.25">
      <c r="A607" s="1" t="s">
        <v>117</v>
      </c>
      <c r="B607" s="2"/>
    </row>
    <row r="608" spans="1:8" x14ac:dyDescent="0.25">
      <c r="B608" s="2" t="s">
        <v>20</v>
      </c>
      <c r="D608" t="s">
        <v>21</v>
      </c>
    </row>
    <row r="609" spans="1:8" x14ac:dyDescent="0.25">
      <c r="A609" s="6" t="s">
        <v>19</v>
      </c>
      <c r="B609" s="4">
        <v>24</v>
      </c>
      <c r="C609" s="4">
        <v>29</v>
      </c>
      <c r="D609" s="4">
        <v>4</v>
      </c>
      <c r="E609" s="4">
        <v>9</v>
      </c>
      <c r="F609" s="4">
        <v>14</v>
      </c>
      <c r="G609" s="4">
        <v>19</v>
      </c>
      <c r="H609" s="4" t="s">
        <v>24</v>
      </c>
    </row>
    <row r="610" spans="1:8" x14ac:dyDescent="0.25">
      <c r="A610" s="3" t="s">
        <v>1</v>
      </c>
      <c r="B610" s="95">
        <v>0</v>
      </c>
      <c r="C610" s="95">
        <v>1</v>
      </c>
      <c r="D610" s="95">
        <v>18</v>
      </c>
      <c r="E610" s="95">
        <v>21</v>
      </c>
      <c r="F610" s="95">
        <v>64</v>
      </c>
      <c r="G610" s="95">
        <v>43</v>
      </c>
      <c r="H610" s="95">
        <f>SUM(B610:G610)</f>
        <v>147</v>
      </c>
    </row>
    <row r="611" spans="1:8" x14ac:dyDescent="0.25">
      <c r="A611" s="3" t="s">
        <v>49</v>
      </c>
      <c r="B611" s="95">
        <v>0</v>
      </c>
      <c r="C611" s="95">
        <v>0</v>
      </c>
      <c r="D611" s="95">
        <v>0</v>
      </c>
      <c r="E611" s="95">
        <v>0</v>
      </c>
      <c r="F611" s="95">
        <v>0</v>
      </c>
      <c r="G611" s="95">
        <v>0</v>
      </c>
      <c r="H611" s="95">
        <f t="shared" ref="H611:H644" si="35">SUM(B611:G611)</f>
        <v>0</v>
      </c>
    </row>
    <row r="612" spans="1:8" x14ac:dyDescent="0.25">
      <c r="A612" s="3" t="s">
        <v>45</v>
      </c>
      <c r="B612" s="95">
        <v>0</v>
      </c>
      <c r="C612" s="95">
        <v>0</v>
      </c>
      <c r="D612" s="95">
        <v>0</v>
      </c>
      <c r="E612" s="95">
        <v>0</v>
      </c>
      <c r="F612" s="95">
        <v>1</v>
      </c>
      <c r="G612" s="95">
        <v>0</v>
      </c>
      <c r="H612" s="95">
        <f t="shared" si="35"/>
        <v>1</v>
      </c>
    </row>
    <row r="613" spans="1:8" x14ac:dyDescent="0.25">
      <c r="A613" s="3" t="s">
        <v>41</v>
      </c>
      <c r="B613" s="95">
        <v>0</v>
      </c>
      <c r="C613" s="95">
        <v>0</v>
      </c>
      <c r="D613" s="95">
        <v>2</v>
      </c>
      <c r="E613" s="95">
        <v>3</v>
      </c>
      <c r="F613" s="95">
        <v>0</v>
      </c>
      <c r="G613" s="95">
        <v>0</v>
      </c>
      <c r="H613" s="95">
        <f t="shared" si="35"/>
        <v>5</v>
      </c>
    </row>
    <row r="614" spans="1:8" x14ac:dyDescent="0.25">
      <c r="A614" s="3" t="s">
        <v>2</v>
      </c>
      <c r="B614" s="95">
        <v>11</v>
      </c>
      <c r="C614" s="95">
        <v>35</v>
      </c>
      <c r="D614" s="95">
        <v>127</v>
      </c>
      <c r="E614" s="95">
        <v>60</v>
      </c>
      <c r="F614" s="95">
        <v>9</v>
      </c>
      <c r="G614" s="95">
        <v>0</v>
      </c>
      <c r="H614" s="95">
        <f t="shared" si="35"/>
        <v>242</v>
      </c>
    </row>
    <row r="615" spans="1:8" x14ac:dyDescent="0.25">
      <c r="A615" s="3" t="s">
        <v>43</v>
      </c>
      <c r="B615" s="95">
        <v>0</v>
      </c>
      <c r="C615" s="95">
        <v>0</v>
      </c>
      <c r="D615" s="95">
        <v>0</v>
      </c>
      <c r="E615" s="95">
        <v>2</v>
      </c>
      <c r="F615" s="95">
        <v>3</v>
      </c>
      <c r="G615" s="95">
        <v>2</v>
      </c>
      <c r="H615" s="95">
        <f t="shared" si="35"/>
        <v>7</v>
      </c>
    </row>
    <row r="616" spans="1:8" x14ac:dyDescent="0.25">
      <c r="A616" s="3" t="s">
        <v>3</v>
      </c>
      <c r="B616" s="95">
        <v>12</v>
      </c>
      <c r="C616" s="95">
        <v>10</v>
      </c>
      <c r="D616" s="95">
        <v>11</v>
      </c>
      <c r="E616" s="95">
        <v>12</v>
      </c>
      <c r="F616" s="95">
        <v>3</v>
      </c>
      <c r="G616" s="95">
        <v>2</v>
      </c>
      <c r="H616" s="95">
        <f t="shared" si="35"/>
        <v>50</v>
      </c>
    </row>
    <row r="617" spans="1:8" x14ac:dyDescent="0.25">
      <c r="A617" s="3" t="s">
        <v>4</v>
      </c>
      <c r="B617" s="95">
        <v>0</v>
      </c>
      <c r="C617" s="95">
        <v>1</v>
      </c>
      <c r="D617" s="95">
        <v>1</v>
      </c>
      <c r="E617" s="95">
        <v>1</v>
      </c>
      <c r="F617" s="95">
        <v>0</v>
      </c>
      <c r="G617" s="95">
        <v>0</v>
      </c>
      <c r="H617" s="95">
        <f t="shared" si="35"/>
        <v>3</v>
      </c>
    </row>
    <row r="618" spans="1:8" x14ac:dyDescent="0.25">
      <c r="A618" s="3" t="s">
        <v>48</v>
      </c>
      <c r="B618" s="95">
        <v>0</v>
      </c>
      <c r="C618" s="95">
        <v>0</v>
      </c>
      <c r="D618" s="95">
        <v>0</v>
      </c>
      <c r="E618" s="95">
        <v>0</v>
      </c>
      <c r="F618" s="95">
        <v>0</v>
      </c>
      <c r="G618" s="95">
        <v>0</v>
      </c>
      <c r="H618" s="95">
        <f t="shared" si="35"/>
        <v>0</v>
      </c>
    </row>
    <row r="619" spans="1:8" x14ac:dyDescent="0.25">
      <c r="A619" s="3" t="s">
        <v>6</v>
      </c>
      <c r="B619" s="95">
        <v>0</v>
      </c>
      <c r="C619" s="95">
        <v>0</v>
      </c>
      <c r="D619" s="95">
        <v>0</v>
      </c>
      <c r="E619" s="95">
        <v>0</v>
      </c>
      <c r="F619" s="95">
        <v>0</v>
      </c>
      <c r="G619" s="95">
        <v>0</v>
      </c>
      <c r="H619" s="95">
        <f t="shared" si="35"/>
        <v>0</v>
      </c>
    </row>
    <row r="620" spans="1:8" x14ac:dyDescent="0.25">
      <c r="A620" s="3" t="s">
        <v>7</v>
      </c>
      <c r="B620" s="95">
        <v>0</v>
      </c>
      <c r="C620" s="95">
        <v>0</v>
      </c>
      <c r="D620" s="95">
        <v>0</v>
      </c>
      <c r="E620" s="95">
        <v>2</v>
      </c>
      <c r="F620" s="95">
        <v>10</v>
      </c>
      <c r="G620" s="95">
        <v>4</v>
      </c>
      <c r="H620" s="95">
        <f t="shared" si="35"/>
        <v>16</v>
      </c>
    </row>
    <row r="621" spans="1:8" x14ac:dyDescent="0.25">
      <c r="A621" s="3" t="s">
        <v>50</v>
      </c>
      <c r="B621" s="95">
        <v>0</v>
      </c>
      <c r="C621" s="95">
        <v>0</v>
      </c>
      <c r="D621" s="95">
        <v>0</v>
      </c>
      <c r="E621" s="95">
        <v>0</v>
      </c>
      <c r="F621" s="95">
        <v>0</v>
      </c>
      <c r="G621" s="95">
        <v>0</v>
      </c>
      <c r="H621" s="95">
        <f t="shared" si="35"/>
        <v>0</v>
      </c>
    </row>
    <row r="622" spans="1:8" x14ac:dyDescent="0.25">
      <c r="A622" s="3" t="s">
        <v>51</v>
      </c>
      <c r="B622" s="95">
        <v>0</v>
      </c>
      <c r="C622" s="95">
        <v>0</v>
      </c>
      <c r="D622" s="95">
        <v>0</v>
      </c>
      <c r="E622" s="95">
        <v>0</v>
      </c>
      <c r="F622" s="95">
        <v>1</v>
      </c>
      <c r="G622" s="95">
        <v>1</v>
      </c>
      <c r="H622" s="95">
        <f t="shared" si="35"/>
        <v>2</v>
      </c>
    </row>
    <row r="623" spans="1:8" x14ac:dyDescent="0.25">
      <c r="A623" s="3" t="s">
        <v>42</v>
      </c>
      <c r="B623" s="95">
        <v>0</v>
      </c>
      <c r="C623" s="95">
        <v>0</v>
      </c>
      <c r="D623" s="95">
        <v>0</v>
      </c>
      <c r="E623" s="95">
        <v>1</v>
      </c>
      <c r="F623" s="95">
        <v>0</v>
      </c>
      <c r="G623" s="95">
        <v>0</v>
      </c>
      <c r="H623" s="95">
        <f t="shared" si="35"/>
        <v>1</v>
      </c>
    </row>
    <row r="624" spans="1:8" x14ac:dyDescent="0.25">
      <c r="A624" s="3" t="s">
        <v>8</v>
      </c>
      <c r="B624" s="95">
        <v>0</v>
      </c>
      <c r="C624" s="95">
        <v>0</v>
      </c>
      <c r="D624" s="95">
        <v>0</v>
      </c>
      <c r="E624" s="95">
        <v>4</v>
      </c>
      <c r="F624" s="95">
        <v>12</v>
      </c>
      <c r="G624" s="95">
        <v>8</v>
      </c>
      <c r="H624" s="95">
        <f t="shared" si="35"/>
        <v>24</v>
      </c>
    </row>
    <row r="625" spans="1:8" x14ac:dyDescent="0.25">
      <c r="A625" s="3" t="s">
        <v>9</v>
      </c>
      <c r="B625" s="95">
        <v>0</v>
      </c>
      <c r="C625" s="95">
        <v>0</v>
      </c>
      <c r="D625" s="95">
        <v>133</v>
      </c>
      <c r="E625" s="95">
        <v>290</v>
      </c>
      <c r="F625" s="95">
        <v>84</v>
      </c>
      <c r="G625" s="95">
        <v>56</v>
      </c>
      <c r="H625" s="95">
        <f t="shared" si="35"/>
        <v>563</v>
      </c>
    </row>
    <row r="626" spans="1:8" x14ac:dyDescent="0.25">
      <c r="A626" s="3" t="s">
        <v>44</v>
      </c>
      <c r="B626" s="95">
        <v>0</v>
      </c>
      <c r="C626" s="95">
        <v>0</v>
      </c>
      <c r="D626" s="95">
        <v>0</v>
      </c>
      <c r="E626" s="95">
        <v>0</v>
      </c>
      <c r="F626" s="95">
        <v>1</v>
      </c>
      <c r="G626" s="95">
        <v>0</v>
      </c>
      <c r="H626" s="95">
        <f t="shared" si="35"/>
        <v>1</v>
      </c>
    </row>
    <row r="627" spans="1:8" x14ac:dyDescent="0.25">
      <c r="A627" s="3" t="s">
        <v>10</v>
      </c>
      <c r="B627" s="95">
        <v>0</v>
      </c>
      <c r="C627" s="95">
        <v>0</v>
      </c>
      <c r="D627" s="95">
        <v>1</v>
      </c>
      <c r="E627" s="95">
        <v>7</v>
      </c>
      <c r="F627" s="95">
        <v>113</v>
      </c>
      <c r="G627" s="95">
        <v>0</v>
      </c>
      <c r="H627" s="95">
        <f t="shared" si="35"/>
        <v>121</v>
      </c>
    </row>
    <row r="628" spans="1:8" x14ac:dyDescent="0.25">
      <c r="A628" s="3" t="s">
        <v>11</v>
      </c>
      <c r="B628" s="95">
        <v>0</v>
      </c>
      <c r="C628" s="95">
        <v>0</v>
      </c>
      <c r="D628" s="95">
        <v>84</v>
      </c>
      <c r="E628" s="95">
        <v>2125</v>
      </c>
      <c r="F628" s="95">
        <v>1850</v>
      </c>
      <c r="G628" s="95">
        <v>39</v>
      </c>
      <c r="H628" s="95">
        <f t="shared" si="35"/>
        <v>4098</v>
      </c>
    </row>
    <row r="629" spans="1:8" x14ac:dyDescent="0.25">
      <c r="A629" s="3" t="s">
        <v>12</v>
      </c>
      <c r="B629" s="95">
        <v>0</v>
      </c>
      <c r="C629" s="95">
        <v>13</v>
      </c>
      <c r="D629" s="95">
        <v>47</v>
      </c>
      <c r="E629" s="95">
        <v>105</v>
      </c>
      <c r="F629" s="95">
        <v>38</v>
      </c>
      <c r="G629" s="95">
        <v>15</v>
      </c>
      <c r="H629" s="95">
        <f t="shared" si="35"/>
        <v>218</v>
      </c>
    </row>
    <row r="630" spans="1:8" x14ac:dyDescent="0.25">
      <c r="A630" s="3" t="s">
        <v>32</v>
      </c>
      <c r="B630" s="95">
        <v>0</v>
      </c>
      <c r="C630" s="95">
        <v>0</v>
      </c>
      <c r="D630" s="95">
        <v>0</v>
      </c>
      <c r="E630" s="95">
        <v>2</v>
      </c>
      <c r="F630" s="95">
        <v>1</v>
      </c>
      <c r="G630" s="95">
        <v>0</v>
      </c>
      <c r="H630" s="95">
        <f t="shared" si="35"/>
        <v>3</v>
      </c>
    </row>
    <row r="631" spans="1:8" x14ac:dyDescent="0.25">
      <c r="A631" s="3" t="s">
        <v>18</v>
      </c>
      <c r="B631" s="95">
        <v>0</v>
      </c>
      <c r="C631" s="95">
        <v>0</v>
      </c>
      <c r="D631" s="95">
        <v>79</v>
      </c>
      <c r="E631" s="95">
        <v>315</v>
      </c>
      <c r="F631" s="95">
        <v>2934</v>
      </c>
      <c r="G631" s="95">
        <v>5</v>
      </c>
      <c r="H631" s="95">
        <f t="shared" si="35"/>
        <v>3333</v>
      </c>
    </row>
    <row r="632" spans="1:8" x14ac:dyDescent="0.25">
      <c r="A632" s="3" t="s">
        <v>46</v>
      </c>
      <c r="B632" s="95">
        <v>0</v>
      </c>
      <c r="C632" s="95">
        <v>0</v>
      </c>
      <c r="D632" s="95">
        <v>0</v>
      </c>
      <c r="E632" s="95">
        <v>0</v>
      </c>
      <c r="F632" s="95">
        <v>0</v>
      </c>
      <c r="G632" s="95">
        <v>8</v>
      </c>
      <c r="H632" s="95">
        <f t="shared" si="35"/>
        <v>8</v>
      </c>
    </row>
    <row r="633" spans="1:8" x14ac:dyDescent="0.25">
      <c r="A633" s="3" t="s">
        <v>13</v>
      </c>
      <c r="B633" s="95">
        <v>0</v>
      </c>
      <c r="C633" s="95">
        <v>0</v>
      </c>
      <c r="D633" s="95">
        <v>0</v>
      </c>
      <c r="E633" s="95">
        <v>0</v>
      </c>
      <c r="F633" s="95">
        <v>0</v>
      </c>
      <c r="G633" s="95">
        <v>0</v>
      </c>
      <c r="H633" s="95">
        <f t="shared" si="35"/>
        <v>0</v>
      </c>
    </row>
    <row r="634" spans="1:8" x14ac:dyDescent="0.25">
      <c r="A634" s="3" t="s">
        <v>14</v>
      </c>
      <c r="B634" s="95">
        <v>0</v>
      </c>
      <c r="C634" s="95">
        <v>0</v>
      </c>
      <c r="D634" s="95">
        <v>350</v>
      </c>
      <c r="E634" s="95">
        <v>157</v>
      </c>
      <c r="F634" s="95">
        <v>484</v>
      </c>
      <c r="G634" s="95">
        <v>11</v>
      </c>
      <c r="H634" s="95">
        <f t="shared" si="35"/>
        <v>1002</v>
      </c>
    </row>
    <row r="635" spans="1:8" x14ac:dyDescent="0.25">
      <c r="A635" s="3" t="s">
        <v>40</v>
      </c>
      <c r="B635" s="95">
        <v>0</v>
      </c>
      <c r="C635" s="95">
        <v>0</v>
      </c>
      <c r="D635" s="95">
        <v>1</v>
      </c>
      <c r="E635" s="95">
        <v>0</v>
      </c>
      <c r="F635" s="95">
        <v>0</v>
      </c>
      <c r="G635" s="95">
        <v>0</v>
      </c>
      <c r="H635" s="95">
        <f t="shared" si="35"/>
        <v>1</v>
      </c>
    </row>
    <row r="636" spans="1:8" x14ac:dyDescent="0.25">
      <c r="A636" s="3" t="s">
        <v>52</v>
      </c>
      <c r="B636" s="95">
        <v>0</v>
      </c>
      <c r="C636" s="95">
        <v>0</v>
      </c>
      <c r="D636" s="95">
        <v>0</v>
      </c>
      <c r="E636" s="95">
        <v>0</v>
      </c>
      <c r="F636" s="95">
        <v>0</v>
      </c>
      <c r="G636" s="95">
        <v>0</v>
      </c>
      <c r="H636" s="95">
        <f t="shared" si="35"/>
        <v>0</v>
      </c>
    </row>
    <row r="637" spans="1:8" x14ac:dyDescent="0.25">
      <c r="A637" s="3" t="s">
        <v>53</v>
      </c>
      <c r="B637" s="95">
        <v>0</v>
      </c>
      <c r="C637" s="95">
        <v>0</v>
      </c>
      <c r="D637" s="95">
        <v>0</v>
      </c>
      <c r="E637" s="95">
        <v>0</v>
      </c>
      <c r="F637" s="95">
        <v>2</v>
      </c>
      <c r="G637" s="95">
        <v>0</v>
      </c>
      <c r="H637" s="95">
        <f t="shared" si="35"/>
        <v>2</v>
      </c>
    </row>
    <row r="638" spans="1:8" x14ac:dyDescent="0.25">
      <c r="A638" s="3" t="s">
        <v>15</v>
      </c>
      <c r="B638" s="95">
        <v>0</v>
      </c>
      <c r="C638" s="95">
        <v>0</v>
      </c>
      <c r="D638" s="95">
        <v>22</v>
      </c>
      <c r="E638" s="95">
        <v>1</v>
      </c>
      <c r="F638" s="95">
        <v>0</v>
      </c>
      <c r="G638" s="95">
        <v>10</v>
      </c>
      <c r="H638" s="95">
        <f t="shared" si="35"/>
        <v>33</v>
      </c>
    </row>
    <row r="639" spans="1:8" x14ac:dyDescent="0.25">
      <c r="A639" s="3" t="s">
        <v>54</v>
      </c>
      <c r="B639" s="95">
        <v>0</v>
      </c>
      <c r="C639" s="95">
        <v>0</v>
      </c>
      <c r="D639" s="95">
        <v>0</v>
      </c>
      <c r="E639" s="95">
        <v>12</v>
      </c>
      <c r="F639" s="95">
        <v>2</v>
      </c>
      <c r="G639" s="95">
        <v>0</v>
      </c>
      <c r="H639" s="95">
        <f t="shared" si="35"/>
        <v>14</v>
      </c>
    </row>
    <row r="640" spans="1:8" x14ac:dyDescent="0.25">
      <c r="A640" s="3" t="s">
        <v>47</v>
      </c>
      <c r="B640" s="95">
        <v>0</v>
      </c>
      <c r="C640" s="95">
        <v>0</v>
      </c>
      <c r="D640" s="95">
        <v>30</v>
      </c>
      <c r="E640" s="95">
        <v>2</v>
      </c>
      <c r="F640" s="95">
        <v>10</v>
      </c>
      <c r="G640" s="95">
        <v>0</v>
      </c>
      <c r="H640" s="95">
        <f t="shared" si="35"/>
        <v>42</v>
      </c>
    </row>
    <row r="641" spans="1:8" x14ac:dyDescent="0.25">
      <c r="A641" s="3" t="s">
        <v>16</v>
      </c>
      <c r="B641" s="95">
        <v>0</v>
      </c>
      <c r="C641" s="95">
        <v>0</v>
      </c>
      <c r="D641" s="95">
        <v>0</v>
      </c>
      <c r="E641" s="95">
        <v>1</v>
      </c>
      <c r="F641" s="95">
        <v>0</v>
      </c>
      <c r="G641" s="95">
        <v>0</v>
      </c>
      <c r="H641" s="95">
        <f t="shared" si="35"/>
        <v>1</v>
      </c>
    </row>
    <row r="642" spans="1:8" x14ac:dyDescent="0.25">
      <c r="A642" s="3" t="s">
        <v>55</v>
      </c>
      <c r="B642" s="95">
        <v>0</v>
      </c>
      <c r="C642" s="95">
        <v>0</v>
      </c>
      <c r="D642" s="95">
        <v>0</v>
      </c>
      <c r="E642" s="95">
        <v>0</v>
      </c>
      <c r="F642" s="95">
        <v>0</v>
      </c>
      <c r="G642" s="95">
        <v>0</v>
      </c>
      <c r="H642" s="95">
        <f t="shared" si="35"/>
        <v>0</v>
      </c>
    </row>
    <row r="643" spans="1:8" x14ac:dyDescent="0.25">
      <c r="A643" s="3" t="s">
        <v>17</v>
      </c>
      <c r="B643" s="95">
        <v>0</v>
      </c>
      <c r="C643" s="95">
        <v>0</v>
      </c>
      <c r="D643" s="95">
        <v>0</v>
      </c>
      <c r="E643" s="95">
        <v>0</v>
      </c>
      <c r="F643" s="95">
        <v>3000</v>
      </c>
      <c r="G643" s="95">
        <v>2001</v>
      </c>
      <c r="H643" s="95">
        <f t="shared" si="35"/>
        <v>5001</v>
      </c>
    </row>
    <row r="644" spans="1:8" x14ac:dyDescent="0.25">
      <c r="A644" s="3" t="s">
        <v>23</v>
      </c>
      <c r="B644" s="95">
        <v>0</v>
      </c>
      <c r="C644" s="95">
        <v>0</v>
      </c>
      <c r="D644" s="95">
        <v>0</v>
      </c>
      <c r="E644" s="95">
        <v>0</v>
      </c>
      <c r="F644" s="95">
        <v>0</v>
      </c>
      <c r="G644" s="95">
        <v>0</v>
      </c>
      <c r="H644" s="95">
        <f t="shared" si="35"/>
        <v>0</v>
      </c>
    </row>
    <row r="645" spans="1:8" x14ac:dyDescent="0.25">
      <c r="A645" s="11" t="s">
        <v>24</v>
      </c>
      <c r="B645" s="95">
        <f t="shared" ref="B645:H645" si="36">SUM(B610:B644)</f>
        <v>23</v>
      </c>
      <c r="C645" s="95">
        <f t="shared" si="36"/>
        <v>60</v>
      </c>
      <c r="D645" s="95">
        <f t="shared" si="36"/>
        <v>906</v>
      </c>
      <c r="E645" s="95">
        <f t="shared" si="36"/>
        <v>3123</v>
      </c>
      <c r="F645" s="95">
        <f t="shared" si="36"/>
        <v>8622</v>
      </c>
      <c r="G645" s="95">
        <f t="shared" si="36"/>
        <v>2205</v>
      </c>
      <c r="H645" s="95">
        <f t="shared" si="36"/>
        <v>14939</v>
      </c>
    </row>
    <row r="649" spans="1:8" x14ac:dyDescent="0.25">
      <c r="A649" s="1" t="s">
        <v>119</v>
      </c>
    </row>
    <row r="650" spans="1:8" x14ac:dyDescent="0.25">
      <c r="B650" s="2" t="s">
        <v>20</v>
      </c>
      <c r="D650" t="s">
        <v>21</v>
      </c>
    </row>
    <row r="651" spans="1:8" x14ac:dyDescent="0.25">
      <c r="A651" s="6" t="s">
        <v>19</v>
      </c>
      <c r="B651" s="4">
        <v>24</v>
      </c>
      <c r="C651" s="4">
        <v>29</v>
      </c>
      <c r="D651" s="4">
        <v>4</v>
      </c>
      <c r="E651" s="4">
        <v>9</v>
      </c>
      <c r="F651" s="4">
        <v>14</v>
      </c>
      <c r="G651" s="4">
        <v>19</v>
      </c>
      <c r="H651" s="4" t="s">
        <v>24</v>
      </c>
    </row>
    <row r="652" spans="1:8" x14ac:dyDescent="0.25">
      <c r="A652" s="3" t="s">
        <v>1</v>
      </c>
      <c r="B652" s="95">
        <v>0</v>
      </c>
      <c r="C652" s="95">
        <v>1</v>
      </c>
      <c r="D652" s="95">
        <v>13</v>
      </c>
      <c r="E652" s="95">
        <v>21</v>
      </c>
      <c r="F652" s="95">
        <v>64</v>
      </c>
      <c r="G652" s="95">
        <v>43</v>
      </c>
      <c r="H652" s="95">
        <f>SUM(B652:G652)</f>
        <v>142</v>
      </c>
    </row>
    <row r="653" spans="1:8" x14ac:dyDescent="0.25">
      <c r="A653" s="3" t="s">
        <v>49</v>
      </c>
      <c r="B653" s="95">
        <v>0</v>
      </c>
      <c r="C653" s="95">
        <v>0</v>
      </c>
      <c r="D653" s="95">
        <v>0</v>
      </c>
      <c r="E653" s="95">
        <v>0</v>
      </c>
      <c r="F653" s="95">
        <v>0</v>
      </c>
      <c r="G653" s="95">
        <v>0</v>
      </c>
      <c r="H653" s="95">
        <f t="shared" ref="H653:H686" si="37">SUM(B653:G653)</f>
        <v>0</v>
      </c>
    </row>
    <row r="654" spans="1:8" x14ac:dyDescent="0.25">
      <c r="A654" s="3" t="s">
        <v>45</v>
      </c>
      <c r="B654" s="95">
        <v>0</v>
      </c>
      <c r="C654" s="95">
        <v>0</v>
      </c>
      <c r="D654" s="95">
        <v>0</v>
      </c>
      <c r="E654" s="95">
        <v>0</v>
      </c>
      <c r="F654" s="95">
        <v>0</v>
      </c>
      <c r="G654" s="95">
        <v>0</v>
      </c>
      <c r="H654" s="95">
        <f t="shared" si="37"/>
        <v>0</v>
      </c>
    </row>
    <row r="655" spans="1:8" x14ac:dyDescent="0.25">
      <c r="A655" s="3" t="s">
        <v>41</v>
      </c>
      <c r="B655" s="95">
        <v>0</v>
      </c>
      <c r="C655" s="95">
        <v>0</v>
      </c>
      <c r="D655" s="95">
        <v>2</v>
      </c>
      <c r="E655" s="95">
        <v>0</v>
      </c>
      <c r="F655" s="95">
        <v>0</v>
      </c>
      <c r="G655" s="95">
        <v>0</v>
      </c>
      <c r="H655" s="95">
        <f t="shared" si="37"/>
        <v>2</v>
      </c>
    </row>
    <row r="656" spans="1:8" x14ac:dyDescent="0.25">
      <c r="A656" s="3" t="s">
        <v>2</v>
      </c>
      <c r="B656" s="95">
        <v>11</v>
      </c>
      <c r="C656" s="95">
        <v>35</v>
      </c>
      <c r="D656" s="95">
        <v>126</v>
      </c>
      <c r="E656" s="95">
        <v>60</v>
      </c>
      <c r="F656" s="95">
        <v>9</v>
      </c>
      <c r="G656" s="95">
        <v>0</v>
      </c>
      <c r="H656" s="95">
        <f t="shared" si="37"/>
        <v>241</v>
      </c>
    </row>
    <row r="657" spans="1:8" x14ac:dyDescent="0.25">
      <c r="A657" s="3" t="s">
        <v>43</v>
      </c>
      <c r="B657" s="95">
        <v>0</v>
      </c>
      <c r="C657" s="95">
        <v>0</v>
      </c>
      <c r="D657" s="95">
        <v>0</v>
      </c>
      <c r="E657" s="95">
        <v>0</v>
      </c>
      <c r="F657" s="95">
        <v>0</v>
      </c>
      <c r="G657" s="95">
        <v>0</v>
      </c>
      <c r="H657" s="95">
        <f t="shared" si="37"/>
        <v>0</v>
      </c>
    </row>
    <row r="658" spans="1:8" x14ac:dyDescent="0.25">
      <c r="A658" s="3" t="s">
        <v>3</v>
      </c>
      <c r="B658" s="95">
        <v>6</v>
      </c>
      <c r="C658" s="95">
        <v>2</v>
      </c>
      <c r="D658" s="95">
        <v>3</v>
      </c>
      <c r="E658" s="95">
        <v>6</v>
      </c>
      <c r="F658" s="95">
        <v>1</v>
      </c>
      <c r="G658" s="95">
        <v>1</v>
      </c>
      <c r="H658" s="95">
        <f t="shared" si="37"/>
        <v>19</v>
      </c>
    </row>
    <row r="659" spans="1:8" x14ac:dyDescent="0.25">
      <c r="A659" s="3" t="s">
        <v>4</v>
      </c>
      <c r="B659" s="95">
        <v>0</v>
      </c>
      <c r="C659" s="95">
        <v>1</v>
      </c>
      <c r="D659" s="95">
        <v>1</v>
      </c>
      <c r="E659" s="95">
        <v>1</v>
      </c>
      <c r="F659" s="95">
        <v>0</v>
      </c>
      <c r="G659" s="95">
        <v>0</v>
      </c>
      <c r="H659" s="95">
        <f t="shared" si="37"/>
        <v>3</v>
      </c>
    </row>
    <row r="660" spans="1:8" x14ac:dyDescent="0.25">
      <c r="A660" s="3" t="s">
        <v>48</v>
      </c>
      <c r="B660" s="95">
        <v>0</v>
      </c>
      <c r="C660" s="95">
        <v>0</v>
      </c>
      <c r="D660" s="95">
        <v>0</v>
      </c>
      <c r="E660" s="95">
        <v>0</v>
      </c>
      <c r="F660" s="95">
        <v>0</v>
      </c>
      <c r="G660" s="95">
        <v>0</v>
      </c>
      <c r="H660" s="95">
        <f t="shared" si="37"/>
        <v>0</v>
      </c>
    </row>
    <row r="661" spans="1:8" x14ac:dyDescent="0.25">
      <c r="A661" s="3" t="s">
        <v>6</v>
      </c>
      <c r="B661" s="95">
        <v>0</v>
      </c>
      <c r="C661" s="95">
        <v>0</v>
      </c>
      <c r="D661" s="95">
        <v>0</v>
      </c>
      <c r="E661" s="95">
        <v>0</v>
      </c>
      <c r="F661" s="95">
        <v>0</v>
      </c>
      <c r="G661" s="95">
        <v>0</v>
      </c>
      <c r="H661" s="95">
        <f t="shared" si="37"/>
        <v>0</v>
      </c>
    </row>
    <row r="662" spans="1:8" x14ac:dyDescent="0.25">
      <c r="A662" s="3" t="s">
        <v>7</v>
      </c>
      <c r="B662" s="95">
        <v>0</v>
      </c>
      <c r="C662" s="95">
        <v>0</v>
      </c>
      <c r="D662" s="95">
        <v>0</v>
      </c>
      <c r="E662" s="95">
        <v>0</v>
      </c>
      <c r="F662" s="95">
        <v>10</v>
      </c>
      <c r="G662" s="95">
        <v>4</v>
      </c>
      <c r="H662" s="95">
        <f t="shared" si="37"/>
        <v>14</v>
      </c>
    </row>
    <row r="663" spans="1:8" x14ac:dyDescent="0.25">
      <c r="A663" s="3" t="s">
        <v>50</v>
      </c>
      <c r="B663" s="95">
        <v>0</v>
      </c>
      <c r="C663" s="95">
        <v>0</v>
      </c>
      <c r="D663" s="95">
        <v>0</v>
      </c>
      <c r="E663" s="95">
        <v>0</v>
      </c>
      <c r="F663" s="95">
        <v>0</v>
      </c>
      <c r="G663" s="95">
        <v>0</v>
      </c>
      <c r="H663" s="95">
        <f t="shared" si="37"/>
        <v>0</v>
      </c>
    </row>
    <row r="664" spans="1:8" x14ac:dyDescent="0.25">
      <c r="A664" s="3" t="s">
        <v>51</v>
      </c>
      <c r="B664" s="95">
        <v>0</v>
      </c>
      <c r="C664" s="95">
        <v>0</v>
      </c>
      <c r="D664" s="95">
        <v>0</v>
      </c>
      <c r="E664" s="95">
        <v>0</v>
      </c>
      <c r="F664" s="95">
        <v>1</v>
      </c>
      <c r="G664" s="95">
        <v>1</v>
      </c>
      <c r="H664" s="95">
        <f t="shared" si="37"/>
        <v>2</v>
      </c>
    </row>
    <row r="665" spans="1:8" x14ac:dyDescent="0.25">
      <c r="A665" s="3" t="s">
        <v>42</v>
      </c>
      <c r="B665" s="95">
        <v>0</v>
      </c>
      <c r="C665" s="95">
        <v>0</v>
      </c>
      <c r="D665" s="95">
        <v>0</v>
      </c>
      <c r="E665" s="95">
        <v>1</v>
      </c>
      <c r="F665" s="95">
        <v>0</v>
      </c>
      <c r="G665" s="95">
        <v>0</v>
      </c>
      <c r="H665" s="95">
        <f t="shared" si="37"/>
        <v>1</v>
      </c>
    </row>
    <row r="666" spans="1:8" x14ac:dyDescent="0.25">
      <c r="A666" s="3" t="s">
        <v>8</v>
      </c>
      <c r="B666" s="95">
        <v>0</v>
      </c>
      <c r="C666" s="95">
        <v>0</v>
      </c>
      <c r="D666" s="95">
        <v>0</v>
      </c>
      <c r="E666" s="95">
        <v>3</v>
      </c>
      <c r="F666" s="95">
        <v>12</v>
      </c>
      <c r="G666" s="95">
        <v>5</v>
      </c>
      <c r="H666" s="95">
        <f t="shared" si="37"/>
        <v>20</v>
      </c>
    </row>
    <row r="667" spans="1:8" x14ac:dyDescent="0.25">
      <c r="A667" s="3" t="s">
        <v>9</v>
      </c>
      <c r="B667" s="95">
        <v>0</v>
      </c>
      <c r="C667" s="95">
        <v>0</v>
      </c>
      <c r="D667" s="95">
        <v>92</v>
      </c>
      <c r="E667" s="95">
        <v>90</v>
      </c>
      <c r="F667" s="95">
        <v>0</v>
      </c>
      <c r="G667" s="95">
        <v>56</v>
      </c>
      <c r="H667" s="95">
        <f t="shared" si="37"/>
        <v>238</v>
      </c>
    </row>
    <row r="668" spans="1:8" x14ac:dyDescent="0.25">
      <c r="A668" s="3" t="s">
        <v>44</v>
      </c>
      <c r="B668" s="95">
        <v>0</v>
      </c>
      <c r="C668" s="95">
        <v>0</v>
      </c>
      <c r="D668" s="95">
        <v>0</v>
      </c>
      <c r="E668" s="95">
        <v>0</v>
      </c>
      <c r="F668" s="95">
        <v>0</v>
      </c>
      <c r="G668" s="95">
        <v>0</v>
      </c>
      <c r="H668" s="95">
        <f t="shared" si="37"/>
        <v>0</v>
      </c>
    </row>
    <row r="669" spans="1:8" x14ac:dyDescent="0.25">
      <c r="A669" s="3" t="s">
        <v>10</v>
      </c>
      <c r="B669" s="95">
        <v>0</v>
      </c>
      <c r="C669" s="95">
        <v>0</v>
      </c>
      <c r="D669" s="95">
        <v>0</v>
      </c>
      <c r="E669" s="95">
        <v>0</v>
      </c>
      <c r="F669" s="95">
        <v>89</v>
      </c>
      <c r="G669" s="95">
        <v>0</v>
      </c>
      <c r="H669" s="95">
        <f t="shared" si="37"/>
        <v>89</v>
      </c>
    </row>
    <row r="670" spans="1:8" x14ac:dyDescent="0.25">
      <c r="A670" s="3" t="s">
        <v>11</v>
      </c>
      <c r="B670" s="95">
        <v>0</v>
      </c>
      <c r="C670" s="95">
        <v>0</v>
      </c>
      <c r="D670" s="95">
        <v>84</v>
      </c>
      <c r="E670" s="95">
        <v>2085</v>
      </c>
      <c r="F670" s="95">
        <v>1700</v>
      </c>
      <c r="G670" s="95">
        <v>39</v>
      </c>
      <c r="H670" s="95">
        <f t="shared" si="37"/>
        <v>3908</v>
      </c>
    </row>
    <row r="671" spans="1:8" x14ac:dyDescent="0.25">
      <c r="A671" s="3" t="s">
        <v>12</v>
      </c>
      <c r="B671" s="95">
        <v>0</v>
      </c>
      <c r="C671" s="95">
        <v>0</v>
      </c>
      <c r="D671" s="95">
        <v>46</v>
      </c>
      <c r="E671" s="95">
        <v>71</v>
      </c>
      <c r="F671" s="95">
        <v>36</v>
      </c>
      <c r="G671" s="95">
        <v>15</v>
      </c>
      <c r="H671" s="95">
        <f t="shared" si="37"/>
        <v>168</v>
      </c>
    </row>
    <row r="672" spans="1:8" x14ac:dyDescent="0.25">
      <c r="A672" s="3" t="s">
        <v>32</v>
      </c>
      <c r="B672" s="95">
        <v>0</v>
      </c>
      <c r="C672" s="95">
        <v>0</v>
      </c>
      <c r="D672" s="95">
        <v>0</v>
      </c>
      <c r="E672" s="95">
        <v>2</v>
      </c>
      <c r="F672" s="95">
        <v>1</v>
      </c>
      <c r="G672" s="95">
        <v>0</v>
      </c>
      <c r="H672" s="95">
        <f t="shared" si="37"/>
        <v>3</v>
      </c>
    </row>
    <row r="673" spans="1:8" x14ac:dyDescent="0.25">
      <c r="A673" s="3" t="s">
        <v>18</v>
      </c>
      <c r="B673" s="95">
        <v>0</v>
      </c>
      <c r="C673" s="95">
        <v>0</v>
      </c>
      <c r="D673" s="95">
        <v>62</v>
      </c>
      <c r="E673" s="95">
        <v>315</v>
      </c>
      <c r="F673" s="95">
        <v>2605</v>
      </c>
      <c r="G673" s="95">
        <v>5</v>
      </c>
      <c r="H673" s="95">
        <f t="shared" si="37"/>
        <v>2987</v>
      </c>
    </row>
    <row r="674" spans="1:8" x14ac:dyDescent="0.25">
      <c r="A674" s="3" t="s">
        <v>46</v>
      </c>
      <c r="B674" s="95">
        <v>0</v>
      </c>
      <c r="C674" s="95">
        <v>0</v>
      </c>
      <c r="D674" s="95">
        <v>0</v>
      </c>
      <c r="E674" s="95">
        <v>0</v>
      </c>
      <c r="F674" s="95">
        <v>0</v>
      </c>
      <c r="G674" s="95">
        <v>8</v>
      </c>
      <c r="H674" s="95">
        <f t="shared" si="37"/>
        <v>8</v>
      </c>
    </row>
    <row r="675" spans="1:8" x14ac:dyDescent="0.25">
      <c r="A675" s="3" t="s">
        <v>13</v>
      </c>
      <c r="B675" s="95">
        <v>0</v>
      </c>
      <c r="C675" s="95">
        <v>0</v>
      </c>
      <c r="D675" s="95">
        <v>0</v>
      </c>
      <c r="E675" s="95">
        <v>0</v>
      </c>
      <c r="F675" s="95">
        <v>0</v>
      </c>
      <c r="G675" s="95">
        <v>0</v>
      </c>
      <c r="H675" s="95">
        <f t="shared" si="37"/>
        <v>0</v>
      </c>
    </row>
    <row r="676" spans="1:8" x14ac:dyDescent="0.25">
      <c r="A676" s="3" t="s">
        <v>14</v>
      </c>
      <c r="B676" s="95">
        <v>0</v>
      </c>
      <c r="C676" s="95">
        <v>0</v>
      </c>
      <c r="D676" s="95">
        <v>349</v>
      </c>
      <c r="E676" s="95">
        <v>154</v>
      </c>
      <c r="F676" s="95">
        <v>424</v>
      </c>
      <c r="G676" s="95">
        <v>11</v>
      </c>
      <c r="H676" s="95">
        <f t="shared" si="37"/>
        <v>938</v>
      </c>
    </row>
    <row r="677" spans="1:8" x14ac:dyDescent="0.25">
      <c r="A677" s="3" t="s">
        <v>40</v>
      </c>
      <c r="B677" s="95">
        <v>0</v>
      </c>
      <c r="C677" s="95">
        <v>0</v>
      </c>
      <c r="D677" s="95">
        <v>0</v>
      </c>
      <c r="E677" s="95">
        <v>0</v>
      </c>
      <c r="F677" s="95">
        <v>0</v>
      </c>
      <c r="G677" s="95">
        <v>0</v>
      </c>
      <c r="H677" s="95">
        <f t="shared" si="37"/>
        <v>0</v>
      </c>
    </row>
    <row r="678" spans="1:8" x14ac:dyDescent="0.25">
      <c r="A678" s="3" t="s">
        <v>52</v>
      </c>
      <c r="B678" s="95">
        <v>0</v>
      </c>
      <c r="C678" s="95">
        <v>0</v>
      </c>
      <c r="D678" s="95">
        <v>0</v>
      </c>
      <c r="E678" s="95">
        <v>0</v>
      </c>
      <c r="F678" s="95">
        <v>0</v>
      </c>
      <c r="G678" s="95">
        <v>0</v>
      </c>
      <c r="H678" s="95">
        <f t="shared" si="37"/>
        <v>0</v>
      </c>
    </row>
    <row r="679" spans="1:8" x14ac:dyDescent="0.25">
      <c r="A679" s="3" t="s">
        <v>53</v>
      </c>
      <c r="B679" s="95">
        <v>0</v>
      </c>
      <c r="C679" s="95">
        <v>0</v>
      </c>
      <c r="D679" s="95">
        <v>0</v>
      </c>
      <c r="E679" s="95">
        <v>0</v>
      </c>
      <c r="F679" s="95">
        <v>0</v>
      </c>
      <c r="G679" s="95">
        <v>0</v>
      </c>
      <c r="H679" s="95">
        <f t="shared" si="37"/>
        <v>0</v>
      </c>
    </row>
    <row r="680" spans="1:8" x14ac:dyDescent="0.25">
      <c r="A680" s="3" t="s">
        <v>15</v>
      </c>
      <c r="B680" s="95">
        <v>0</v>
      </c>
      <c r="C680" s="95">
        <v>0</v>
      </c>
      <c r="D680" s="95">
        <v>22</v>
      </c>
      <c r="E680" s="95">
        <v>0</v>
      </c>
      <c r="F680" s="95">
        <v>0</v>
      </c>
      <c r="G680" s="95">
        <v>10</v>
      </c>
      <c r="H680" s="95">
        <f t="shared" si="37"/>
        <v>32</v>
      </c>
    </row>
    <row r="681" spans="1:8" x14ac:dyDescent="0.25">
      <c r="A681" s="3" t="s">
        <v>54</v>
      </c>
      <c r="B681" s="95">
        <v>0</v>
      </c>
      <c r="C681" s="95">
        <v>0</v>
      </c>
      <c r="D681" s="95">
        <v>0</v>
      </c>
      <c r="E681" s="95">
        <v>0</v>
      </c>
      <c r="F681" s="95">
        <v>0</v>
      </c>
      <c r="G681" s="95">
        <v>0</v>
      </c>
      <c r="H681" s="95">
        <f t="shared" si="37"/>
        <v>0</v>
      </c>
    </row>
    <row r="682" spans="1:8" x14ac:dyDescent="0.25">
      <c r="A682" s="3" t="s">
        <v>47</v>
      </c>
      <c r="B682" s="95">
        <v>0</v>
      </c>
      <c r="C682" s="95">
        <v>0</v>
      </c>
      <c r="D682" s="95">
        <v>30</v>
      </c>
      <c r="E682" s="95">
        <v>2</v>
      </c>
      <c r="F682" s="95">
        <v>10</v>
      </c>
      <c r="G682" s="95">
        <v>0</v>
      </c>
      <c r="H682" s="95">
        <f t="shared" si="37"/>
        <v>42</v>
      </c>
    </row>
    <row r="683" spans="1:8" x14ac:dyDescent="0.25">
      <c r="A683" s="3" t="s">
        <v>16</v>
      </c>
      <c r="B683" s="95">
        <v>0</v>
      </c>
      <c r="C683" s="95">
        <v>0</v>
      </c>
      <c r="D683" s="95">
        <v>0</v>
      </c>
      <c r="E683" s="95">
        <v>0</v>
      </c>
      <c r="F683" s="95">
        <v>0</v>
      </c>
      <c r="G683" s="95">
        <v>0</v>
      </c>
      <c r="H683" s="95">
        <f t="shared" si="37"/>
        <v>0</v>
      </c>
    </row>
    <row r="684" spans="1:8" x14ac:dyDescent="0.25">
      <c r="A684" s="3" t="s">
        <v>55</v>
      </c>
      <c r="B684" s="95">
        <v>0</v>
      </c>
      <c r="C684" s="95">
        <v>0</v>
      </c>
      <c r="D684" s="95">
        <v>0</v>
      </c>
      <c r="E684" s="95">
        <v>0</v>
      </c>
      <c r="F684" s="95">
        <v>0</v>
      </c>
      <c r="G684" s="95">
        <v>0</v>
      </c>
      <c r="H684" s="95">
        <f t="shared" si="37"/>
        <v>0</v>
      </c>
    </row>
    <row r="685" spans="1:8" x14ac:dyDescent="0.25">
      <c r="A685" s="3" t="s">
        <v>17</v>
      </c>
      <c r="B685" s="95">
        <v>0</v>
      </c>
      <c r="C685" s="95">
        <v>0</v>
      </c>
      <c r="D685" s="95">
        <v>0</v>
      </c>
      <c r="E685" s="95">
        <v>0</v>
      </c>
      <c r="F685" s="95">
        <v>0</v>
      </c>
      <c r="G685" s="95">
        <v>1</v>
      </c>
      <c r="H685" s="95">
        <f t="shared" si="37"/>
        <v>1</v>
      </c>
    </row>
    <row r="686" spans="1:8" x14ac:dyDescent="0.25">
      <c r="A686" s="3" t="s">
        <v>23</v>
      </c>
      <c r="B686" s="95">
        <v>0</v>
      </c>
      <c r="C686" s="95">
        <v>0</v>
      </c>
      <c r="D686" s="95">
        <v>0</v>
      </c>
      <c r="E686" s="95">
        <v>0</v>
      </c>
      <c r="F686" s="95">
        <v>0</v>
      </c>
      <c r="G686" s="95">
        <v>0</v>
      </c>
      <c r="H686" s="95">
        <f t="shared" si="37"/>
        <v>0</v>
      </c>
    </row>
    <row r="687" spans="1:8" x14ac:dyDescent="0.25">
      <c r="A687" s="11" t="s">
        <v>24</v>
      </c>
      <c r="B687" s="95">
        <f t="shared" ref="B687:H687" si="38">SUM(B652:B686)</f>
        <v>17</v>
      </c>
      <c r="C687" s="95">
        <f t="shared" si="38"/>
        <v>39</v>
      </c>
      <c r="D687" s="95">
        <f t="shared" si="38"/>
        <v>830</v>
      </c>
      <c r="E687" s="95">
        <f t="shared" si="38"/>
        <v>2811</v>
      </c>
      <c r="F687" s="95">
        <f t="shared" si="38"/>
        <v>4962</v>
      </c>
      <c r="G687" s="95">
        <f t="shared" si="38"/>
        <v>199</v>
      </c>
      <c r="H687" s="95">
        <f t="shared" si="38"/>
        <v>8858</v>
      </c>
    </row>
    <row r="690" spans="1:26" x14ac:dyDescent="0.25">
      <c r="A690" s="2" t="s">
        <v>116</v>
      </c>
    </row>
    <row r="691" spans="1:26" x14ac:dyDescent="0.25">
      <c r="A691" s="2"/>
      <c r="B691" s="80" t="s">
        <v>34</v>
      </c>
      <c r="C691" s="2"/>
      <c r="D691" s="2"/>
      <c r="E691" s="2"/>
      <c r="F691" s="2"/>
      <c r="G691" s="2"/>
      <c r="H691" s="80" t="s">
        <v>114</v>
      </c>
      <c r="I691" s="80"/>
      <c r="J691" s="2"/>
      <c r="K691" s="2"/>
      <c r="L691" s="2"/>
      <c r="M691" s="2"/>
      <c r="N691" s="80" t="s">
        <v>115</v>
      </c>
      <c r="O691" s="2"/>
      <c r="P691" s="2"/>
      <c r="Q691" s="2"/>
      <c r="R691" s="2"/>
      <c r="S691" s="2"/>
      <c r="T691" s="82" t="s">
        <v>36</v>
      </c>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t="s">
        <v>20</v>
      </c>
      <c r="C693" s="2"/>
      <c r="D693" s="2" t="s">
        <v>21</v>
      </c>
      <c r="E693" s="2"/>
      <c r="F693" s="2"/>
      <c r="G693" s="2"/>
      <c r="H693" s="2" t="s">
        <v>20</v>
      </c>
      <c r="I693" s="2"/>
      <c r="J693" s="2" t="s">
        <v>21</v>
      </c>
      <c r="K693" s="2"/>
      <c r="L693" s="2"/>
      <c r="M693" s="2"/>
      <c r="N693" s="2" t="s">
        <v>20</v>
      </c>
      <c r="O693" s="2"/>
      <c r="P693" s="2" t="s">
        <v>21</v>
      </c>
      <c r="Q693" s="2"/>
      <c r="R693" s="2"/>
      <c r="S693" s="2"/>
      <c r="T693" s="2" t="s">
        <v>20</v>
      </c>
      <c r="U693" s="2"/>
      <c r="V693" s="2" t="s">
        <v>21</v>
      </c>
      <c r="W693" s="2"/>
      <c r="X693" s="2"/>
      <c r="Y693" s="2"/>
      <c r="Z693" s="2"/>
    </row>
    <row r="694" spans="1:26" x14ac:dyDescent="0.25">
      <c r="A694" s="6" t="s">
        <v>19</v>
      </c>
      <c r="B694" s="4">
        <v>24</v>
      </c>
      <c r="C694" s="4">
        <v>29</v>
      </c>
      <c r="D694" s="4">
        <v>4</v>
      </c>
      <c r="E694" s="4">
        <v>9</v>
      </c>
      <c r="F694" s="4">
        <v>14</v>
      </c>
      <c r="G694" s="4">
        <v>19</v>
      </c>
      <c r="H694" s="4">
        <v>24</v>
      </c>
      <c r="I694" s="4">
        <v>29</v>
      </c>
      <c r="J694" s="4">
        <v>4</v>
      </c>
      <c r="K694" s="4">
        <v>9</v>
      </c>
      <c r="L694" s="4">
        <v>14</v>
      </c>
      <c r="M694" s="4">
        <v>19</v>
      </c>
      <c r="N694" s="4">
        <v>24</v>
      </c>
      <c r="O694" s="4">
        <v>29</v>
      </c>
      <c r="P694" s="4">
        <v>4</v>
      </c>
      <c r="Q694" s="4">
        <v>9</v>
      </c>
      <c r="R694" s="4">
        <v>14</v>
      </c>
      <c r="S694" s="4">
        <v>19</v>
      </c>
      <c r="T694" s="4">
        <v>24</v>
      </c>
      <c r="U694" s="4">
        <v>29</v>
      </c>
      <c r="V694" s="4">
        <v>4</v>
      </c>
      <c r="W694" s="4">
        <v>9</v>
      </c>
      <c r="X694" s="4">
        <v>14</v>
      </c>
      <c r="Y694" s="4">
        <v>19</v>
      </c>
      <c r="Z694" s="15" t="s">
        <v>24</v>
      </c>
    </row>
    <row r="695" spans="1:26" x14ac:dyDescent="0.25">
      <c r="A695" s="3" t="s">
        <v>1</v>
      </c>
      <c r="B695" s="37"/>
      <c r="C695" s="37">
        <v>1</v>
      </c>
      <c r="D695" s="37">
        <v>7</v>
      </c>
      <c r="E695" s="37">
        <v>2</v>
      </c>
      <c r="F695" s="37">
        <v>9</v>
      </c>
      <c r="G695" s="37">
        <v>10</v>
      </c>
      <c r="H695" s="37"/>
      <c r="I695" s="37"/>
      <c r="J695" s="37"/>
      <c r="K695" s="37"/>
      <c r="L695" s="37">
        <v>1</v>
      </c>
      <c r="M695" s="37">
        <v>8</v>
      </c>
      <c r="N695" s="37"/>
      <c r="O695" s="37"/>
      <c r="P695" s="37">
        <v>6</v>
      </c>
      <c r="Q695" s="37">
        <v>19</v>
      </c>
      <c r="R695" s="37">
        <v>47</v>
      </c>
      <c r="S695" s="37">
        <v>19</v>
      </c>
      <c r="T695" s="37"/>
      <c r="U695" s="37"/>
      <c r="V695" s="37"/>
      <c r="W695" s="37"/>
      <c r="X695" s="37">
        <v>7</v>
      </c>
      <c r="Y695" s="37">
        <v>6</v>
      </c>
      <c r="Z695" s="2">
        <f>SUM(B695:Y695)</f>
        <v>142</v>
      </c>
    </row>
    <row r="696" spans="1:26" x14ac:dyDescent="0.25">
      <c r="A696" s="34" t="s">
        <v>49</v>
      </c>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2">
        <f t="shared" ref="Z696:Z729" si="39">SUM(B696:Y696)</f>
        <v>0</v>
      </c>
    </row>
    <row r="697" spans="1:26" x14ac:dyDescent="0.25">
      <c r="A697" s="34" t="s">
        <v>45</v>
      </c>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2">
        <f t="shared" si="39"/>
        <v>0</v>
      </c>
    </row>
    <row r="698" spans="1:26" x14ac:dyDescent="0.25">
      <c r="A698" s="34" t="s">
        <v>41</v>
      </c>
      <c r="B698" s="37"/>
      <c r="C698" s="37"/>
      <c r="D698" s="37"/>
      <c r="E698" s="37"/>
      <c r="F698" s="37"/>
      <c r="G698" s="37"/>
      <c r="H698" s="37"/>
      <c r="I698" s="37"/>
      <c r="J698" s="37"/>
      <c r="K698" s="37"/>
      <c r="L698" s="37"/>
      <c r="M698" s="37"/>
      <c r="N698" s="37"/>
      <c r="O698" s="37"/>
      <c r="P698" s="37">
        <v>2</v>
      </c>
      <c r="Q698" s="37"/>
      <c r="R698" s="37"/>
      <c r="S698" s="37"/>
      <c r="T698" s="37"/>
      <c r="U698" s="37"/>
      <c r="V698" s="37"/>
      <c r="W698" s="37"/>
      <c r="X698" s="37"/>
      <c r="Y698" s="37"/>
      <c r="Z698" s="2">
        <f t="shared" si="39"/>
        <v>2</v>
      </c>
    </row>
    <row r="699" spans="1:26" x14ac:dyDescent="0.25">
      <c r="A699" s="3" t="s">
        <v>2</v>
      </c>
      <c r="B699" s="37">
        <v>2</v>
      </c>
      <c r="C699" s="37">
        <v>35</v>
      </c>
      <c r="D699" s="23">
        <v>26</v>
      </c>
      <c r="E699" s="23">
        <v>50</v>
      </c>
      <c r="F699" s="23">
        <v>5</v>
      </c>
      <c r="G699" s="23"/>
      <c r="H699" s="37"/>
      <c r="I699" s="37"/>
      <c r="J699" s="37"/>
      <c r="K699" s="37"/>
      <c r="L699" s="37"/>
      <c r="M699" s="37"/>
      <c r="N699" s="37">
        <v>9</v>
      </c>
      <c r="O699" s="37"/>
      <c r="P699" s="23">
        <v>100</v>
      </c>
      <c r="Q699" s="23">
        <v>10</v>
      </c>
      <c r="R699" s="23">
        <v>4</v>
      </c>
      <c r="S699" s="37"/>
      <c r="T699" s="37"/>
      <c r="U699" s="37"/>
      <c r="V699" s="37"/>
      <c r="W699" s="37"/>
      <c r="X699" s="37"/>
      <c r="Y699" s="37"/>
      <c r="Z699" s="2">
        <f t="shared" si="39"/>
        <v>241</v>
      </c>
    </row>
    <row r="700" spans="1:26" x14ac:dyDescent="0.25">
      <c r="A700" s="34" t="s">
        <v>43</v>
      </c>
      <c r="B700" s="37"/>
      <c r="C700" s="37"/>
      <c r="D700" s="37"/>
      <c r="E700" s="37"/>
      <c r="F700" s="37"/>
      <c r="G700" s="23"/>
      <c r="H700" s="37"/>
      <c r="I700" s="37"/>
      <c r="J700" s="37"/>
      <c r="K700" s="37"/>
      <c r="L700" s="37"/>
      <c r="M700" s="37"/>
      <c r="N700" s="37"/>
      <c r="O700" s="37"/>
      <c r="P700" s="37"/>
      <c r="Q700" s="37"/>
      <c r="R700" s="37"/>
      <c r="S700" s="37"/>
      <c r="T700" s="37"/>
      <c r="U700" s="37"/>
      <c r="V700" s="37"/>
      <c r="W700" s="37"/>
      <c r="X700" s="37"/>
      <c r="Y700" s="37"/>
      <c r="Z700" s="2">
        <f t="shared" si="39"/>
        <v>0</v>
      </c>
    </row>
    <row r="701" spans="1:26" x14ac:dyDescent="0.25">
      <c r="A701" s="3" t="s">
        <v>3</v>
      </c>
      <c r="B701" s="37">
        <v>1</v>
      </c>
      <c r="C701" s="37"/>
      <c r="D701" s="37">
        <v>2</v>
      </c>
      <c r="E701" s="37">
        <v>1</v>
      </c>
      <c r="F701" s="37"/>
      <c r="G701" s="23"/>
      <c r="H701" s="37">
        <v>3</v>
      </c>
      <c r="I701" s="37">
        <v>2</v>
      </c>
      <c r="J701" s="37">
        <v>1</v>
      </c>
      <c r="K701" s="23">
        <v>2</v>
      </c>
      <c r="L701" s="23">
        <v>1</v>
      </c>
      <c r="M701" s="23">
        <v>1</v>
      </c>
      <c r="N701" s="37">
        <v>2</v>
      </c>
      <c r="O701" s="37"/>
      <c r="P701" s="37"/>
      <c r="Q701" s="37">
        <v>3</v>
      </c>
      <c r="R701" s="37"/>
      <c r="S701" s="37"/>
      <c r="T701" s="37"/>
      <c r="U701" s="37"/>
      <c r="V701" s="37"/>
      <c r="W701" s="37"/>
      <c r="X701" s="37"/>
      <c r="Y701" s="37"/>
      <c r="Z701" s="2">
        <f t="shared" si="39"/>
        <v>19</v>
      </c>
    </row>
    <row r="702" spans="1:26" x14ac:dyDescent="0.25">
      <c r="A702" s="3" t="s">
        <v>4</v>
      </c>
      <c r="B702" s="37"/>
      <c r="C702" s="37">
        <v>1</v>
      </c>
      <c r="D702" s="37"/>
      <c r="E702" s="37"/>
      <c r="F702" s="37"/>
      <c r="G702" s="37"/>
      <c r="H702" s="37"/>
      <c r="I702" s="37"/>
      <c r="J702" s="37">
        <v>1</v>
      </c>
      <c r="K702" s="23">
        <v>1</v>
      </c>
      <c r="L702" s="37"/>
      <c r="M702" s="37"/>
      <c r="N702" s="37"/>
      <c r="O702" s="37"/>
      <c r="P702" s="37"/>
      <c r="Q702" s="37"/>
      <c r="R702" s="37"/>
      <c r="S702" s="37"/>
      <c r="T702" s="37"/>
      <c r="U702" s="37"/>
      <c r="V702" s="37"/>
      <c r="W702" s="37"/>
      <c r="X702" s="37"/>
      <c r="Y702" s="37"/>
      <c r="Z702" s="2">
        <f t="shared" si="39"/>
        <v>3</v>
      </c>
    </row>
    <row r="703" spans="1:26" x14ac:dyDescent="0.25">
      <c r="A703" s="34" t="s">
        <v>48</v>
      </c>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2">
        <f t="shared" si="39"/>
        <v>0</v>
      </c>
    </row>
    <row r="704" spans="1:26" x14ac:dyDescent="0.25">
      <c r="A704" s="3" t="s">
        <v>6</v>
      </c>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2">
        <f t="shared" si="39"/>
        <v>0</v>
      </c>
    </row>
    <row r="705" spans="1:26" x14ac:dyDescent="0.25">
      <c r="A705" s="3" t="s">
        <v>7</v>
      </c>
      <c r="B705" s="37"/>
      <c r="C705" s="37"/>
      <c r="D705" s="37"/>
      <c r="E705" s="37"/>
      <c r="F705" s="37">
        <v>1</v>
      </c>
      <c r="G705" s="37"/>
      <c r="H705" s="37"/>
      <c r="I705" s="37"/>
      <c r="J705" s="37"/>
      <c r="K705" s="37"/>
      <c r="L705" s="37">
        <v>1</v>
      </c>
      <c r="M705" s="37"/>
      <c r="N705" s="37"/>
      <c r="O705" s="37"/>
      <c r="P705" s="37"/>
      <c r="Q705" s="37"/>
      <c r="R705" s="37">
        <v>4</v>
      </c>
      <c r="S705" s="37">
        <v>2</v>
      </c>
      <c r="T705" s="37"/>
      <c r="U705" s="37"/>
      <c r="V705" s="37"/>
      <c r="W705" s="37"/>
      <c r="X705" s="37">
        <v>4</v>
      </c>
      <c r="Y705" s="37">
        <v>2</v>
      </c>
      <c r="Z705" s="2">
        <f t="shared" si="39"/>
        <v>14</v>
      </c>
    </row>
    <row r="706" spans="1:26" x14ac:dyDescent="0.25">
      <c r="A706" s="34" t="s">
        <v>50</v>
      </c>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2">
        <f t="shared" si="39"/>
        <v>0</v>
      </c>
    </row>
    <row r="707" spans="1:26" x14ac:dyDescent="0.25">
      <c r="A707" s="34" t="s">
        <v>51</v>
      </c>
      <c r="B707" s="37"/>
      <c r="C707" s="37"/>
      <c r="D707" s="37"/>
      <c r="E707" s="37"/>
      <c r="F707" s="37"/>
      <c r="G707" s="37">
        <v>1</v>
      </c>
      <c r="H707" s="37"/>
      <c r="I707" s="37"/>
      <c r="J707" s="37"/>
      <c r="K707" s="37"/>
      <c r="L707" s="37"/>
      <c r="M707" s="37"/>
      <c r="N707" s="37"/>
      <c r="O707" s="37"/>
      <c r="P707" s="37"/>
      <c r="Q707" s="37"/>
      <c r="R707" s="37"/>
      <c r="S707" s="37"/>
      <c r="T707" s="37"/>
      <c r="U707" s="37"/>
      <c r="V707" s="37"/>
      <c r="W707" s="37"/>
      <c r="X707" s="37">
        <v>1</v>
      </c>
      <c r="Y707" s="37"/>
      <c r="Z707" s="2">
        <f t="shared" si="39"/>
        <v>2</v>
      </c>
    </row>
    <row r="708" spans="1:26" x14ac:dyDescent="0.25">
      <c r="A708" s="34" t="s">
        <v>42</v>
      </c>
      <c r="B708" s="37"/>
      <c r="C708" s="37"/>
      <c r="D708" s="37"/>
      <c r="E708" s="37">
        <v>1</v>
      </c>
      <c r="F708" s="37"/>
      <c r="G708" s="37"/>
      <c r="H708" s="37"/>
      <c r="I708" s="37"/>
      <c r="J708" s="37"/>
      <c r="K708" s="37"/>
      <c r="L708" s="37"/>
      <c r="M708" s="37"/>
      <c r="N708" s="37"/>
      <c r="O708" s="37"/>
      <c r="P708" s="37"/>
      <c r="Q708" s="37"/>
      <c r="R708" s="37"/>
      <c r="S708" s="37"/>
      <c r="T708" s="37"/>
      <c r="U708" s="37"/>
      <c r="V708" s="37"/>
      <c r="W708" s="37"/>
      <c r="X708" s="37"/>
      <c r="Y708" s="37"/>
      <c r="Z708" s="2">
        <f t="shared" si="39"/>
        <v>1</v>
      </c>
    </row>
    <row r="709" spans="1:26" x14ac:dyDescent="0.25">
      <c r="A709" s="3" t="s">
        <v>8</v>
      </c>
      <c r="B709" s="37"/>
      <c r="C709" s="37"/>
      <c r="D709" s="37"/>
      <c r="E709" s="37"/>
      <c r="F709" s="37"/>
      <c r="G709" s="37"/>
      <c r="H709" s="37"/>
      <c r="I709" s="37"/>
      <c r="J709" s="37"/>
      <c r="K709" s="37"/>
      <c r="L709" s="37"/>
      <c r="M709" s="37"/>
      <c r="N709" s="37"/>
      <c r="O709" s="37"/>
      <c r="P709" s="37"/>
      <c r="Q709" s="37"/>
      <c r="R709" s="37"/>
      <c r="S709" s="37"/>
      <c r="T709" s="37"/>
      <c r="U709" s="37"/>
      <c r="V709" s="37"/>
      <c r="W709" s="37">
        <v>3</v>
      </c>
      <c r="X709" s="37">
        <v>12</v>
      </c>
      <c r="Y709" s="37">
        <v>5</v>
      </c>
      <c r="Z709" s="2">
        <f t="shared" si="39"/>
        <v>20</v>
      </c>
    </row>
    <row r="710" spans="1:26" x14ac:dyDescent="0.25">
      <c r="A710" s="3" t="s">
        <v>9</v>
      </c>
      <c r="B710" s="37"/>
      <c r="C710" s="37"/>
      <c r="D710" s="37"/>
      <c r="E710" s="37"/>
      <c r="F710" s="37"/>
      <c r="G710" s="37"/>
      <c r="H710" s="37"/>
      <c r="I710" s="37"/>
      <c r="J710" s="37"/>
      <c r="K710" s="37"/>
      <c r="L710" s="37"/>
      <c r="M710" s="37"/>
      <c r="N710" s="37"/>
      <c r="O710" s="37"/>
      <c r="P710" s="37"/>
      <c r="Q710" s="37"/>
      <c r="R710" s="37"/>
      <c r="S710" s="37"/>
      <c r="T710" s="37"/>
      <c r="U710" s="37"/>
      <c r="V710" s="37">
        <v>92</v>
      </c>
      <c r="W710" s="37">
        <v>90</v>
      </c>
      <c r="X710" s="37"/>
      <c r="Y710" s="37">
        <v>56</v>
      </c>
      <c r="Z710" s="2">
        <f t="shared" si="39"/>
        <v>238</v>
      </c>
    </row>
    <row r="711" spans="1:26" x14ac:dyDescent="0.25">
      <c r="A711" s="34" t="s">
        <v>44</v>
      </c>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2">
        <f t="shared" si="39"/>
        <v>0</v>
      </c>
    </row>
    <row r="712" spans="1:26" x14ac:dyDescent="0.25">
      <c r="A712" s="3" t="s">
        <v>10</v>
      </c>
      <c r="B712" s="37"/>
      <c r="C712" s="37"/>
      <c r="D712" s="37"/>
      <c r="E712" s="37"/>
      <c r="F712" s="37"/>
      <c r="G712" s="37"/>
      <c r="H712" s="37"/>
      <c r="I712" s="37"/>
      <c r="J712" s="37"/>
      <c r="K712" s="37"/>
      <c r="L712" s="37"/>
      <c r="M712" s="37"/>
      <c r="N712" s="37"/>
      <c r="O712" s="37"/>
      <c r="P712" s="37"/>
      <c r="Q712" s="37"/>
      <c r="R712" s="37">
        <v>89</v>
      </c>
      <c r="S712" s="37"/>
      <c r="T712" s="37"/>
      <c r="U712" s="37"/>
      <c r="V712" s="37"/>
      <c r="W712" s="37"/>
      <c r="X712" s="37"/>
      <c r="Y712" s="37"/>
      <c r="Z712" s="2">
        <f t="shared" si="39"/>
        <v>89</v>
      </c>
    </row>
    <row r="713" spans="1:26" x14ac:dyDescent="0.25">
      <c r="A713" s="3" t="s">
        <v>11</v>
      </c>
      <c r="B713" s="37"/>
      <c r="C713" s="37"/>
      <c r="D713" s="37">
        <v>24</v>
      </c>
      <c r="E713" s="37">
        <v>600</v>
      </c>
      <c r="F713" s="37"/>
      <c r="G713" s="37"/>
      <c r="H713" s="37"/>
      <c r="I713" s="37"/>
      <c r="J713" s="37"/>
      <c r="K713" s="37">
        <v>35</v>
      </c>
      <c r="L713" s="37"/>
      <c r="M713" s="37">
        <v>5</v>
      </c>
      <c r="N713" s="37"/>
      <c r="O713" s="37"/>
      <c r="P713" s="37">
        <v>60</v>
      </c>
      <c r="Q713" s="37">
        <v>1385</v>
      </c>
      <c r="R713" s="37">
        <v>1700</v>
      </c>
      <c r="S713" s="37">
        <v>34</v>
      </c>
      <c r="T713" s="37"/>
      <c r="U713" s="37"/>
      <c r="V713" s="37"/>
      <c r="W713" s="37">
        <v>65</v>
      </c>
      <c r="X713" s="37"/>
      <c r="Y713" s="37"/>
      <c r="Z713" s="2">
        <f t="shared" si="39"/>
        <v>3908</v>
      </c>
    </row>
    <row r="714" spans="1:26" x14ac:dyDescent="0.25">
      <c r="A714" s="3" t="s">
        <v>12</v>
      </c>
      <c r="B714" s="37"/>
      <c r="C714" s="37"/>
      <c r="D714" s="37"/>
      <c r="E714" s="37">
        <v>25</v>
      </c>
      <c r="F714" s="37">
        <v>6</v>
      </c>
      <c r="G714" s="37"/>
      <c r="H714" s="37"/>
      <c r="I714" s="37"/>
      <c r="J714" s="37">
        <v>46</v>
      </c>
      <c r="K714" s="37">
        <v>41</v>
      </c>
      <c r="L714" s="37">
        <v>15</v>
      </c>
      <c r="M714" s="37">
        <v>15</v>
      </c>
      <c r="N714" s="37"/>
      <c r="O714" s="37"/>
      <c r="P714" s="37"/>
      <c r="Q714" s="37">
        <v>5</v>
      </c>
      <c r="R714" s="37">
        <v>15</v>
      </c>
      <c r="S714" s="37"/>
      <c r="T714" s="37"/>
      <c r="U714" s="37"/>
      <c r="V714" s="37"/>
      <c r="W714" s="37"/>
      <c r="X714" s="37"/>
      <c r="Y714" s="37"/>
      <c r="Z714" s="2">
        <f t="shared" si="39"/>
        <v>168</v>
      </c>
    </row>
    <row r="715" spans="1:26" x14ac:dyDescent="0.25">
      <c r="A715" s="34" t="s">
        <v>32</v>
      </c>
      <c r="B715" s="37"/>
      <c r="C715" s="37"/>
      <c r="D715" s="37"/>
      <c r="E715" s="37">
        <v>2</v>
      </c>
      <c r="F715" s="37"/>
      <c r="G715" s="37"/>
      <c r="H715" s="37"/>
      <c r="I715" s="37"/>
      <c r="J715" s="37"/>
      <c r="K715" s="37"/>
      <c r="L715" s="37"/>
      <c r="M715" s="37"/>
      <c r="N715" s="37"/>
      <c r="O715" s="37"/>
      <c r="P715" s="37"/>
      <c r="Q715" s="37"/>
      <c r="R715" s="37">
        <v>1</v>
      </c>
      <c r="S715" s="37"/>
      <c r="T715" s="37"/>
      <c r="U715" s="37"/>
      <c r="V715" s="37"/>
      <c r="W715" s="37"/>
      <c r="X715" s="37"/>
      <c r="Y715" s="37"/>
      <c r="Z715" s="2">
        <f t="shared" si="39"/>
        <v>3</v>
      </c>
    </row>
    <row r="716" spans="1:26" x14ac:dyDescent="0.25">
      <c r="A716" s="3" t="s">
        <v>18</v>
      </c>
      <c r="B716" s="37"/>
      <c r="C716" s="37"/>
      <c r="D716" s="37"/>
      <c r="E716" s="37"/>
      <c r="F716" s="37">
        <v>2000</v>
      </c>
      <c r="G716" s="37">
        <v>5</v>
      </c>
      <c r="H716" s="37"/>
      <c r="I716" s="37"/>
      <c r="J716" s="37"/>
      <c r="K716" s="37"/>
      <c r="L716" s="37">
        <v>40</v>
      </c>
      <c r="M716" s="37"/>
      <c r="N716" s="37"/>
      <c r="O716" s="37"/>
      <c r="P716" s="37">
        <v>60</v>
      </c>
      <c r="Q716" s="37">
        <v>315</v>
      </c>
      <c r="R716" s="37">
        <v>500</v>
      </c>
      <c r="S716" s="37"/>
      <c r="T716" s="37"/>
      <c r="U716" s="37"/>
      <c r="V716" s="37">
        <v>2</v>
      </c>
      <c r="W716" s="37"/>
      <c r="X716" s="37">
        <v>65</v>
      </c>
      <c r="Y716" s="37"/>
      <c r="Z716" s="2">
        <f t="shared" si="39"/>
        <v>2987</v>
      </c>
    </row>
    <row r="717" spans="1:26" x14ac:dyDescent="0.25">
      <c r="A717" s="34" t="s">
        <v>46</v>
      </c>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v>8</v>
      </c>
      <c r="Z717" s="2">
        <f t="shared" si="39"/>
        <v>8</v>
      </c>
    </row>
    <row r="718" spans="1:26" x14ac:dyDescent="0.25">
      <c r="A718" s="3" t="s">
        <v>13</v>
      </c>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2">
        <f t="shared" si="39"/>
        <v>0</v>
      </c>
    </row>
    <row r="719" spans="1:26" x14ac:dyDescent="0.25">
      <c r="A719" s="3" t="s">
        <v>14</v>
      </c>
      <c r="B719" s="37"/>
      <c r="C719" s="37"/>
      <c r="D719" s="23">
        <v>75</v>
      </c>
      <c r="E719" s="37">
        <v>100</v>
      </c>
      <c r="F719" s="37"/>
      <c r="G719" s="37">
        <v>5</v>
      </c>
      <c r="H719" s="37"/>
      <c r="I719" s="37"/>
      <c r="J719" s="37"/>
      <c r="K719" s="37"/>
      <c r="L719" s="37"/>
      <c r="M719" s="37"/>
      <c r="N719" s="37"/>
      <c r="O719" s="37"/>
      <c r="P719" s="37">
        <v>174</v>
      </c>
      <c r="Q719" s="23">
        <v>54</v>
      </c>
      <c r="R719" s="23">
        <v>422</v>
      </c>
      <c r="S719" s="23">
        <v>6</v>
      </c>
      <c r="T719" s="37"/>
      <c r="U719" s="37"/>
      <c r="V719" s="37">
        <v>100</v>
      </c>
      <c r="W719" s="37"/>
      <c r="X719" s="37">
        <v>2</v>
      </c>
      <c r="Y719" s="37"/>
      <c r="Z719" s="2">
        <f t="shared" si="39"/>
        <v>938</v>
      </c>
    </row>
    <row r="720" spans="1:26" x14ac:dyDescent="0.25">
      <c r="A720" s="34" t="s">
        <v>40</v>
      </c>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2">
        <f t="shared" si="39"/>
        <v>0</v>
      </c>
    </row>
    <row r="721" spans="1:26" x14ac:dyDescent="0.25">
      <c r="A721" s="34" t="s">
        <v>52</v>
      </c>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2">
        <f t="shared" si="39"/>
        <v>0</v>
      </c>
    </row>
    <row r="722" spans="1:26" x14ac:dyDescent="0.25">
      <c r="A722" s="34" t="s">
        <v>53</v>
      </c>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2">
        <f t="shared" si="39"/>
        <v>0</v>
      </c>
    </row>
    <row r="723" spans="1:26" x14ac:dyDescent="0.25">
      <c r="A723" s="3" t="s">
        <v>15</v>
      </c>
      <c r="B723" s="37"/>
      <c r="C723" s="37"/>
      <c r="D723" s="37">
        <v>22</v>
      </c>
      <c r="E723" s="37"/>
      <c r="F723" s="37"/>
      <c r="G723" s="37">
        <v>10</v>
      </c>
      <c r="H723" s="37"/>
      <c r="I723" s="37"/>
      <c r="J723" s="37"/>
      <c r="K723" s="37"/>
      <c r="L723" s="37"/>
      <c r="M723" s="37"/>
      <c r="N723" s="37"/>
      <c r="O723" s="37"/>
      <c r="P723" s="37"/>
      <c r="Q723" s="37"/>
      <c r="R723" s="37"/>
      <c r="S723" s="37"/>
      <c r="T723" s="37"/>
      <c r="U723" s="37"/>
      <c r="V723" s="37"/>
      <c r="W723" s="37"/>
      <c r="X723" s="37"/>
      <c r="Y723" s="37"/>
      <c r="Z723" s="2">
        <f t="shared" si="39"/>
        <v>32</v>
      </c>
    </row>
    <row r="724" spans="1:26" x14ac:dyDescent="0.25">
      <c r="A724" s="34" t="s">
        <v>54</v>
      </c>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2">
        <f t="shared" si="39"/>
        <v>0</v>
      </c>
    </row>
    <row r="725" spans="1:26" x14ac:dyDescent="0.25">
      <c r="A725" s="34" t="s">
        <v>47</v>
      </c>
      <c r="B725" s="37"/>
      <c r="C725" s="37"/>
      <c r="D725" s="37"/>
      <c r="E725" s="37">
        <v>2</v>
      </c>
      <c r="F725" s="37"/>
      <c r="G725" s="37"/>
      <c r="H725" s="37"/>
      <c r="I725" s="37"/>
      <c r="J725" s="37"/>
      <c r="K725" s="37"/>
      <c r="L725" s="37"/>
      <c r="M725" s="37"/>
      <c r="N725" s="37"/>
      <c r="O725" s="37"/>
      <c r="P725" s="37">
        <v>30</v>
      </c>
      <c r="Q725" s="37"/>
      <c r="R725" s="37">
        <v>10</v>
      </c>
      <c r="S725" s="37"/>
      <c r="T725" s="37"/>
      <c r="U725" s="37"/>
      <c r="V725" s="37"/>
      <c r="W725" s="37"/>
      <c r="X725" s="37"/>
      <c r="Y725" s="37"/>
      <c r="Z725" s="2">
        <f t="shared" si="39"/>
        <v>42</v>
      </c>
    </row>
    <row r="726" spans="1:26" x14ac:dyDescent="0.25">
      <c r="A726" s="3" t="s">
        <v>16</v>
      </c>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2">
        <f t="shared" si="39"/>
        <v>0</v>
      </c>
    </row>
    <row r="727" spans="1:26" x14ac:dyDescent="0.25">
      <c r="A727" s="34" t="s">
        <v>55</v>
      </c>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2">
        <f t="shared" si="39"/>
        <v>0</v>
      </c>
    </row>
    <row r="728" spans="1:26" x14ac:dyDescent="0.25">
      <c r="A728" s="3" t="s">
        <v>17</v>
      </c>
      <c r="B728" s="37"/>
      <c r="C728" s="37"/>
      <c r="D728" s="37"/>
      <c r="E728" s="37"/>
      <c r="F728" s="37"/>
      <c r="G728" s="37">
        <v>1</v>
      </c>
      <c r="H728" s="37"/>
      <c r="I728" s="37"/>
      <c r="J728" s="37"/>
      <c r="K728" s="37"/>
      <c r="L728" s="37"/>
      <c r="M728" s="37"/>
      <c r="N728" s="37"/>
      <c r="O728" s="37"/>
      <c r="P728" s="37"/>
      <c r="Q728" s="37"/>
      <c r="R728" s="37"/>
      <c r="S728" s="37"/>
      <c r="T728" s="37"/>
      <c r="U728" s="37"/>
      <c r="V728" s="37"/>
      <c r="W728" s="37"/>
      <c r="X728" s="37"/>
      <c r="Y728" s="37"/>
      <c r="Z728" s="2">
        <f t="shared" si="39"/>
        <v>1</v>
      </c>
    </row>
    <row r="729" spans="1:26" x14ac:dyDescent="0.25">
      <c r="A729" s="3" t="s">
        <v>23</v>
      </c>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2">
        <f t="shared" si="39"/>
        <v>0</v>
      </c>
    </row>
    <row r="730" spans="1:26" x14ac:dyDescent="0.25">
      <c r="A730" s="3" t="s">
        <v>24</v>
      </c>
      <c r="B730" s="37">
        <f t="shared" ref="B730:Y730" si="40">SUM(B695:B729)</f>
        <v>3</v>
      </c>
      <c r="C730" s="37">
        <f>SUM(C695:C729)</f>
        <v>37</v>
      </c>
      <c r="D730" s="37">
        <f t="shared" si="40"/>
        <v>156</v>
      </c>
      <c r="E730" s="37">
        <f>SUM(E695:E729)</f>
        <v>783</v>
      </c>
      <c r="F730" s="37">
        <f t="shared" si="40"/>
        <v>2021</v>
      </c>
      <c r="G730" s="37">
        <f t="shared" si="40"/>
        <v>32</v>
      </c>
      <c r="H730" s="37">
        <f t="shared" si="40"/>
        <v>3</v>
      </c>
      <c r="I730" s="37">
        <f t="shared" si="40"/>
        <v>2</v>
      </c>
      <c r="J730" s="37">
        <f t="shared" si="40"/>
        <v>48</v>
      </c>
      <c r="K730" s="37">
        <f t="shared" si="40"/>
        <v>79</v>
      </c>
      <c r="L730" s="37">
        <f t="shared" si="40"/>
        <v>58</v>
      </c>
      <c r="M730" s="37">
        <f t="shared" si="40"/>
        <v>29</v>
      </c>
      <c r="N730" s="37">
        <f t="shared" si="40"/>
        <v>11</v>
      </c>
      <c r="O730" s="37">
        <f t="shared" si="40"/>
        <v>0</v>
      </c>
      <c r="P730" s="37">
        <f t="shared" si="40"/>
        <v>432</v>
      </c>
      <c r="Q730" s="37">
        <f>SUM(Q695:Q729)</f>
        <v>1791</v>
      </c>
      <c r="R730" s="37">
        <f t="shared" si="40"/>
        <v>2792</v>
      </c>
      <c r="S730" s="37">
        <f t="shared" si="40"/>
        <v>61</v>
      </c>
      <c r="T730" s="37">
        <f t="shared" si="40"/>
        <v>0</v>
      </c>
      <c r="U730" s="37">
        <f t="shared" si="40"/>
        <v>0</v>
      </c>
      <c r="V730" s="37">
        <f t="shared" si="40"/>
        <v>194</v>
      </c>
      <c r="W730" s="37">
        <f t="shared" si="40"/>
        <v>158</v>
      </c>
      <c r="X730" s="37">
        <f t="shared" si="40"/>
        <v>91</v>
      </c>
      <c r="Y730" s="37">
        <f t="shared" si="40"/>
        <v>77</v>
      </c>
      <c r="Z730" s="37">
        <f>SUM(Z695:Z729)</f>
        <v>8858</v>
      </c>
    </row>
    <row r="735" spans="1:26" x14ac:dyDescent="0.25">
      <c r="A735" s="44" t="s">
        <v>143</v>
      </c>
      <c r="B735" s="2"/>
    </row>
    <row r="736" spans="1:26" x14ac:dyDescent="0.25">
      <c r="A736" s="2"/>
      <c r="B736" s="2"/>
    </row>
    <row r="737" spans="1:9" x14ac:dyDescent="0.25">
      <c r="A737" s="1" t="s">
        <v>117</v>
      </c>
      <c r="B737" s="2"/>
    </row>
    <row r="739" spans="1:9" x14ac:dyDescent="0.25">
      <c r="A739" s="2"/>
      <c r="B739" s="2" t="s">
        <v>20</v>
      </c>
      <c r="C739" s="2"/>
      <c r="D739" s="2" t="s">
        <v>21</v>
      </c>
      <c r="E739" s="2"/>
      <c r="F739" s="2"/>
      <c r="G739" s="2"/>
      <c r="H739" s="2"/>
      <c r="I739" s="2"/>
    </row>
    <row r="740" spans="1:9" x14ac:dyDescent="0.25">
      <c r="A740" s="6" t="s">
        <v>19</v>
      </c>
      <c r="B740" s="4">
        <v>24</v>
      </c>
      <c r="C740" s="4">
        <v>29</v>
      </c>
      <c r="D740" s="4">
        <v>4</v>
      </c>
      <c r="E740" s="4">
        <v>9</v>
      </c>
      <c r="F740" s="4">
        <v>14</v>
      </c>
      <c r="G740" s="4">
        <v>19</v>
      </c>
      <c r="H740" s="4" t="s">
        <v>24</v>
      </c>
      <c r="I740" s="2"/>
    </row>
    <row r="741" spans="1:9" x14ac:dyDescent="0.25">
      <c r="A741" s="3" t="s">
        <v>1</v>
      </c>
      <c r="B741" s="95">
        <v>0</v>
      </c>
      <c r="C741" s="95">
        <v>4</v>
      </c>
      <c r="D741" s="95">
        <v>7</v>
      </c>
      <c r="E741" s="95">
        <v>30</v>
      </c>
      <c r="F741" s="95">
        <v>51</v>
      </c>
      <c r="G741" s="95">
        <v>29</v>
      </c>
      <c r="H741" s="95">
        <f>SUM(B741:G741)</f>
        <v>121</v>
      </c>
      <c r="I741" s="2"/>
    </row>
    <row r="742" spans="1:9" x14ac:dyDescent="0.25">
      <c r="A742" s="3" t="s">
        <v>49</v>
      </c>
      <c r="B742" s="95">
        <v>0</v>
      </c>
      <c r="C742" s="95">
        <v>0</v>
      </c>
      <c r="D742" s="95">
        <v>0</v>
      </c>
      <c r="E742" s="95">
        <v>0</v>
      </c>
      <c r="F742" s="95">
        <v>0</v>
      </c>
      <c r="G742" s="95">
        <v>0</v>
      </c>
      <c r="H742" s="95">
        <f t="shared" ref="H742:H775" si="41">SUM(B742:G742)</f>
        <v>0</v>
      </c>
      <c r="I742" s="2"/>
    </row>
    <row r="743" spans="1:9" x14ac:dyDescent="0.25">
      <c r="A743" s="3" t="s">
        <v>45</v>
      </c>
      <c r="B743" s="95">
        <v>0</v>
      </c>
      <c r="C743" s="95">
        <v>0</v>
      </c>
      <c r="D743" s="95">
        <v>0</v>
      </c>
      <c r="E743" s="95">
        <v>0</v>
      </c>
      <c r="F743" s="95">
        <v>0</v>
      </c>
      <c r="G743" s="95">
        <v>1</v>
      </c>
      <c r="H743" s="95">
        <f t="shared" si="41"/>
        <v>1</v>
      </c>
      <c r="I743" s="2"/>
    </row>
    <row r="744" spans="1:9" x14ac:dyDescent="0.25">
      <c r="A744" s="3" t="s">
        <v>41</v>
      </c>
      <c r="B744" s="95">
        <v>3</v>
      </c>
      <c r="C744" s="95">
        <v>9</v>
      </c>
      <c r="D744" s="95">
        <v>75</v>
      </c>
      <c r="E744" s="95">
        <v>1</v>
      </c>
      <c r="F744" s="95">
        <v>4</v>
      </c>
      <c r="G744" s="95">
        <v>0</v>
      </c>
      <c r="H744" s="95">
        <f t="shared" si="41"/>
        <v>92</v>
      </c>
      <c r="I744" s="2"/>
    </row>
    <row r="745" spans="1:9" x14ac:dyDescent="0.25">
      <c r="A745" s="3" t="s">
        <v>2</v>
      </c>
      <c r="B745" s="95">
        <v>66</v>
      </c>
      <c r="C745" s="95">
        <v>27</v>
      </c>
      <c r="D745" s="95">
        <v>240</v>
      </c>
      <c r="E745" s="95">
        <v>11</v>
      </c>
      <c r="F745" s="95">
        <v>6</v>
      </c>
      <c r="G745" s="95">
        <v>3</v>
      </c>
      <c r="H745" s="95">
        <f t="shared" si="41"/>
        <v>353</v>
      </c>
      <c r="I745" s="2"/>
    </row>
    <row r="746" spans="1:9" x14ac:dyDescent="0.25">
      <c r="A746" s="3" t="s">
        <v>43</v>
      </c>
      <c r="B746" s="95">
        <v>0</v>
      </c>
      <c r="C746" s="95">
        <v>0</v>
      </c>
      <c r="D746" s="95">
        <v>4</v>
      </c>
      <c r="E746" s="95">
        <v>2</v>
      </c>
      <c r="F746" s="95">
        <v>1</v>
      </c>
      <c r="G746" s="95">
        <v>1</v>
      </c>
      <c r="H746" s="95">
        <f t="shared" si="41"/>
        <v>8</v>
      </c>
      <c r="I746" s="2"/>
    </row>
    <row r="747" spans="1:9" x14ac:dyDescent="0.25">
      <c r="A747" s="3" t="s">
        <v>3</v>
      </c>
      <c r="B747" s="95">
        <v>27</v>
      </c>
      <c r="C747" s="95">
        <v>17</v>
      </c>
      <c r="D747" s="95">
        <v>5</v>
      </c>
      <c r="E747" s="95">
        <v>6</v>
      </c>
      <c r="F747" s="95">
        <v>2</v>
      </c>
      <c r="G747" s="95">
        <v>3</v>
      </c>
      <c r="H747" s="95">
        <f t="shared" si="41"/>
        <v>60</v>
      </c>
      <c r="I747" s="2"/>
    </row>
    <row r="748" spans="1:9" x14ac:dyDescent="0.25">
      <c r="A748" s="3" t="s">
        <v>4</v>
      </c>
      <c r="B748" s="95">
        <v>1</v>
      </c>
      <c r="C748" s="95">
        <v>2</v>
      </c>
      <c r="D748" s="95">
        <v>0</v>
      </c>
      <c r="E748" s="95">
        <v>0</v>
      </c>
      <c r="F748" s="95">
        <v>0</v>
      </c>
      <c r="G748" s="95">
        <v>0</v>
      </c>
      <c r="H748" s="95">
        <f t="shared" si="41"/>
        <v>3</v>
      </c>
      <c r="I748" s="2"/>
    </row>
    <row r="749" spans="1:9" x14ac:dyDescent="0.25">
      <c r="A749" s="3" t="s">
        <v>48</v>
      </c>
      <c r="B749" s="95">
        <v>0</v>
      </c>
      <c r="C749" s="95">
        <v>0</v>
      </c>
      <c r="D749" s="95">
        <v>0</v>
      </c>
      <c r="E749" s="95">
        <v>0</v>
      </c>
      <c r="F749" s="95">
        <v>1</v>
      </c>
      <c r="G749" s="95">
        <v>1</v>
      </c>
      <c r="H749" s="95">
        <f t="shared" si="41"/>
        <v>2</v>
      </c>
      <c r="I749" s="2"/>
    </row>
    <row r="750" spans="1:9" x14ac:dyDescent="0.25">
      <c r="A750" s="3" t="s">
        <v>6</v>
      </c>
      <c r="B750" s="95">
        <v>0</v>
      </c>
      <c r="C750" s="95">
        <v>0</v>
      </c>
      <c r="D750" s="95">
        <v>0</v>
      </c>
      <c r="E750" s="95">
        <v>0</v>
      </c>
      <c r="F750" s="95">
        <v>0</v>
      </c>
      <c r="G750" s="95">
        <v>0</v>
      </c>
      <c r="H750" s="95">
        <f t="shared" si="41"/>
        <v>0</v>
      </c>
      <c r="I750" s="2"/>
    </row>
    <row r="751" spans="1:9" x14ac:dyDescent="0.25">
      <c r="A751" s="3" t="s">
        <v>7</v>
      </c>
      <c r="B751" s="95">
        <v>0</v>
      </c>
      <c r="C751" s="95">
        <v>0</v>
      </c>
      <c r="D751" s="95">
        <v>2</v>
      </c>
      <c r="E751" s="95">
        <v>1</v>
      </c>
      <c r="F751" s="95">
        <v>8</v>
      </c>
      <c r="G751" s="95">
        <v>8</v>
      </c>
      <c r="H751" s="95">
        <f t="shared" si="41"/>
        <v>19</v>
      </c>
      <c r="I751" s="2"/>
    </row>
    <row r="752" spans="1:9" x14ac:dyDescent="0.25">
      <c r="A752" s="3" t="s">
        <v>50</v>
      </c>
      <c r="B752" s="95">
        <v>0</v>
      </c>
      <c r="C752" s="95">
        <v>0</v>
      </c>
      <c r="D752" s="95">
        <v>1</v>
      </c>
      <c r="E752" s="95">
        <v>1</v>
      </c>
      <c r="F752" s="95">
        <v>2</v>
      </c>
      <c r="G752" s="95">
        <v>0</v>
      </c>
      <c r="H752" s="95">
        <f t="shared" si="41"/>
        <v>4</v>
      </c>
      <c r="I752" s="2"/>
    </row>
    <row r="753" spans="1:9" x14ac:dyDescent="0.25">
      <c r="A753" s="3" t="s">
        <v>51</v>
      </c>
      <c r="B753" s="95">
        <v>0</v>
      </c>
      <c r="C753" s="95">
        <v>0</v>
      </c>
      <c r="D753" s="95">
        <v>0</v>
      </c>
      <c r="E753" s="95">
        <v>0</v>
      </c>
      <c r="F753" s="95">
        <v>0</v>
      </c>
      <c r="G753" s="95">
        <v>0</v>
      </c>
      <c r="H753" s="95">
        <f t="shared" si="41"/>
        <v>0</v>
      </c>
      <c r="I753" s="2"/>
    </row>
    <row r="754" spans="1:9" x14ac:dyDescent="0.25">
      <c r="A754" s="3" t="s">
        <v>42</v>
      </c>
      <c r="B754" s="95">
        <v>0</v>
      </c>
      <c r="C754" s="95">
        <v>0</v>
      </c>
      <c r="D754" s="95">
        <v>7</v>
      </c>
      <c r="E754" s="95">
        <v>0</v>
      </c>
      <c r="F754" s="95">
        <v>0</v>
      </c>
      <c r="G754" s="95">
        <v>0</v>
      </c>
      <c r="H754" s="95">
        <f t="shared" si="41"/>
        <v>7</v>
      </c>
      <c r="I754" s="2"/>
    </row>
    <row r="755" spans="1:9" x14ac:dyDescent="0.25">
      <c r="A755" s="3" t="s">
        <v>8</v>
      </c>
      <c r="B755" s="95">
        <v>0</v>
      </c>
      <c r="C755" s="95">
        <v>0</v>
      </c>
      <c r="D755" s="95">
        <v>0</v>
      </c>
      <c r="E755" s="95">
        <v>0</v>
      </c>
      <c r="F755" s="95">
        <v>5</v>
      </c>
      <c r="G755" s="95">
        <v>3</v>
      </c>
      <c r="H755" s="95">
        <f t="shared" si="41"/>
        <v>8</v>
      </c>
      <c r="I755" s="2"/>
    </row>
    <row r="756" spans="1:9" x14ac:dyDescent="0.25">
      <c r="A756" s="3" t="s">
        <v>9</v>
      </c>
      <c r="B756" s="95">
        <v>0</v>
      </c>
      <c r="C756" s="95">
        <v>123</v>
      </c>
      <c r="D756" s="95">
        <v>500</v>
      </c>
      <c r="E756" s="95">
        <v>2001</v>
      </c>
      <c r="F756" s="95">
        <v>256</v>
      </c>
      <c r="G756" s="95">
        <v>0</v>
      </c>
      <c r="H756" s="95">
        <f t="shared" si="41"/>
        <v>2880</v>
      </c>
      <c r="I756" s="2"/>
    </row>
    <row r="757" spans="1:9" x14ac:dyDescent="0.25">
      <c r="A757" s="3" t="s">
        <v>44</v>
      </c>
      <c r="B757" s="95">
        <v>0</v>
      </c>
      <c r="C757" s="95">
        <v>0</v>
      </c>
      <c r="D757" s="95">
        <v>0</v>
      </c>
      <c r="E757" s="95">
        <v>0</v>
      </c>
      <c r="F757" s="95">
        <v>1</v>
      </c>
      <c r="G757" s="95">
        <v>0</v>
      </c>
      <c r="H757" s="95">
        <f t="shared" si="41"/>
        <v>1</v>
      </c>
      <c r="I757" s="2"/>
    </row>
    <row r="758" spans="1:9" x14ac:dyDescent="0.25">
      <c r="A758" s="3" t="s">
        <v>10</v>
      </c>
      <c r="B758" s="95">
        <v>0</v>
      </c>
      <c r="C758" s="95">
        <v>3</v>
      </c>
      <c r="D758" s="95">
        <v>12</v>
      </c>
      <c r="E758" s="95">
        <v>1</v>
      </c>
      <c r="F758" s="95">
        <v>54</v>
      </c>
      <c r="G758" s="95">
        <v>0</v>
      </c>
      <c r="H758" s="95">
        <f t="shared" si="41"/>
        <v>70</v>
      </c>
      <c r="I758" s="2"/>
    </row>
    <row r="759" spans="1:9" x14ac:dyDescent="0.25">
      <c r="A759" s="3" t="s">
        <v>11</v>
      </c>
      <c r="B759" s="95">
        <v>0</v>
      </c>
      <c r="C759" s="95">
        <v>114</v>
      </c>
      <c r="D759" s="95">
        <v>3115</v>
      </c>
      <c r="E759" s="95">
        <v>6623</v>
      </c>
      <c r="F759" s="95">
        <v>6028</v>
      </c>
      <c r="G759" s="95">
        <v>477</v>
      </c>
      <c r="H759" s="95">
        <f t="shared" si="41"/>
        <v>16357</v>
      </c>
      <c r="I759" s="2"/>
    </row>
    <row r="760" spans="1:9" x14ac:dyDescent="0.25">
      <c r="A760" s="3" t="s">
        <v>12</v>
      </c>
      <c r="B760" s="95">
        <v>2</v>
      </c>
      <c r="C760" s="95">
        <v>9</v>
      </c>
      <c r="D760" s="95">
        <v>9</v>
      </c>
      <c r="E760" s="95">
        <v>50</v>
      </c>
      <c r="F760" s="95">
        <v>30</v>
      </c>
      <c r="G760" s="95">
        <v>2</v>
      </c>
      <c r="H760" s="95">
        <f t="shared" si="41"/>
        <v>102</v>
      </c>
      <c r="I760" s="2"/>
    </row>
    <row r="761" spans="1:9" x14ac:dyDescent="0.25">
      <c r="A761" s="3" t="s">
        <v>32</v>
      </c>
      <c r="B761" s="95">
        <v>0</v>
      </c>
      <c r="C761" s="95">
        <v>0</v>
      </c>
      <c r="D761" s="95">
        <v>0</v>
      </c>
      <c r="E761" s="95">
        <v>0</v>
      </c>
      <c r="F761" s="95">
        <v>25</v>
      </c>
      <c r="G761" s="95">
        <v>8</v>
      </c>
      <c r="H761" s="95">
        <f t="shared" si="41"/>
        <v>33</v>
      </c>
      <c r="I761" s="2"/>
    </row>
    <row r="762" spans="1:9" x14ac:dyDescent="0.25">
      <c r="A762" s="3" t="s">
        <v>18</v>
      </c>
      <c r="B762" s="95">
        <v>0</v>
      </c>
      <c r="C762" s="95">
        <v>18</v>
      </c>
      <c r="D762" s="95">
        <v>66</v>
      </c>
      <c r="E762" s="95">
        <v>715</v>
      </c>
      <c r="F762" s="95">
        <v>45</v>
      </c>
      <c r="G762" s="95">
        <v>0</v>
      </c>
      <c r="H762" s="95">
        <f t="shared" si="41"/>
        <v>844</v>
      </c>
      <c r="I762" s="2"/>
    </row>
    <row r="763" spans="1:9" x14ac:dyDescent="0.25">
      <c r="A763" s="3" t="s">
        <v>46</v>
      </c>
      <c r="B763" s="95">
        <v>0</v>
      </c>
      <c r="C763" s="95">
        <v>1</v>
      </c>
      <c r="D763" s="95">
        <v>0</v>
      </c>
      <c r="E763" s="95">
        <v>0</v>
      </c>
      <c r="F763" s="95">
        <v>0</v>
      </c>
      <c r="G763" s="95">
        <v>7</v>
      </c>
      <c r="H763" s="95">
        <f t="shared" si="41"/>
        <v>8</v>
      </c>
      <c r="I763" s="2"/>
    </row>
    <row r="764" spans="1:9" x14ac:dyDescent="0.25">
      <c r="A764" s="3" t="s">
        <v>13</v>
      </c>
      <c r="B764" s="95">
        <v>0</v>
      </c>
      <c r="C764" s="95">
        <v>0</v>
      </c>
      <c r="D764" s="95">
        <v>0</v>
      </c>
      <c r="E764" s="95">
        <v>0</v>
      </c>
      <c r="F764" s="95">
        <v>1</v>
      </c>
      <c r="G764" s="95">
        <v>0</v>
      </c>
      <c r="H764" s="95">
        <f t="shared" si="41"/>
        <v>1</v>
      </c>
      <c r="I764" s="2"/>
    </row>
    <row r="765" spans="1:9" x14ac:dyDescent="0.25">
      <c r="A765" s="3" t="s">
        <v>14</v>
      </c>
      <c r="B765" s="95">
        <v>5</v>
      </c>
      <c r="C765" s="95">
        <v>28</v>
      </c>
      <c r="D765" s="95">
        <v>257</v>
      </c>
      <c r="E765" s="95">
        <v>654</v>
      </c>
      <c r="F765" s="95">
        <v>193</v>
      </c>
      <c r="G765" s="95">
        <v>43</v>
      </c>
      <c r="H765" s="95">
        <f t="shared" si="41"/>
        <v>1180</v>
      </c>
      <c r="I765" s="2"/>
    </row>
    <row r="766" spans="1:9" x14ac:dyDescent="0.25">
      <c r="A766" s="3" t="s">
        <v>40</v>
      </c>
      <c r="B766" s="95">
        <v>0</v>
      </c>
      <c r="C766" s="95">
        <v>0</v>
      </c>
      <c r="D766" s="95">
        <v>1</v>
      </c>
      <c r="E766" s="95">
        <v>0</v>
      </c>
      <c r="F766" s="95">
        <v>3</v>
      </c>
      <c r="G766" s="95">
        <v>0</v>
      </c>
      <c r="H766" s="95">
        <f t="shared" si="41"/>
        <v>4</v>
      </c>
      <c r="I766" s="2"/>
    </row>
    <row r="767" spans="1:9" x14ac:dyDescent="0.25">
      <c r="A767" s="3" t="s">
        <v>52</v>
      </c>
      <c r="B767" s="95">
        <v>0</v>
      </c>
      <c r="C767" s="95">
        <v>0</v>
      </c>
      <c r="D767" s="95">
        <v>0</v>
      </c>
      <c r="E767" s="95">
        <v>0</v>
      </c>
      <c r="F767" s="95">
        <v>0</v>
      </c>
      <c r="G767" s="95">
        <v>6</v>
      </c>
      <c r="H767" s="95">
        <f t="shared" si="41"/>
        <v>6</v>
      </c>
      <c r="I767" s="2"/>
    </row>
    <row r="768" spans="1:9" x14ac:dyDescent="0.25">
      <c r="A768" s="3" t="s">
        <v>53</v>
      </c>
      <c r="B768" s="95">
        <v>0</v>
      </c>
      <c r="C768" s="95">
        <v>0</v>
      </c>
      <c r="D768" s="95">
        <v>0</v>
      </c>
      <c r="E768" s="95">
        <v>0</v>
      </c>
      <c r="F768" s="95">
        <v>0</v>
      </c>
      <c r="G768" s="95">
        <v>0</v>
      </c>
      <c r="H768" s="95">
        <f t="shared" si="41"/>
        <v>0</v>
      </c>
      <c r="I768" s="2"/>
    </row>
    <row r="769" spans="1:9" x14ac:dyDescent="0.25">
      <c r="A769" s="3" t="s">
        <v>15</v>
      </c>
      <c r="B769" s="95">
        <v>0</v>
      </c>
      <c r="C769" s="95">
        <v>1</v>
      </c>
      <c r="D769" s="95">
        <v>60</v>
      </c>
      <c r="E769" s="95">
        <v>2</v>
      </c>
      <c r="F769" s="95">
        <v>11</v>
      </c>
      <c r="G769" s="95">
        <v>2</v>
      </c>
      <c r="H769" s="95">
        <f t="shared" si="41"/>
        <v>76</v>
      </c>
      <c r="I769" s="2"/>
    </row>
    <row r="770" spans="1:9" x14ac:dyDescent="0.25">
      <c r="A770" s="3" t="s">
        <v>54</v>
      </c>
      <c r="B770" s="95">
        <v>0</v>
      </c>
      <c r="C770" s="95">
        <v>0</v>
      </c>
      <c r="D770" s="95">
        <v>1</v>
      </c>
      <c r="E770" s="95">
        <v>0</v>
      </c>
      <c r="F770" s="95">
        <v>0</v>
      </c>
      <c r="G770" s="95">
        <v>0</v>
      </c>
      <c r="H770" s="95">
        <f t="shared" si="41"/>
        <v>1</v>
      </c>
      <c r="I770" s="2"/>
    </row>
    <row r="771" spans="1:9" x14ac:dyDescent="0.25">
      <c r="A771" s="3" t="s">
        <v>47</v>
      </c>
      <c r="B771" s="95">
        <v>0</v>
      </c>
      <c r="C771" s="95">
        <v>0</v>
      </c>
      <c r="D771" s="95">
        <v>19</v>
      </c>
      <c r="E771" s="95">
        <v>21</v>
      </c>
      <c r="F771" s="95">
        <v>21</v>
      </c>
      <c r="G771" s="95">
        <v>14</v>
      </c>
      <c r="H771" s="95">
        <f t="shared" si="41"/>
        <v>75</v>
      </c>
      <c r="I771" s="2"/>
    </row>
    <row r="772" spans="1:9" x14ac:dyDescent="0.25">
      <c r="A772" s="3" t="s">
        <v>16</v>
      </c>
      <c r="B772" s="95">
        <v>0</v>
      </c>
      <c r="C772" s="95">
        <v>0</v>
      </c>
      <c r="D772" s="95">
        <v>0</v>
      </c>
      <c r="E772" s="95">
        <v>0</v>
      </c>
      <c r="F772" s="95">
        <v>0</v>
      </c>
      <c r="G772" s="95">
        <v>0</v>
      </c>
      <c r="H772" s="95">
        <f t="shared" si="41"/>
        <v>0</v>
      </c>
      <c r="I772" s="2"/>
    </row>
    <row r="773" spans="1:9" x14ac:dyDescent="0.25">
      <c r="A773" s="3" t="s">
        <v>55</v>
      </c>
      <c r="B773" s="95">
        <v>0</v>
      </c>
      <c r="C773" s="95">
        <v>0</v>
      </c>
      <c r="D773" s="95">
        <v>0</v>
      </c>
      <c r="E773" s="95">
        <v>0</v>
      </c>
      <c r="F773" s="95">
        <v>0</v>
      </c>
      <c r="G773" s="95">
        <v>0</v>
      </c>
      <c r="H773" s="95">
        <f t="shared" si="41"/>
        <v>0</v>
      </c>
      <c r="I773" s="2"/>
    </row>
    <row r="774" spans="1:9" x14ac:dyDescent="0.25">
      <c r="A774" s="3" t="s">
        <v>17</v>
      </c>
      <c r="B774" s="95">
        <v>0</v>
      </c>
      <c r="C774" s="95">
        <v>0</v>
      </c>
      <c r="D774" s="95">
        <v>500</v>
      </c>
      <c r="E774" s="95">
        <v>500</v>
      </c>
      <c r="F774" s="95">
        <v>500</v>
      </c>
      <c r="G774" s="95">
        <v>1</v>
      </c>
      <c r="H774" s="95">
        <f t="shared" si="41"/>
        <v>1501</v>
      </c>
      <c r="I774" s="2"/>
    </row>
    <row r="775" spans="1:9" x14ac:dyDescent="0.25">
      <c r="A775" s="3" t="s">
        <v>23</v>
      </c>
      <c r="B775" s="95">
        <v>0</v>
      </c>
      <c r="C775" s="95">
        <v>0</v>
      </c>
      <c r="D775" s="95">
        <v>0</v>
      </c>
      <c r="E775" s="95">
        <v>0</v>
      </c>
      <c r="F775" s="95">
        <v>0</v>
      </c>
      <c r="G775" s="95">
        <v>0</v>
      </c>
      <c r="H775" s="95">
        <f t="shared" si="41"/>
        <v>0</v>
      </c>
      <c r="I775" s="2"/>
    </row>
    <row r="776" spans="1:9" x14ac:dyDescent="0.25">
      <c r="A776" s="11" t="s">
        <v>24</v>
      </c>
      <c r="B776" s="95">
        <f t="shared" ref="B776:H776" si="42">SUM(B741:B775)</f>
        <v>104</v>
      </c>
      <c r="C776" s="95">
        <f t="shared" si="42"/>
        <v>356</v>
      </c>
      <c r="D776" s="95">
        <f t="shared" si="42"/>
        <v>4881</v>
      </c>
      <c r="E776" s="95">
        <f t="shared" si="42"/>
        <v>10619</v>
      </c>
      <c r="F776" s="95">
        <f t="shared" si="42"/>
        <v>7248</v>
      </c>
      <c r="G776" s="95">
        <f t="shared" si="42"/>
        <v>609</v>
      </c>
      <c r="H776" s="95">
        <f t="shared" si="42"/>
        <v>23817</v>
      </c>
      <c r="I776" s="2"/>
    </row>
    <row r="777" spans="1:9" x14ac:dyDescent="0.25">
      <c r="A777" s="2"/>
      <c r="B777" s="2"/>
      <c r="C777" s="2"/>
      <c r="D777" s="2"/>
      <c r="E777" s="2"/>
      <c r="F777" s="2"/>
      <c r="G777" s="2"/>
      <c r="H777" s="2"/>
      <c r="I777" s="2"/>
    </row>
    <row r="778" spans="1:9" x14ac:dyDescent="0.25">
      <c r="A778" s="2"/>
      <c r="B778" s="2"/>
      <c r="C778" s="2"/>
      <c r="D778" s="2"/>
      <c r="E778" s="2"/>
      <c r="F778" s="2"/>
      <c r="G778" s="2"/>
      <c r="H778" s="2"/>
      <c r="I778" s="2"/>
    </row>
    <row r="779" spans="1:9" x14ac:dyDescent="0.25">
      <c r="A779" s="2"/>
      <c r="B779" s="2"/>
      <c r="C779" s="2"/>
      <c r="D779" s="2"/>
      <c r="E779" s="2"/>
      <c r="F779" s="2"/>
      <c r="G779" s="2"/>
      <c r="H779" s="2"/>
      <c r="I779" s="2"/>
    </row>
    <row r="780" spans="1:9" x14ac:dyDescent="0.25">
      <c r="A780" s="1" t="s">
        <v>119</v>
      </c>
      <c r="B780" s="2"/>
      <c r="C780" s="2"/>
      <c r="D780" s="2"/>
      <c r="E780" s="2"/>
      <c r="F780" s="2"/>
      <c r="G780" s="2"/>
      <c r="H780" s="2"/>
      <c r="I780" s="2"/>
    </row>
    <row r="781" spans="1:9" x14ac:dyDescent="0.25">
      <c r="A781" s="2"/>
      <c r="B781" s="2" t="s">
        <v>20</v>
      </c>
      <c r="C781" s="2"/>
      <c r="D781" s="2" t="s">
        <v>21</v>
      </c>
      <c r="E781" s="2"/>
      <c r="F781" s="2"/>
      <c r="G781" s="2"/>
      <c r="H781" s="2"/>
      <c r="I781" s="2"/>
    </row>
    <row r="782" spans="1:9" x14ac:dyDescent="0.25">
      <c r="A782" s="6" t="s">
        <v>19</v>
      </c>
      <c r="B782" s="4">
        <v>24</v>
      </c>
      <c r="C782" s="4">
        <v>29</v>
      </c>
      <c r="D782" s="4">
        <v>4</v>
      </c>
      <c r="E782" s="4">
        <v>9</v>
      </c>
      <c r="F782" s="4">
        <v>14</v>
      </c>
      <c r="G782" s="4">
        <v>19</v>
      </c>
      <c r="H782" s="4" t="s">
        <v>24</v>
      </c>
      <c r="I782" s="2"/>
    </row>
    <row r="783" spans="1:9" x14ac:dyDescent="0.25">
      <c r="A783" s="3" t="s">
        <v>1</v>
      </c>
      <c r="B783" s="95">
        <f>B827+H827+N827+T827</f>
        <v>0</v>
      </c>
      <c r="C783" s="95">
        <f t="shared" ref="C783:G783" si="43">C827+I827+O827+U827</f>
        <v>4</v>
      </c>
      <c r="D783" s="95">
        <f t="shared" si="43"/>
        <v>7</v>
      </c>
      <c r="E783" s="95">
        <f t="shared" si="43"/>
        <v>30</v>
      </c>
      <c r="F783" s="95">
        <f t="shared" si="43"/>
        <v>50</v>
      </c>
      <c r="G783" s="95">
        <f t="shared" si="43"/>
        <v>27</v>
      </c>
      <c r="H783" s="95">
        <f>SUM(B783:G783)</f>
        <v>118</v>
      </c>
      <c r="I783" s="95"/>
    </row>
    <row r="784" spans="1:9" x14ac:dyDescent="0.25">
      <c r="A784" s="3" t="s">
        <v>49</v>
      </c>
      <c r="B784" s="95">
        <f t="shared" ref="B784:B817" si="44">B828+H828+N828+T828</f>
        <v>0</v>
      </c>
      <c r="C784" s="95">
        <f t="shared" ref="C784:C817" si="45">C828+I828+O828+U828</f>
        <v>0</v>
      </c>
      <c r="D784" s="95">
        <f t="shared" ref="D784:D817" si="46">D828+J828+P828+V828</f>
        <v>0</v>
      </c>
      <c r="E784" s="95">
        <f t="shared" ref="E784:E817" si="47">E828+K828+Q828+W828</f>
        <v>0</v>
      </c>
      <c r="F784" s="95">
        <f t="shared" ref="F784:F817" si="48">F828+L828+R828+X828</f>
        <v>0</v>
      </c>
      <c r="G784" s="95">
        <f t="shared" ref="G784:G817" si="49">G828+M828+S828+Y828</f>
        <v>0</v>
      </c>
      <c r="H784" s="95">
        <f t="shared" ref="H784:H817" si="50">SUM(B784:G784)</f>
        <v>0</v>
      </c>
      <c r="I784" s="95"/>
    </row>
    <row r="785" spans="1:9" x14ac:dyDescent="0.25">
      <c r="A785" s="3" t="s">
        <v>45</v>
      </c>
      <c r="B785" s="95">
        <f t="shared" si="44"/>
        <v>0</v>
      </c>
      <c r="C785" s="95">
        <f t="shared" si="45"/>
        <v>0</v>
      </c>
      <c r="D785" s="95">
        <f t="shared" si="46"/>
        <v>0</v>
      </c>
      <c r="E785" s="95">
        <f t="shared" si="47"/>
        <v>0</v>
      </c>
      <c r="F785" s="95">
        <f t="shared" si="48"/>
        <v>0</v>
      </c>
      <c r="G785" s="95">
        <f t="shared" si="49"/>
        <v>1</v>
      </c>
      <c r="H785" s="95">
        <f t="shared" si="50"/>
        <v>1</v>
      </c>
      <c r="I785" s="95"/>
    </row>
    <row r="786" spans="1:9" x14ac:dyDescent="0.25">
      <c r="A786" s="3" t="s">
        <v>41</v>
      </c>
      <c r="B786" s="95">
        <f t="shared" si="44"/>
        <v>3</v>
      </c>
      <c r="C786" s="95">
        <f t="shared" si="45"/>
        <v>9</v>
      </c>
      <c r="D786" s="95">
        <f t="shared" si="46"/>
        <v>73</v>
      </c>
      <c r="E786" s="95">
        <f t="shared" si="47"/>
        <v>1</v>
      </c>
      <c r="F786" s="95">
        <f t="shared" si="48"/>
        <v>4</v>
      </c>
      <c r="G786" s="95">
        <f t="shared" si="49"/>
        <v>0</v>
      </c>
      <c r="H786" s="95">
        <f t="shared" si="50"/>
        <v>90</v>
      </c>
      <c r="I786" s="95"/>
    </row>
    <row r="787" spans="1:9" x14ac:dyDescent="0.25">
      <c r="A787" s="3" t="s">
        <v>2</v>
      </c>
      <c r="B787" s="95">
        <f t="shared" si="44"/>
        <v>66</v>
      </c>
      <c r="C787" s="95">
        <f t="shared" si="45"/>
        <v>25</v>
      </c>
      <c r="D787" s="95">
        <f t="shared" si="46"/>
        <v>240</v>
      </c>
      <c r="E787" s="95">
        <f t="shared" si="47"/>
        <v>11</v>
      </c>
      <c r="F787" s="95">
        <f t="shared" si="48"/>
        <v>6</v>
      </c>
      <c r="G787" s="95">
        <f t="shared" si="49"/>
        <v>3</v>
      </c>
      <c r="H787" s="95">
        <f t="shared" si="50"/>
        <v>351</v>
      </c>
      <c r="I787" s="95"/>
    </row>
    <row r="788" spans="1:9" x14ac:dyDescent="0.25">
      <c r="A788" s="3" t="s">
        <v>43</v>
      </c>
      <c r="B788" s="95">
        <f t="shared" si="44"/>
        <v>0</v>
      </c>
      <c r="C788" s="95">
        <f t="shared" si="45"/>
        <v>0</v>
      </c>
      <c r="D788" s="95">
        <f t="shared" si="46"/>
        <v>0</v>
      </c>
      <c r="E788" s="95">
        <f t="shared" si="47"/>
        <v>0</v>
      </c>
      <c r="F788" s="95">
        <f t="shared" si="48"/>
        <v>0</v>
      </c>
      <c r="G788" s="95">
        <f t="shared" si="49"/>
        <v>0</v>
      </c>
      <c r="H788" s="95">
        <f t="shared" si="50"/>
        <v>0</v>
      </c>
      <c r="I788" s="95"/>
    </row>
    <row r="789" spans="1:9" x14ac:dyDescent="0.25">
      <c r="A789" s="3" t="s">
        <v>3</v>
      </c>
      <c r="B789" s="95">
        <f t="shared" si="44"/>
        <v>22</v>
      </c>
      <c r="C789" s="95">
        <f t="shared" si="45"/>
        <v>14</v>
      </c>
      <c r="D789" s="95">
        <f t="shared" si="46"/>
        <v>3</v>
      </c>
      <c r="E789" s="95">
        <f t="shared" si="47"/>
        <v>4</v>
      </c>
      <c r="F789" s="95">
        <f t="shared" si="48"/>
        <v>0</v>
      </c>
      <c r="G789" s="95">
        <f t="shared" si="49"/>
        <v>1</v>
      </c>
      <c r="H789" s="95">
        <f t="shared" si="50"/>
        <v>44</v>
      </c>
      <c r="I789" s="95"/>
    </row>
    <row r="790" spans="1:9" x14ac:dyDescent="0.25">
      <c r="A790" s="3" t="s">
        <v>4</v>
      </c>
      <c r="B790" s="95">
        <f t="shared" si="44"/>
        <v>1</v>
      </c>
      <c r="C790" s="95">
        <f t="shared" si="45"/>
        <v>2</v>
      </c>
      <c r="D790" s="95">
        <f t="shared" si="46"/>
        <v>0</v>
      </c>
      <c r="E790" s="95">
        <f t="shared" si="47"/>
        <v>0</v>
      </c>
      <c r="F790" s="95">
        <f t="shared" si="48"/>
        <v>0</v>
      </c>
      <c r="G790" s="95">
        <f t="shared" si="49"/>
        <v>0</v>
      </c>
      <c r="H790" s="95">
        <f t="shared" si="50"/>
        <v>3</v>
      </c>
      <c r="I790" s="95"/>
    </row>
    <row r="791" spans="1:9" x14ac:dyDescent="0.25">
      <c r="A791" s="3" t="s">
        <v>48</v>
      </c>
      <c r="B791" s="95">
        <f t="shared" si="44"/>
        <v>0</v>
      </c>
      <c r="C791" s="95">
        <f t="shared" si="45"/>
        <v>0</v>
      </c>
      <c r="D791" s="95">
        <f t="shared" si="46"/>
        <v>0</v>
      </c>
      <c r="E791" s="95">
        <f t="shared" si="47"/>
        <v>0</v>
      </c>
      <c r="F791" s="95">
        <f t="shared" si="48"/>
        <v>1</v>
      </c>
      <c r="G791" s="95">
        <f t="shared" si="49"/>
        <v>1</v>
      </c>
      <c r="H791" s="95">
        <f t="shared" si="50"/>
        <v>2</v>
      </c>
      <c r="I791" s="95"/>
    </row>
    <row r="792" spans="1:9" x14ac:dyDescent="0.25">
      <c r="A792" s="3" t="s">
        <v>6</v>
      </c>
      <c r="B792" s="95">
        <f t="shared" si="44"/>
        <v>0</v>
      </c>
      <c r="C792" s="95">
        <f t="shared" si="45"/>
        <v>0</v>
      </c>
      <c r="D792" s="95">
        <f t="shared" si="46"/>
        <v>0</v>
      </c>
      <c r="E792" s="95">
        <f t="shared" si="47"/>
        <v>0</v>
      </c>
      <c r="F792" s="95">
        <f t="shared" si="48"/>
        <v>0</v>
      </c>
      <c r="G792" s="95">
        <f t="shared" si="49"/>
        <v>0</v>
      </c>
      <c r="H792" s="95">
        <f t="shared" si="50"/>
        <v>0</v>
      </c>
      <c r="I792" s="95"/>
    </row>
    <row r="793" spans="1:9" x14ac:dyDescent="0.25">
      <c r="A793" s="3" t="s">
        <v>7</v>
      </c>
      <c r="B793" s="95">
        <f t="shared" si="44"/>
        <v>0</v>
      </c>
      <c r="C793" s="95">
        <f t="shared" si="45"/>
        <v>0</v>
      </c>
      <c r="D793" s="95">
        <f t="shared" si="46"/>
        <v>2</v>
      </c>
      <c r="E793" s="95">
        <f t="shared" si="47"/>
        <v>1</v>
      </c>
      <c r="F793" s="95">
        <f t="shared" si="48"/>
        <v>8</v>
      </c>
      <c r="G793" s="95">
        <f t="shared" si="49"/>
        <v>0</v>
      </c>
      <c r="H793" s="95">
        <f t="shared" si="50"/>
        <v>11</v>
      </c>
      <c r="I793" s="95"/>
    </row>
    <row r="794" spans="1:9" x14ac:dyDescent="0.25">
      <c r="A794" s="3" t="s">
        <v>50</v>
      </c>
      <c r="B794" s="95">
        <f t="shared" si="44"/>
        <v>0</v>
      </c>
      <c r="C794" s="95">
        <f t="shared" si="45"/>
        <v>0</v>
      </c>
      <c r="D794" s="95">
        <f t="shared" si="46"/>
        <v>1</v>
      </c>
      <c r="E794" s="95">
        <f t="shared" si="47"/>
        <v>1</v>
      </c>
      <c r="F794" s="95">
        <f t="shared" si="48"/>
        <v>2</v>
      </c>
      <c r="G794" s="95">
        <f t="shared" si="49"/>
        <v>0</v>
      </c>
      <c r="H794" s="95">
        <f t="shared" si="50"/>
        <v>4</v>
      </c>
      <c r="I794" s="95"/>
    </row>
    <row r="795" spans="1:9" x14ac:dyDescent="0.25">
      <c r="A795" s="3" t="s">
        <v>51</v>
      </c>
      <c r="B795" s="95">
        <f t="shared" si="44"/>
        <v>0</v>
      </c>
      <c r="C795" s="95">
        <f t="shared" si="45"/>
        <v>0</v>
      </c>
      <c r="D795" s="95">
        <f t="shared" si="46"/>
        <v>0</v>
      </c>
      <c r="E795" s="95">
        <f t="shared" si="47"/>
        <v>0</v>
      </c>
      <c r="F795" s="95">
        <f t="shared" si="48"/>
        <v>0</v>
      </c>
      <c r="G795" s="95">
        <f t="shared" si="49"/>
        <v>0</v>
      </c>
      <c r="H795" s="95">
        <f t="shared" si="50"/>
        <v>0</v>
      </c>
      <c r="I795" s="95"/>
    </row>
    <row r="796" spans="1:9" x14ac:dyDescent="0.25">
      <c r="A796" s="3" t="s">
        <v>42</v>
      </c>
      <c r="B796" s="95">
        <f t="shared" si="44"/>
        <v>0</v>
      </c>
      <c r="C796" s="95">
        <f t="shared" si="45"/>
        <v>0</v>
      </c>
      <c r="D796" s="95">
        <f t="shared" si="46"/>
        <v>7</v>
      </c>
      <c r="E796" s="95">
        <f t="shared" si="47"/>
        <v>0</v>
      </c>
      <c r="F796" s="95">
        <f t="shared" si="48"/>
        <v>0</v>
      </c>
      <c r="G796" s="95">
        <f t="shared" si="49"/>
        <v>0</v>
      </c>
      <c r="H796" s="95">
        <f t="shared" si="50"/>
        <v>7</v>
      </c>
      <c r="I796" s="95"/>
    </row>
    <row r="797" spans="1:9" x14ac:dyDescent="0.25">
      <c r="A797" s="3" t="s">
        <v>8</v>
      </c>
      <c r="B797" s="95">
        <f t="shared" si="44"/>
        <v>0</v>
      </c>
      <c r="C797" s="95">
        <f t="shared" si="45"/>
        <v>0</v>
      </c>
      <c r="D797" s="95">
        <f t="shared" si="46"/>
        <v>0</v>
      </c>
      <c r="E797" s="95">
        <f t="shared" si="47"/>
        <v>0</v>
      </c>
      <c r="F797" s="95">
        <f t="shared" si="48"/>
        <v>4</v>
      </c>
      <c r="G797" s="95">
        <f t="shared" si="49"/>
        <v>3</v>
      </c>
      <c r="H797" s="95">
        <f t="shared" si="50"/>
        <v>7</v>
      </c>
      <c r="I797" s="95"/>
    </row>
    <row r="798" spans="1:9" x14ac:dyDescent="0.25">
      <c r="A798" s="3" t="s">
        <v>9</v>
      </c>
      <c r="B798" s="95">
        <f t="shared" si="44"/>
        <v>0</v>
      </c>
      <c r="C798" s="95">
        <f t="shared" si="45"/>
        <v>40</v>
      </c>
      <c r="D798" s="95">
        <f t="shared" si="46"/>
        <v>500</v>
      </c>
      <c r="E798" s="95">
        <f t="shared" si="47"/>
        <v>1</v>
      </c>
      <c r="F798" s="95">
        <f t="shared" si="48"/>
        <v>0</v>
      </c>
      <c r="G798" s="95">
        <f t="shared" si="49"/>
        <v>0</v>
      </c>
      <c r="H798" s="95">
        <f t="shared" si="50"/>
        <v>541</v>
      </c>
      <c r="I798" s="95"/>
    </row>
    <row r="799" spans="1:9" x14ac:dyDescent="0.25">
      <c r="A799" s="3" t="s">
        <v>44</v>
      </c>
      <c r="B799" s="95">
        <f t="shared" si="44"/>
        <v>0</v>
      </c>
      <c r="C799" s="95">
        <f t="shared" si="45"/>
        <v>0</v>
      </c>
      <c r="D799" s="95">
        <f t="shared" si="46"/>
        <v>0</v>
      </c>
      <c r="E799" s="95">
        <f t="shared" si="47"/>
        <v>0</v>
      </c>
      <c r="F799" s="95">
        <f t="shared" si="48"/>
        <v>1</v>
      </c>
      <c r="G799" s="95">
        <f t="shared" si="49"/>
        <v>0</v>
      </c>
      <c r="H799" s="95">
        <f t="shared" si="50"/>
        <v>1</v>
      </c>
      <c r="I799" s="95"/>
    </row>
    <row r="800" spans="1:9" x14ac:dyDescent="0.25">
      <c r="A800" s="3" t="s">
        <v>10</v>
      </c>
      <c r="B800" s="95">
        <f t="shared" si="44"/>
        <v>0</v>
      </c>
      <c r="C800" s="95">
        <f t="shared" si="45"/>
        <v>0</v>
      </c>
      <c r="D800" s="95">
        <f t="shared" si="46"/>
        <v>12</v>
      </c>
      <c r="E800" s="95">
        <f t="shared" si="47"/>
        <v>0</v>
      </c>
      <c r="F800" s="95">
        <f t="shared" si="48"/>
        <v>15</v>
      </c>
      <c r="G800" s="95">
        <f t="shared" si="49"/>
        <v>0</v>
      </c>
      <c r="H800" s="95">
        <f t="shared" si="50"/>
        <v>27</v>
      </c>
      <c r="I800" s="95"/>
    </row>
    <row r="801" spans="1:9" x14ac:dyDescent="0.25">
      <c r="A801" s="3" t="s">
        <v>11</v>
      </c>
      <c r="B801" s="95">
        <f t="shared" si="44"/>
        <v>0</v>
      </c>
      <c r="C801" s="95">
        <f t="shared" si="45"/>
        <v>114</v>
      </c>
      <c r="D801" s="95">
        <f t="shared" si="46"/>
        <v>3115</v>
      </c>
      <c r="E801" s="95">
        <f t="shared" si="47"/>
        <v>6443</v>
      </c>
      <c r="F801" s="95">
        <f t="shared" si="48"/>
        <v>5903</v>
      </c>
      <c r="G801" s="95">
        <f t="shared" si="49"/>
        <v>465</v>
      </c>
      <c r="H801" s="95">
        <f t="shared" si="50"/>
        <v>16040</v>
      </c>
      <c r="I801" s="95"/>
    </row>
    <row r="802" spans="1:9" x14ac:dyDescent="0.25">
      <c r="A802" s="3" t="s">
        <v>12</v>
      </c>
      <c r="B802" s="95">
        <f t="shared" si="44"/>
        <v>2</v>
      </c>
      <c r="C802" s="95">
        <f t="shared" si="45"/>
        <v>9</v>
      </c>
      <c r="D802" s="95">
        <f t="shared" si="46"/>
        <v>9</v>
      </c>
      <c r="E802" s="95">
        <f t="shared" si="47"/>
        <v>48</v>
      </c>
      <c r="F802" s="95">
        <f t="shared" si="48"/>
        <v>30</v>
      </c>
      <c r="G802" s="95">
        <f t="shared" si="49"/>
        <v>2</v>
      </c>
      <c r="H802" s="95">
        <f t="shared" si="50"/>
        <v>100</v>
      </c>
      <c r="I802" s="95"/>
    </row>
    <row r="803" spans="1:9" x14ac:dyDescent="0.25">
      <c r="A803" s="3" t="s">
        <v>32</v>
      </c>
      <c r="B803" s="95">
        <f t="shared" si="44"/>
        <v>0</v>
      </c>
      <c r="C803" s="95">
        <f t="shared" si="45"/>
        <v>0</v>
      </c>
      <c r="D803" s="95">
        <f t="shared" si="46"/>
        <v>0</v>
      </c>
      <c r="E803" s="95">
        <f t="shared" si="47"/>
        <v>0</v>
      </c>
      <c r="F803" s="95">
        <f t="shared" si="48"/>
        <v>25</v>
      </c>
      <c r="G803" s="95">
        <f t="shared" si="49"/>
        <v>8</v>
      </c>
      <c r="H803" s="95">
        <f t="shared" si="50"/>
        <v>33</v>
      </c>
      <c r="I803" s="95"/>
    </row>
    <row r="804" spans="1:9" x14ac:dyDescent="0.25">
      <c r="A804" s="3" t="s">
        <v>18</v>
      </c>
      <c r="B804" s="95">
        <f t="shared" si="44"/>
        <v>0</v>
      </c>
      <c r="C804" s="95">
        <f t="shared" si="45"/>
        <v>13</v>
      </c>
      <c r="D804" s="95">
        <f t="shared" si="46"/>
        <v>44</v>
      </c>
      <c r="E804" s="95">
        <f t="shared" si="47"/>
        <v>515</v>
      </c>
      <c r="F804" s="95">
        <f t="shared" si="48"/>
        <v>45</v>
      </c>
      <c r="G804" s="95">
        <f t="shared" si="49"/>
        <v>0</v>
      </c>
      <c r="H804" s="95">
        <f t="shared" si="50"/>
        <v>617</v>
      </c>
      <c r="I804" s="95"/>
    </row>
    <row r="805" spans="1:9" x14ac:dyDescent="0.25">
      <c r="A805" s="3" t="s">
        <v>46</v>
      </c>
      <c r="B805" s="95">
        <f t="shared" si="44"/>
        <v>0</v>
      </c>
      <c r="C805" s="95">
        <f t="shared" si="45"/>
        <v>1</v>
      </c>
      <c r="D805" s="95">
        <f t="shared" si="46"/>
        <v>0</v>
      </c>
      <c r="E805" s="95">
        <f t="shared" si="47"/>
        <v>0</v>
      </c>
      <c r="F805" s="95">
        <f t="shared" si="48"/>
        <v>0</v>
      </c>
      <c r="G805" s="95">
        <f t="shared" si="49"/>
        <v>7</v>
      </c>
      <c r="H805" s="95">
        <f t="shared" si="50"/>
        <v>8</v>
      </c>
      <c r="I805" s="95"/>
    </row>
    <row r="806" spans="1:9" x14ac:dyDescent="0.25">
      <c r="A806" s="3" t="s">
        <v>13</v>
      </c>
      <c r="B806" s="95">
        <f t="shared" si="44"/>
        <v>0</v>
      </c>
      <c r="C806" s="95">
        <f t="shared" si="45"/>
        <v>0</v>
      </c>
      <c r="D806" s="95">
        <f t="shared" si="46"/>
        <v>0</v>
      </c>
      <c r="E806" s="95">
        <f t="shared" si="47"/>
        <v>0</v>
      </c>
      <c r="F806" s="95">
        <f t="shared" si="48"/>
        <v>1</v>
      </c>
      <c r="G806" s="95">
        <f t="shared" si="49"/>
        <v>0</v>
      </c>
      <c r="H806" s="95">
        <f t="shared" si="50"/>
        <v>1</v>
      </c>
      <c r="I806" s="95"/>
    </row>
    <row r="807" spans="1:9" x14ac:dyDescent="0.25">
      <c r="A807" s="3" t="s">
        <v>14</v>
      </c>
      <c r="B807" s="95">
        <f t="shared" si="44"/>
        <v>5</v>
      </c>
      <c r="C807" s="95">
        <f t="shared" si="45"/>
        <v>28</v>
      </c>
      <c r="D807" s="95">
        <f t="shared" si="46"/>
        <v>257</v>
      </c>
      <c r="E807" s="95">
        <f t="shared" si="47"/>
        <v>634</v>
      </c>
      <c r="F807" s="95">
        <f t="shared" si="48"/>
        <v>190</v>
      </c>
      <c r="G807" s="95">
        <f t="shared" si="49"/>
        <v>43</v>
      </c>
      <c r="H807" s="95">
        <f t="shared" si="50"/>
        <v>1157</v>
      </c>
      <c r="I807" s="95"/>
    </row>
    <row r="808" spans="1:9" x14ac:dyDescent="0.25">
      <c r="A808" s="3" t="s">
        <v>40</v>
      </c>
      <c r="B808" s="95">
        <f t="shared" si="44"/>
        <v>0</v>
      </c>
      <c r="C808" s="95">
        <f t="shared" si="45"/>
        <v>0</v>
      </c>
      <c r="D808" s="95">
        <f t="shared" si="46"/>
        <v>1</v>
      </c>
      <c r="E808" s="95">
        <f t="shared" si="47"/>
        <v>0</v>
      </c>
      <c r="F808" s="95">
        <f t="shared" si="48"/>
        <v>0</v>
      </c>
      <c r="G808" s="95">
        <f t="shared" si="49"/>
        <v>0</v>
      </c>
      <c r="H808" s="95">
        <f t="shared" si="50"/>
        <v>1</v>
      </c>
      <c r="I808" s="95"/>
    </row>
    <row r="809" spans="1:9" x14ac:dyDescent="0.25">
      <c r="A809" s="3" t="s">
        <v>52</v>
      </c>
      <c r="B809" s="95">
        <f t="shared" si="44"/>
        <v>0</v>
      </c>
      <c r="C809" s="95">
        <f t="shared" si="45"/>
        <v>0</v>
      </c>
      <c r="D809" s="95">
        <f t="shared" si="46"/>
        <v>0</v>
      </c>
      <c r="E809" s="95">
        <f t="shared" si="47"/>
        <v>0</v>
      </c>
      <c r="F809" s="95">
        <f t="shared" si="48"/>
        <v>0</v>
      </c>
      <c r="G809" s="95">
        <f t="shared" si="49"/>
        <v>6</v>
      </c>
      <c r="H809" s="95">
        <f t="shared" si="50"/>
        <v>6</v>
      </c>
      <c r="I809" s="95"/>
    </row>
    <row r="810" spans="1:9" x14ac:dyDescent="0.25">
      <c r="A810" s="3" t="s">
        <v>53</v>
      </c>
      <c r="B810" s="95">
        <f t="shared" si="44"/>
        <v>0</v>
      </c>
      <c r="C810" s="95">
        <f t="shared" si="45"/>
        <v>0</v>
      </c>
      <c r="D810" s="95">
        <f t="shared" si="46"/>
        <v>0</v>
      </c>
      <c r="E810" s="95">
        <f t="shared" si="47"/>
        <v>0</v>
      </c>
      <c r="F810" s="95">
        <f t="shared" si="48"/>
        <v>0</v>
      </c>
      <c r="G810" s="95">
        <f t="shared" si="49"/>
        <v>0</v>
      </c>
      <c r="H810" s="95">
        <f t="shared" si="50"/>
        <v>0</v>
      </c>
      <c r="I810" s="95"/>
    </row>
    <row r="811" spans="1:9" x14ac:dyDescent="0.25">
      <c r="A811" s="3" t="s">
        <v>15</v>
      </c>
      <c r="B811" s="95">
        <f t="shared" si="44"/>
        <v>0</v>
      </c>
      <c r="C811" s="95">
        <f t="shared" si="45"/>
        <v>1</v>
      </c>
      <c r="D811" s="95">
        <f t="shared" si="46"/>
        <v>60</v>
      </c>
      <c r="E811" s="95">
        <f t="shared" si="47"/>
        <v>2</v>
      </c>
      <c r="F811" s="95">
        <f t="shared" si="48"/>
        <v>0</v>
      </c>
      <c r="G811" s="95">
        <f t="shared" si="49"/>
        <v>0</v>
      </c>
      <c r="H811" s="95">
        <f t="shared" si="50"/>
        <v>63</v>
      </c>
      <c r="I811" s="95"/>
    </row>
    <row r="812" spans="1:9" x14ac:dyDescent="0.25">
      <c r="A812" s="3" t="s">
        <v>54</v>
      </c>
      <c r="B812" s="95">
        <f t="shared" si="44"/>
        <v>0</v>
      </c>
      <c r="C812" s="95">
        <f t="shared" si="45"/>
        <v>0</v>
      </c>
      <c r="D812" s="95">
        <f t="shared" si="46"/>
        <v>1</v>
      </c>
      <c r="E812" s="95">
        <f t="shared" si="47"/>
        <v>0</v>
      </c>
      <c r="F812" s="95">
        <f t="shared" si="48"/>
        <v>0</v>
      </c>
      <c r="G812" s="95">
        <f t="shared" si="49"/>
        <v>0</v>
      </c>
      <c r="H812" s="95">
        <f t="shared" si="50"/>
        <v>1</v>
      </c>
      <c r="I812" s="95"/>
    </row>
    <row r="813" spans="1:9" x14ac:dyDescent="0.25">
      <c r="A813" s="3" t="s">
        <v>47</v>
      </c>
      <c r="B813" s="95">
        <f t="shared" si="44"/>
        <v>0</v>
      </c>
      <c r="C813" s="95">
        <f t="shared" si="45"/>
        <v>0</v>
      </c>
      <c r="D813" s="95">
        <f t="shared" si="46"/>
        <v>19</v>
      </c>
      <c r="E813" s="95">
        <f t="shared" si="47"/>
        <v>21</v>
      </c>
      <c r="F813" s="95">
        <f t="shared" si="48"/>
        <v>21</v>
      </c>
      <c r="G813" s="95">
        <f t="shared" si="49"/>
        <v>14</v>
      </c>
      <c r="H813" s="95">
        <f t="shared" si="50"/>
        <v>75</v>
      </c>
      <c r="I813" s="95"/>
    </row>
    <row r="814" spans="1:9" x14ac:dyDescent="0.25">
      <c r="A814" s="3" t="s">
        <v>16</v>
      </c>
      <c r="B814" s="95">
        <f t="shared" si="44"/>
        <v>0</v>
      </c>
      <c r="C814" s="95">
        <f t="shared" si="45"/>
        <v>0</v>
      </c>
      <c r="D814" s="95">
        <f t="shared" si="46"/>
        <v>0</v>
      </c>
      <c r="E814" s="95">
        <f t="shared" si="47"/>
        <v>0</v>
      </c>
      <c r="F814" s="95">
        <f t="shared" si="48"/>
        <v>0</v>
      </c>
      <c r="G814" s="95">
        <f t="shared" si="49"/>
        <v>0</v>
      </c>
      <c r="H814" s="95">
        <f t="shared" si="50"/>
        <v>0</v>
      </c>
      <c r="I814" s="95"/>
    </row>
    <row r="815" spans="1:9" x14ac:dyDescent="0.25">
      <c r="A815" s="3" t="s">
        <v>55</v>
      </c>
      <c r="B815" s="95">
        <f t="shared" si="44"/>
        <v>0</v>
      </c>
      <c r="C815" s="95">
        <f t="shared" si="45"/>
        <v>0</v>
      </c>
      <c r="D815" s="95">
        <f t="shared" si="46"/>
        <v>0</v>
      </c>
      <c r="E815" s="95">
        <f t="shared" si="47"/>
        <v>0</v>
      </c>
      <c r="F815" s="95">
        <f t="shared" si="48"/>
        <v>0</v>
      </c>
      <c r="G815" s="95">
        <f t="shared" si="49"/>
        <v>0</v>
      </c>
      <c r="H815" s="95">
        <f t="shared" si="50"/>
        <v>0</v>
      </c>
      <c r="I815" s="95"/>
    </row>
    <row r="816" spans="1:9" x14ac:dyDescent="0.25">
      <c r="A816" s="3" t="s">
        <v>17</v>
      </c>
      <c r="B816" s="95">
        <f t="shared" si="44"/>
        <v>0</v>
      </c>
      <c r="C816" s="95">
        <f t="shared" si="45"/>
        <v>0</v>
      </c>
      <c r="D816" s="95">
        <f t="shared" si="46"/>
        <v>0</v>
      </c>
      <c r="E816" s="95">
        <f t="shared" si="47"/>
        <v>0</v>
      </c>
      <c r="F816" s="95">
        <f t="shared" si="48"/>
        <v>0</v>
      </c>
      <c r="G816" s="95">
        <f t="shared" si="49"/>
        <v>0</v>
      </c>
      <c r="H816" s="95">
        <f t="shared" si="50"/>
        <v>0</v>
      </c>
      <c r="I816" s="95"/>
    </row>
    <row r="817" spans="1:26" x14ac:dyDescent="0.25">
      <c r="A817" s="3" t="s">
        <v>23</v>
      </c>
      <c r="B817" s="95">
        <f t="shared" si="44"/>
        <v>0</v>
      </c>
      <c r="C817" s="95">
        <f t="shared" si="45"/>
        <v>0</v>
      </c>
      <c r="D817" s="95">
        <f t="shared" si="46"/>
        <v>0</v>
      </c>
      <c r="E817" s="95">
        <f t="shared" si="47"/>
        <v>0</v>
      </c>
      <c r="F817" s="95">
        <f t="shared" si="48"/>
        <v>0</v>
      </c>
      <c r="G817" s="95">
        <f t="shared" si="49"/>
        <v>0</v>
      </c>
      <c r="H817" s="95">
        <f t="shared" si="50"/>
        <v>0</v>
      </c>
      <c r="I817" s="95"/>
    </row>
    <row r="818" spans="1:26" x14ac:dyDescent="0.25">
      <c r="A818" s="11" t="s">
        <v>24</v>
      </c>
      <c r="B818" s="95">
        <f t="shared" ref="B818:H818" si="51">SUM(B783:B817)</f>
        <v>99</v>
      </c>
      <c r="C818" s="95">
        <f t="shared" si="51"/>
        <v>260</v>
      </c>
      <c r="D818" s="95">
        <f t="shared" si="51"/>
        <v>4351</v>
      </c>
      <c r="E818" s="95">
        <f t="shared" si="51"/>
        <v>7712</v>
      </c>
      <c r="F818" s="95">
        <f t="shared" si="51"/>
        <v>6306</v>
      </c>
      <c r="G818" s="95">
        <f t="shared" si="51"/>
        <v>581</v>
      </c>
      <c r="H818" s="95">
        <f t="shared" si="51"/>
        <v>19309</v>
      </c>
      <c r="I818" s="95">
        <f>SUM(B818:G818)</f>
        <v>19309</v>
      </c>
    </row>
    <row r="822" spans="1:26" x14ac:dyDescent="0.25">
      <c r="Y822" s="2"/>
      <c r="Z822" s="2"/>
    </row>
    <row r="823" spans="1:26" x14ac:dyDescent="0.25">
      <c r="A823" s="2" t="s">
        <v>144</v>
      </c>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80" t="s">
        <v>34</v>
      </c>
      <c r="C824" s="2"/>
      <c r="D824" s="2"/>
      <c r="E824" s="2"/>
      <c r="F824" s="2"/>
      <c r="G824" s="2"/>
      <c r="H824" s="80" t="s">
        <v>114</v>
      </c>
      <c r="I824" s="80"/>
      <c r="J824" s="2"/>
      <c r="K824" s="2"/>
      <c r="L824" s="2"/>
      <c r="M824" s="2"/>
      <c r="N824" s="80" t="s">
        <v>115</v>
      </c>
      <c r="O824" s="2"/>
      <c r="P824" s="2"/>
      <c r="Q824" s="2"/>
      <c r="R824" s="2"/>
      <c r="S824" s="2"/>
      <c r="T824" s="82" t="s">
        <v>36</v>
      </c>
      <c r="U824" s="2"/>
      <c r="V824" s="2"/>
      <c r="W824" s="2"/>
      <c r="X824" s="2"/>
      <c r="Y824" s="2"/>
      <c r="Z824" s="2"/>
    </row>
    <row r="825" spans="1:26" x14ac:dyDescent="0.25">
      <c r="A825" s="102"/>
      <c r="B825" s="2" t="s">
        <v>20</v>
      </c>
      <c r="C825" s="2"/>
      <c r="D825" s="2" t="s">
        <v>21</v>
      </c>
      <c r="E825" s="2"/>
      <c r="F825" s="2"/>
      <c r="G825" s="102"/>
      <c r="H825" s="2" t="s">
        <v>20</v>
      </c>
      <c r="I825" s="2"/>
      <c r="J825" s="2" t="s">
        <v>21</v>
      </c>
      <c r="K825" s="2"/>
      <c r="L825" s="2"/>
      <c r="M825" s="102"/>
      <c r="N825" s="2" t="s">
        <v>20</v>
      </c>
      <c r="O825" s="2"/>
      <c r="P825" s="2" t="s">
        <v>21</v>
      </c>
      <c r="Q825" s="2"/>
      <c r="R825" s="2"/>
      <c r="S825" s="102"/>
      <c r="T825" s="2" t="s">
        <v>20</v>
      </c>
      <c r="U825" s="2"/>
      <c r="V825" s="2" t="s">
        <v>21</v>
      </c>
      <c r="W825" s="2"/>
      <c r="X825" s="2"/>
      <c r="Y825" s="102"/>
      <c r="Z825" s="2"/>
    </row>
    <row r="826" spans="1:26" x14ac:dyDescent="0.25">
      <c r="A826" s="6" t="s">
        <v>19</v>
      </c>
      <c r="B826" s="4">
        <v>24</v>
      </c>
      <c r="C826" s="4">
        <v>29</v>
      </c>
      <c r="D826" s="4">
        <v>4</v>
      </c>
      <c r="E826" s="4">
        <v>9</v>
      </c>
      <c r="F826" s="4">
        <v>14</v>
      </c>
      <c r="G826" s="118">
        <v>19</v>
      </c>
      <c r="H826" s="4">
        <v>24</v>
      </c>
      <c r="I826" s="4">
        <v>29</v>
      </c>
      <c r="J826" s="4">
        <v>4</v>
      </c>
      <c r="K826" s="4">
        <v>9</v>
      </c>
      <c r="L826" s="4">
        <v>14</v>
      </c>
      <c r="M826" s="118">
        <v>19</v>
      </c>
      <c r="N826" s="4">
        <v>24</v>
      </c>
      <c r="O826" s="4">
        <v>29</v>
      </c>
      <c r="P826" s="4">
        <v>4</v>
      </c>
      <c r="Q826" s="4">
        <v>9</v>
      </c>
      <c r="R826" s="4">
        <v>14</v>
      </c>
      <c r="S826" s="118">
        <v>19</v>
      </c>
      <c r="T826" s="4">
        <v>24</v>
      </c>
      <c r="U826" s="4">
        <v>29</v>
      </c>
      <c r="V826" s="4">
        <v>4</v>
      </c>
      <c r="W826" s="4">
        <v>9</v>
      </c>
      <c r="X826" s="4">
        <v>14</v>
      </c>
      <c r="Y826" s="118">
        <v>19</v>
      </c>
      <c r="Z826" s="15" t="s">
        <v>24</v>
      </c>
    </row>
    <row r="827" spans="1:26" x14ac:dyDescent="0.25">
      <c r="A827" s="3" t="s">
        <v>1</v>
      </c>
      <c r="B827" s="86"/>
      <c r="C827" s="86"/>
      <c r="D827" s="86"/>
      <c r="E827" s="86">
        <v>2</v>
      </c>
      <c r="F827" s="86">
        <v>8</v>
      </c>
      <c r="G827" s="119">
        <v>5</v>
      </c>
      <c r="H827" s="86"/>
      <c r="I827" s="86"/>
      <c r="J827" s="86"/>
      <c r="K827" s="86"/>
      <c r="L827" s="86">
        <v>8</v>
      </c>
      <c r="M827" s="120"/>
      <c r="N827" s="86"/>
      <c r="O827" s="86">
        <v>2</v>
      </c>
      <c r="P827" s="86">
        <v>6</v>
      </c>
      <c r="Q827" s="86">
        <v>24</v>
      </c>
      <c r="R827" s="86">
        <v>24</v>
      </c>
      <c r="S827" s="120">
        <v>21</v>
      </c>
      <c r="T827" s="86"/>
      <c r="U827" s="86">
        <v>2</v>
      </c>
      <c r="V827" s="86">
        <v>1</v>
      </c>
      <c r="W827" s="86">
        <v>4</v>
      </c>
      <c r="X827" s="86">
        <v>10</v>
      </c>
      <c r="Y827" s="120">
        <v>1</v>
      </c>
      <c r="Z827" s="2"/>
    </row>
    <row r="828" spans="1:26" x14ac:dyDescent="0.25">
      <c r="A828" s="92" t="s">
        <v>49</v>
      </c>
      <c r="B828" s="86"/>
      <c r="C828" s="86"/>
      <c r="D828" s="86"/>
      <c r="E828" s="86"/>
      <c r="F828" s="86"/>
      <c r="G828" s="120"/>
      <c r="H828" s="86"/>
      <c r="I828" s="86"/>
      <c r="J828" s="86"/>
      <c r="K828" s="86"/>
      <c r="L828" s="86"/>
      <c r="M828" s="120"/>
      <c r="N828" s="86"/>
      <c r="O828" s="86"/>
      <c r="P828" s="86"/>
      <c r="Q828" s="86"/>
      <c r="R828" s="86"/>
      <c r="S828" s="120"/>
      <c r="T828" s="86"/>
      <c r="U828" s="86"/>
      <c r="V828" s="86"/>
      <c r="W828" s="86"/>
      <c r="X828" s="86"/>
      <c r="Y828" s="120"/>
      <c r="Z828" s="2"/>
    </row>
    <row r="829" spans="1:26" x14ac:dyDescent="0.25">
      <c r="A829" s="92" t="s">
        <v>45</v>
      </c>
      <c r="B829" s="86"/>
      <c r="C829" s="86"/>
      <c r="D829" s="86"/>
      <c r="E829" s="86"/>
      <c r="F829" s="86"/>
      <c r="G829" s="120">
        <v>1</v>
      </c>
      <c r="H829" s="86"/>
      <c r="I829" s="86"/>
      <c r="J829" s="86"/>
      <c r="K829" s="86"/>
      <c r="L829" s="86"/>
      <c r="M829" s="120"/>
      <c r="N829" s="86"/>
      <c r="O829" s="86"/>
      <c r="P829" s="86"/>
      <c r="Q829" s="86"/>
      <c r="R829" s="86"/>
      <c r="S829" s="120"/>
      <c r="T829" s="86"/>
      <c r="U829" s="86"/>
      <c r="V829" s="86"/>
      <c r="W829" s="86"/>
      <c r="X829" s="86"/>
      <c r="Y829" s="120"/>
      <c r="Z829" s="2"/>
    </row>
    <row r="830" spans="1:26" x14ac:dyDescent="0.25">
      <c r="A830" s="92" t="s">
        <v>41</v>
      </c>
      <c r="B830" s="86">
        <v>3</v>
      </c>
      <c r="C830" s="86"/>
      <c r="D830" s="86"/>
      <c r="E830" s="86"/>
      <c r="F830" s="86"/>
      <c r="G830" s="120"/>
      <c r="H830" s="86"/>
      <c r="I830" s="86"/>
      <c r="J830" s="86">
        <v>5</v>
      </c>
      <c r="K830" s="86">
        <v>1</v>
      </c>
      <c r="L830" s="86"/>
      <c r="M830" s="120"/>
      <c r="N830" s="86"/>
      <c r="O830" s="86">
        <v>9</v>
      </c>
      <c r="P830" s="86">
        <v>68</v>
      </c>
      <c r="Q830" s="86"/>
      <c r="R830" s="86">
        <v>4</v>
      </c>
      <c r="S830" s="120"/>
      <c r="T830" s="86"/>
      <c r="U830" s="86"/>
      <c r="V830" s="86"/>
      <c r="W830" s="86"/>
      <c r="X830" s="86"/>
      <c r="Y830" s="120"/>
      <c r="Z830" s="2"/>
    </row>
    <row r="831" spans="1:26" x14ac:dyDescent="0.25">
      <c r="A831" s="3" t="s">
        <v>2</v>
      </c>
      <c r="B831" s="86">
        <v>66</v>
      </c>
      <c r="C831" s="86">
        <v>6</v>
      </c>
      <c r="D831" s="23">
        <v>27</v>
      </c>
      <c r="E831" s="23">
        <v>10</v>
      </c>
      <c r="F831" s="23"/>
      <c r="G831" s="121">
        <v>1</v>
      </c>
      <c r="H831" s="86"/>
      <c r="I831" s="86">
        <v>2</v>
      </c>
      <c r="J831" s="86"/>
      <c r="K831" s="86"/>
      <c r="L831" s="86"/>
      <c r="M831" s="120"/>
      <c r="N831" s="86"/>
      <c r="O831" s="86">
        <v>15</v>
      </c>
      <c r="P831" s="23">
        <v>133</v>
      </c>
      <c r="Q831" s="23"/>
      <c r="R831" s="23">
        <v>4</v>
      </c>
      <c r="S831" s="120">
        <v>2</v>
      </c>
      <c r="T831" s="86"/>
      <c r="U831" s="86">
        <v>2</v>
      </c>
      <c r="V831" s="86">
        <v>80</v>
      </c>
      <c r="W831" s="86">
        <v>1</v>
      </c>
      <c r="X831" s="86">
        <v>2</v>
      </c>
      <c r="Y831" s="120"/>
      <c r="Z831" s="2"/>
    </row>
    <row r="832" spans="1:26" x14ac:dyDescent="0.25">
      <c r="A832" s="92" t="s">
        <v>43</v>
      </c>
      <c r="B832" s="86"/>
      <c r="C832" s="86"/>
      <c r="D832" s="86"/>
      <c r="E832" s="86"/>
      <c r="F832" s="86"/>
      <c r="G832" s="121"/>
      <c r="H832" s="86"/>
      <c r="I832" s="86"/>
      <c r="J832" s="86"/>
      <c r="K832" s="86"/>
      <c r="L832" s="86"/>
      <c r="M832" s="120"/>
      <c r="N832" s="86"/>
      <c r="O832" s="86"/>
      <c r="P832" s="86"/>
      <c r="Q832" s="86"/>
      <c r="R832" s="86"/>
      <c r="S832" s="120"/>
      <c r="T832" s="86"/>
      <c r="U832" s="86"/>
      <c r="V832" s="86"/>
      <c r="W832" s="86"/>
      <c r="X832" s="86"/>
      <c r="Y832" s="120"/>
      <c r="Z832" s="2"/>
    </row>
    <row r="833" spans="1:26" x14ac:dyDescent="0.25">
      <c r="A833" s="3" t="s">
        <v>3</v>
      </c>
      <c r="B833" s="86"/>
      <c r="C833" s="86"/>
      <c r="D833" s="86"/>
      <c r="E833" s="86">
        <v>1</v>
      </c>
      <c r="F833" s="86"/>
      <c r="G833" s="121"/>
      <c r="H833" s="86">
        <v>12</v>
      </c>
      <c r="I833" s="86">
        <v>9</v>
      </c>
      <c r="J833" s="86">
        <v>1</v>
      </c>
      <c r="K833" s="23">
        <v>2</v>
      </c>
      <c r="L833" s="23"/>
      <c r="M833" s="121">
        <v>1</v>
      </c>
      <c r="N833" s="86">
        <v>10</v>
      </c>
      <c r="O833" s="86">
        <v>5</v>
      </c>
      <c r="P833" s="86">
        <v>2</v>
      </c>
      <c r="Q833" s="86">
        <v>1</v>
      </c>
      <c r="R833" s="86"/>
      <c r="S833" s="120"/>
      <c r="T833" s="86"/>
      <c r="U833" s="86"/>
      <c r="V833" s="86"/>
      <c r="W833" s="86"/>
      <c r="X833" s="86"/>
      <c r="Y833" s="120"/>
      <c r="Z833" s="2"/>
    </row>
    <row r="834" spans="1:26" x14ac:dyDescent="0.25">
      <c r="A834" s="3" t="s">
        <v>4</v>
      </c>
      <c r="B834" s="86">
        <v>1</v>
      </c>
      <c r="C834" s="86">
        <v>1</v>
      </c>
      <c r="D834" s="86"/>
      <c r="E834" s="86"/>
      <c r="F834" s="86"/>
      <c r="G834" s="120"/>
      <c r="H834" s="86"/>
      <c r="I834" s="86">
        <v>1</v>
      </c>
      <c r="J834" s="86"/>
      <c r="K834" s="23"/>
      <c r="L834" s="86"/>
      <c r="M834" s="120"/>
      <c r="N834" s="86"/>
      <c r="O834" s="86"/>
      <c r="P834" s="86"/>
      <c r="Q834" s="86"/>
      <c r="R834" s="86"/>
      <c r="S834" s="120"/>
      <c r="T834" s="86"/>
      <c r="U834" s="86"/>
      <c r="V834" s="86"/>
      <c r="W834" s="86"/>
      <c r="X834" s="86"/>
      <c r="Y834" s="120"/>
      <c r="Z834" s="2"/>
    </row>
    <row r="835" spans="1:26" x14ac:dyDescent="0.25">
      <c r="A835" s="92" t="s">
        <v>48</v>
      </c>
      <c r="B835" s="86"/>
      <c r="C835" s="86"/>
      <c r="D835" s="86"/>
      <c r="E835" s="86"/>
      <c r="F835" s="86"/>
      <c r="G835" s="120">
        <v>1</v>
      </c>
      <c r="H835" s="86"/>
      <c r="I835" s="86"/>
      <c r="J835" s="86"/>
      <c r="K835" s="86"/>
      <c r="L835" s="86"/>
      <c r="M835" s="120"/>
      <c r="N835" s="86"/>
      <c r="O835" s="86"/>
      <c r="P835" s="86"/>
      <c r="Q835" s="86"/>
      <c r="R835" s="86">
        <v>1</v>
      </c>
      <c r="S835" s="120"/>
      <c r="T835" s="86"/>
      <c r="U835" s="86"/>
      <c r="V835" s="86"/>
      <c r="W835" s="86"/>
      <c r="X835" s="86"/>
      <c r="Y835" s="120"/>
      <c r="Z835" s="2"/>
    </row>
    <row r="836" spans="1:26" x14ac:dyDescent="0.25">
      <c r="A836" s="3" t="s">
        <v>6</v>
      </c>
      <c r="B836" s="86"/>
      <c r="C836" s="86"/>
      <c r="D836" s="86"/>
      <c r="E836" s="86"/>
      <c r="F836" s="86"/>
      <c r="G836" s="120"/>
      <c r="H836" s="86"/>
      <c r="I836" s="86"/>
      <c r="J836" s="86"/>
      <c r="K836" s="86"/>
      <c r="L836" s="86"/>
      <c r="M836" s="120"/>
      <c r="N836" s="86"/>
      <c r="O836" s="86"/>
      <c r="P836" s="86"/>
      <c r="Q836" s="86"/>
      <c r="R836" s="86"/>
      <c r="S836" s="120"/>
      <c r="T836" s="86"/>
      <c r="U836" s="86"/>
      <c r="V836" s="86"/>
      <c r="W836" s="86"/>
      <c r="X836" s="86"/>
      <c r="Y836" s="120"/>
      <c r="Z836" s="2"/>
    </row>
    <row r="837" spans="1:26" x14ac:dyDescent="0.25">
      <c r="A837" s="3" t="s">
        <v>7</v>
      </c>
      <c r="B837" s="86"/>
      <c r="C837" s="86"/>
      <c r="D837" s="86"/>
      <c r="E837" s="86">
        <v>1</v>
      </c>
      <c r="F837" s="86">
        <v>5</v>
      </c>
      <c r="G837" s="120"/>
      <c r="H837" s="86"/>
      <c r="I837" s="86"/>
      <c r="J837" s="86"/>
      <c r="K837" s="86"/>
      <c r="L837" s="86"/>
      <c r="M837" s="120"/>
      <c r="N837" s="86"/>
      <c r="O837" s="86"/>
      <c r="P837" s="86">
        <v>2</v>
      </c>
      <c r="Q837" s="86"/>
      <c r="R837" s="86">
        <v>3</v>
      </c>
      <c r="S837" s="120"/>
      <c r="T837" s="86"/>
      <c r="U837" s="86"/>
      <c r="V837" s="86"/>
      <c r="W837" s="86"/>
      <c r="X837" s="86"/>
      <c r="Y837" s="120"/>
      <c r="Z837" s="2"/>
    </row>
    <row r="838" spans="1:26" x14ac:dyDescent="0.25">
      <c r="A838" s="92" t="s">
        <v>50</v>
      </c>
      <c r="B838" s="86"/>
      <c r="C838" s="86"/>
      <c r="D838" s="86"/>
      <c r="E838" s="86">
        <v>1</v>
      </c>
      <c r="F838" s="86">
        <v>2</v>
      </c>
      <c r="G838" s="120"/>
      <c r="H838" s="86"/>
      <c r="I838" s="86"/>
      <c r="J838" s="86"/>
      <c r="K838" s="86"/>
      <c r="L838" s="86"/>
      <c r="M838" s="120"/>
      <c r="N838" s="86"/>
      <c r="O838" s="86"/>
      <c r="P838" s="86"/>
      <c r="Q838" s="86"/>
      <c r="R838" s="86"/>
      <c r="S838" s="120"/>
      <c r="T838" s="86"/>
      <c r="U838" s="86"/>
      <c r="V838" s="86">
        <v>1</v>
      </c>
      <c r="W838" s="86"/>
      <c r="X838" s="86"/>
      <c r="Y838" s="120"/>
      <c r="Z838" s="2"/>
    </row>
    <row r="839" spans="1:26" x14ac:dyDescent="0.25">
      <c r="A839" s="92" t="s">
        <v>51</v>
      </c>
      <c r="B839" s="86"/>
      <c r="C839" s="86"/>
      <c r="D839" s="86"/>
      <c r="E839" s="86"/>
      <c r="F839" s="86"/>
      <c r="G839" s="120"/>
      <c r="H839" s="86"/>
      <c r="I839" s="86"/>
      <c r="J839" s="86"/>
      <c r="K839" s="86"/>
      <c r="L839" s="86"/>
      <c r="M839" s="120"/>
      <c r="N839" s="86"/>
      <c r="O839" s="86"/>
      <c r="P839" s="86"/>
      <c r="Q839" s="86"/>
      <c r="R839" s="86"/>
      <c r="S839" s="120"/>
      <c r="T839" s="86"/>
      <c r="U839" s="86"/>
      <c r="V839" s="86"/>
      <c r="W839" s="86"/>
      <c r="X839" s="86"/>
      <c r="Y839" s="120"/>
      <c r="Z839" s="2"/>
    </row>
    <row r="840" spans="1:26" x14ac:dyDescent="0.25">
      <c r="A840" s="92" t="s">
        <v>42</v>
      </c>
      <c r="B840" s="86"/>
      <c r="C840" s="86"/>
      <c r="D840" s="86">
        <v>7</v>
      </c>
      <c r="E840" s="86"/>
      <c r="F840" s="86"/>
      <c r="G840" s="120"/>
      <c r="H840" s="86"/>
      <c r="I840" s="86"/>
      <c r="J840" s="86"/>
      <c r="K840" s="86"/>
      <c r="L840" s="86"/>
      <c r="M840" s="120"/>
      <c r="N840" s="86"/>
      <c r="O840" s="86"/>
      <c r="P840" s="86"/>
      <c r="Q840" s="86"/>
      <c r="R840" s="86"/>
      <c r="S840" s="120"/>
      <c r="T840" s="86"/>
      <c r="U840" s="86"/>
      <c r="V840" s="86"/>
      <c r="W840" s="86"/>
      <c r="X840" s="86"/>
      <c r="Y840" s="120"/>
      <c r="Z840" s="2"/>
    </row>
    <row r="841" spans="1:26" x14ac:dyDescent="0.25">
      <c r="A841" s="3" t="s">
        <v>8</v>
      </c>
      <c r="B841" s="86"/>
      <c r="C841" s="86"/>
      <c r="D841" s="86"/>
      <c r="E841" s="86"/>
      <c r="F841" s="86"/>
      <c r="G841" s="120"/>
      <c r="H841" s="86"/>
      <c r="I841" s="86"/>
      <c r="J841" s="86"/>
      <c r="K841" s="86"/>
      <c r="L841" s="86"/>
      <c r="M841" s="120"/>
      <c r="N841" s="86"/>
      <c r="O841" s="86"/>
      <c r="P841" s="86"/>
      <c r="Q841" s="86"/>
      <c r="R841" s="86"/>
      <c r="S841" s="120"/>
      <c r="T841" s="86"/>
      <c r="U841" s="86"/>
      <c r="V841" s="86"/>
      <c r="W841" s="86"/>
      <c r="X841" s="86">
        <v>4</v>
      </c>
      <c r="Y841" s="120">
        <v>3</v>
      </c>
      <c r="Z841" s="2"/>
    </row>
    <row r="842" spans="1:26" x14ac:dyDescent="0.25">
      <c r="A842" s="3" t="s">
        <v>9</v>
      </c>
      <c r="B842" s="86"/>
      <c r="C842" s="86"/>
      <c r="D842" s="86"/>
      <c r="E842" s="86"/>
      <c r="F842" s="86"/>
      <c r="G842" s="120"/>
      <c r="H842" s="86"/>
      <c r="I842" s="86"/>
      <c r="J842" s="86"/>
      <c r="K842" s="86"/>
      <c r="L842" s="86"/>
      <c r="M842" s="120"/>
      <c r="N842" s="86"/>
      <c r="O842" s="86"/>
      <c r="P842" s="86"/>
      <c r="Q842" s="86"/>
      <c r="R842" s="86"/>
      <c r="S842" s="120"/>
      <c r="T842" s="86"/>
      <c r="U842" s="86">
        <v>40</v>
      </c>
      <c r="V842" s="86">
        <v>500</v>
      </c>
      <c r="W842" s="86">
        <v>1</v>
      </c>
      <c r="X842" s="86"/>
      <c r="Y842" s="120"/>
      <c r="Z842" s="2"/>
    </row>
    <row r="843" spans="1:26" x14ac:dyDescent="0.25">
      <c r="A843" s="92" t="s">
        <v>44</v>
      </c>
      <c r="B843" s="86"/>
      <c r="C843" s="86"/>
      <c r="D843" s="86"/>
      <c r="E843" s="86"/>
      <c r="F843" s="86"/>
      <c r="G843" s="120"/>
      <c r="H843" s="86"/>
      <c r="I843" s="86"/>
      <c r="J843" s="86"/>
      <c r="K843" s="86"/>
      <c r="L843" s="86"/>
      <c r="M843" s="120"/>
      <c r="N843" s="86"/>
      <c r="O843" s="86"/>
      <c r="P843" s="86"/>
      <c r="Q843" s="86"/>
      <c r="R843" s="86"/>
      <c r="S843" s="120"/>
      <c r="T843" s="86"/>
      <c r="U843" s="86"/>
      <c r="V843" s="86"/>
      <c r="W843" s="86"/>
      <c r="X843" s="86">
        <v>1</v>
      </c>
      <c r="Y843" s="120"/>
      <c r="Z843" s="2"/>
    </row>
    <row r="844" spans="1:26" x14ac:dyDescent="0.25">
      <c r="A844" s="3" t="s">
        <v>10</v>
      </c>
      <c r="B844" s="86"/>
      <c r="C844" s="86"/>
      <c r="D844" s="86"/>
      <c r="E844" s="86"/>
      <c r="F844" s="86"/>
      <c r="G844" s="120"/>
      <c r="H844" s="86"/>
      <c r="I844" s="86"/>
      <c r="J844" s="86"/>
      <c r="K844" s="86"/>
      <c r="L844" s="86"/>
      <c r="M844" s="120"/>
      <c r="N844" s="86"/>
      <c r="O844" s="86"/>
      <c r="P844" s="86">
        <v>10</v>
      </c>
      <c r="Q844" s="86"/>
      <c r="R844" s="86">
        <v>6</v>
      </c>
      <c r="S844" s="120"/>
      <c r="T844" s="86"/>
      <c r="U844" s="86"/>
      <c r="V844" s="86">
        <v>2</v>
      </c>
      <c r="W844" s="86"/>
      <c r="X844" s="86">
        <v>9</v>
      </c>
      <c r="Y844" s="120"/>
      <c r="Z844" s="2"/>
    </row>
    <row r="845" spans="1:26" x14ac:dyDescent="0.25">
      <c r="A845" s="3" t="s">
        <v>11</v>
      </c>
      <c r="B845" s="86"/>
      <c r="C845" s="86">
        <v>65</v>
      </c>
      <c r="D845" s="86">
        <v>2000</v>
      </c>
      <c r="E845" s="86">
        <v>4500</v>
      </c>
      <c r="F845" s="86">
        <v>4000</v>
      </c>
      <c r="G845" s="120">
        <v>250</v>
      </c>
      <c r="H845" s="86"/>
      <c r="I845" s="86">
        <v>8</v>
      </c>
      <c r="J845" s="86">
        <v>14</v>
      </c>
      <c r="K845" s="86"/>
      <c r="L845" s="86">
        <v>500</v>
      </c>
      <c r="M845" s="120">
        <v>57</v>
      </c>
      <c r="N845" s="86"/>
      <c r="O845" s="86">
        <v>21</v>
      </c>
      <c r="P845" s="86">
        <v>601</v>
      </c>
      <c r="Q845" s="86">
        <v>1150</v>
      </c>
      <c r="R845" s="86">
        <v>1303</v>
      </c>
      <c r="S845" s="120">
        <v>155</v>
      </c>
      <c r="T845" s="86"/>
      <c r="U845" s="86">
        <v>20</v>
      </c>
      <c r="V845" s="86">
        <v>500</v>
      </c>
      <c r="W845" s="86">
        <v>793</v>
      </c>
      <c r="X845" s="86">
        <v>100</v>
      </c>
      <c r="Y845" s="120">
        <v>3</v>
      </c>
      <c r="Z845" s="2"/>
    </row>
    <row r="846" spans="1:26" x14ac:dyDescent="0.25">
      <c r="A846" s="3" t="s">
        <v>12</v>
      </c>
      <c r="B846" s="86">
        <v>2</v>
      </c>
      <c r="C846" s="86">
        <v>4</v>
      </c>
      <c r="D846" s="86"/>
      <c r="E846" s="86">
        <v>6</v>
      </c>
      <c r="F846" s="86">
        <v>6</v>
      </c>
      <c r="G846" s="120"/>
      <c r="H846" s="86"/>
      <c r="I846" s="86"/>
      <c r="J846" s="86">
        <v>9</v>
      </c>
      <c r="K846" s="86">
        <v>17</v>
      </c>
      <c r="L846" s="86">
        <v>10</v>
      </c>
      <c r="M846" s="120"/>
      <c r="N846" s="86"/>
      <c r="O846" s="86">
        <v>4</v>
      </c>
      <c r="P846" s="86"/>
      <c r="Q846" s="86">
        <v>25</v>
      </c>
      <c r="R846" s="86">
        <v>10</v>
      </c>
      <c r="S846" s="120">
        <v>2</v>
      </c>
      <c r="T846" s="86"/>
      <c r="U846" s="86">
        <v>1</v>
      </c>
      <c r="V846" s="86"/>
      <c r="W846" s="86"/>
      <c r="X846" s="86">
        <v>4</v>
      </c>
      <c r="Y846" s="120"/>
      <c r="Z846" s="2"/>
    </row>
    <row r="847" spans="1:26" x14ac:dyDescent="0.25">
      <c r="A847" s="92" t="s">
        <v>32</v>
      </c>
      <c r="B847" s="86"/>
      <c r="C847" s="86"/>
      <c r="D847" s="86"/>
      <c r="E847" s="86"/>
      <c r="F847" s="86"/>
      <c r="G847" s="120"/>
      <c r="H847" s="86"/>
      <c r="I847" s="86"/>
      <c r="J847" s="86"/>
      <c r="K847" s="86"/>
      <c r="L847" s="86">
        <v>5</v>
      </c>
      <c r="M847" s="120">
        <v>3</v>
      </c>
      <c r="N847" s="86"/>
      <c r="O847" s="86"/>
      <c r="P847" s="86"/>
      <c r="Q847" s="86"/>
      <c r="R847" s="86"/>
      <c r="S847" s="120">
        <v>2</v>
      </c>
      <c r="T847" s="86"/>
      <c r="U847" s="86"/>
      <c r="V847" s="86"/>
      <c r="W847" s="86"/>
      <c r="X847" s="86">
        <v>20</v>
      </c>
      <c r="Y847" s="120">
        <v>3</v>
      </c>
      <c r="Z847" s="2"/>
    </row>
    <row r="848" spans="1:26" x14ac:dyDescent="0.25">
      <c r="A848" s="3" t="s">
        <v>18</v>
      </c>
      <c r="B848" s="86"/>
      <c r="C848" s="86"/>
      <c r="D848" s="86"/>
      <c r="E848" s="86"/>
      <c r="F848" s="86"/>
      <c r="G848" s="120"/>
      <c r="H848" s="86"/>
      <c r="I848" s="86"/>
      <c r="J848" s="86">
        <v>14</v>
      </c>
      <c r="K848" s="86">
        <v>55</v>
      </c>
      <c r="L848" s="86"/>
      <c r="M848" s="120"/>
      <c r="N848" s="86"/>
      <c r="O848" s="86">
        <v>13</v>
      </c>
      <c r="P848" s="86">
        <v>30</v>
      </c>
      <c r="Q848" s="86">
        <v>460</v>
      </c>
      <c r="R848" s="86"/>
      <c r="S848" s="120"/>
      <c r="T848" s="86"/>
      <c r="U848" s="86"/>
      <c r="V848" s="86"/>
      <c r="W848" s="86"/>
      <c r="X848" s="86">
        <v>45</v>
      </c>
      <c r="Y848" s="120"/>
      <c r="Z848" s="2"/>
    </row>
    <row r="849" spans="1:27" x14ac:dyDescent="0.25">
      <c r="A849" s="92" t="s">
        <v>46</v>
      </c>
      <c r="B849" s="86"/>
      <c r="C849" s="86"/>
      <c r="D849" s="86"/>
      <c r="E849" s="86"/>
      <c r="F849" s="86"/>
      <c r="G849" s="120"/>
      <c r="H849" s="86"/>
      <c r="I849" s="86"/>
      <c r="J849" s="86"/>
      <c r="K849" s="86"/>
      <c r="L849" s="86"/>
      <c r="M849" s="120"/>
      <c r="N849" s="86"/>
      <c r="O849" s="86">
        <v>1</v>
      </c>
      <c r="P849" s="86"/>
      <c r="Q849" s="86"/>
      <c r="R849" s="86"/>
      <c r="S849" s="120">
        <v>4</v>
      </c>
      <c r="T849" s="86"/>
      <c r="U849" s="86"/>
      <c r="V849" s="86"/>
      <c r="W849" s="86"/>
      <c r="X849" s="86"/>
      <c r="Y849" s="120">
        <v>3</v>
      </c>
      <c r="Z849" s="2"/>
    </row>
    <row r="850" spans="1:27" x14ac:dyDescent="0.25">
      <c r="A850" s="3" t="s">
        <v>13</v>
      </c>
      <c r="B850" s="86"/>
      <c r="C850" s="86"/>
      <c r="D850" s="86"/>
      <c r="E850" s="86"/>
      <c r="F850" s="86">
        <v>1</v>
      </c>
      <c r="G850" s="120"/>
      <c r="H850" s="86"/>
      <c r="I850" s="86"/>
      <c r="J850" s="86"/>
      <c r="K850" s="86"/>
      <c r="L850" s="86"/>
      <c r="M850" s="120"/>
      <c r="N850" s="86"/>
      <c r="O850" s="86"/>
      <c r="P850" s="86"/>
      <c r="Q850" s="86"/>
      <c r="R850" s="86"/>
      <c r="S850" s="120"/>
      <c r="T850" s="86"/>
      <c r="U850" s="86"/>
      <c r="V850" s="86"/>
      <c r="W850" s="86"/>
      <c r="X850" s="86"/>
      <c r="Y850" s="120"/>
      <c r="Z850" s="2"/>
    </row>
    <row r="851" spans="1:27" x14ac:dyDescent="0.25">
      <c r="A851" s="3" t="s">
        <v>14</v>
      </c>
      <c r="B851" s="86">
        <v>5</v>
      </c>
      <c r="C851" s="86">
        <v>9</v>
      </c>
      <c r="D851" s="23">
        <v>200</v>
      </c>
      <c r="E851" s="86">
        <v>500</v>
      </c>
      <c r="F851" s="86">
        <v>40</v>
      </c>
      <c r="G851" s="120">
        <v>43</v>
      </c>
      <c r="H851" s="86"/>
      <c r="I851" s="86"/>
      <c r="J851" s="86"/>
      <c r="K851" s="86"/>
      <c r="L851" s="86">
        <v>5</v>
      </c>
      <c r="M851" s="120"/>
      <c r="N851" s="86"/>
      <c r="O851" s="86">
        <v>9</v>
      </c>
      <c r="P851" s="86">
        <v>34</v>
      </c>
      <c r="Q851" s="23">
        <v>132</v>
      </c>
      <c r="R851" s="23">
        <v>144</v>
      </c>
      <c r="S851" s="121"/>
      <c r="T851" s="86"/>
      <c r="U851" s="86">
        <v>10</v>
      </c>
      <c r="V851" s="86">
        <v>23</v>
      </c>
      <c r="W851" s="86">
        <v>2</v>
      </c>
      <c r="X851" s="86">
        <v>1</v>
      </c>
      <c r="Y851" s="120"/>
      <c r="Z851" s="2"/>
    </row>
    <row r="852" spans="1:27" x14ac:dyDescent="0.25">
      <c r="A852" s="92" t="s">
        <v>40</v>
      </c>
      <c r="B852" s="86"/>
      <c r="C852" s="86"/>
      <c r="D852" s="86"/>
      <c r="E852" s="86"/>
      <c r="F852" s="86"/>
      <c r="G852" s="120"/>
      <c r="H852" s="86"/>
      <c r="I852" s="86"/>
      <c r="J852" s="86"/>
      <c r="K852" s="86"/>
      <c r="L852" s="86"/>
      <c r="M852" s="120"/>
      <c r="N852" s="86"/>
      <c r="O852" s="86"/>
      <c r="P852" s="86"/>
      <c r="Q852" s="86"/>
      <c r="R852" s="86"/>
      <c r="S852" s="120"/>
      <c r="T852" s="86"/>
      <c r="U852" s="86"/>
      <c r="V852" s="86">
        <v>1</v>
      </c>
      <c r="W852" s="86"/>
      <c r="X852" s="86"/>
      <c r="Y852" s="120"/>
      <c r="Z852" s="2"/>
    </row>
    <row r="853" spans="1:27" x14ac:dyDescent="0.25">
      <c r="A853" s="92" t="s">
        <v>52</v>
      </c>
      <c r="B853" s="86"/>
      <c r="C853" s="86"/>
      <c r="D853" s="86"/>
      <c r="E853" s="86"/>
      <c r="F853" s="86"/>
      <c r="G853" s="120"/>
      <c r="H853" s="86"/>
      <c r="I853" s="86"/>
      <c r="J853" s="86"/>
      <c r="K853" s="86"/>
      <c r="L853" s="86"/>
      <c r="M853" s="120">
        <v>6</v>
      </c>
      <c r="N853" s="86"/>
      <c r="O853" s="86"/>
      <c r="P853" s="86"/>
      <c r="Q853" s="86"/>
      <c r="R853" s="86"/>
      <c r="S853" s="120"/>
      <c r="T853" s="86"/>
      <c r="U853" s="86"/>
      <c r="V853" s="86"/>
      <c r="W853" s="86"/>
      <c r="X853" s="86"/>
      <c r="Y853" s="120"/>
      <c r="Z853" s="2"/>
    </row>
    <row r="854" spans="1:27" x14ac:dyDescent="0.25">
      <c r="A854" s="92" t="s">
        <v>53</v>
      </c>
      <c r="B854" s="86"/>
      <c r="C854" s="86"/>
      <c r="D854" s="86"/>
      <c r="E854" s="86"/>
      <c r="F854" s="86"/>
      <c r="G854" s="120"/>
      <c r="H854" s="86"/>
      <c r="I854" s="86"/>
      <c r="J854" s="86"/>
      <c r="K854" s="86"/>
      <c r="L854" s="86"/>
      <c r="M854" s="120"/>
      <c r="N854" s="86"/>
      <c r="O854" s="86"/>
      <c r="P854" s="86"/>
      <c r="Q854" s="86"/>
      <c r="R854" s="86"/>
      <c r="S854" s="120"/>
      <c r="T854" s="86"/>
      <c r="U854" s="86"/>
      <c r="V854" s="86"/>
      <c r="W854" s="86"/>
      <c r="X854" s="86"/>
      <c r="Y854" s="120"/>
      <c r="Z854" s="2"/>
    </row>
    <row r="855" spans="1:27" x14ac:dyDescent="0.25">
      <c r="A855" s="3" t="s">
        <v>15</v>
      </c>
      <c r="B855" s="86"/>
      <c r="C855" s="86">
        <v>1</v>
      </c>
      <c r="D855" s="86">
        <v>18</v>
      </c>
      <c r="E855" s="86"/>
      <c r="F855" s="86"/>
      <c r="G855" s="120"/>
      <c r="H855" s="86"/>
      <c r="I855" s="86"/>
      <c r="J855" s="86"/>
      <c r="K855" s="86"/>
      <c r="L855" s="86"/>
      <c r="M855" s="120"/>
      <c r="N855" s="86"/>
      <c r="O855" s="86"/>
      <c r="P855" s="86">
        <v>21</v>
      </c>
      <c r="Q855" s="86">
        <v>2</v>
      </c>
      <c r="R855" s="86"/>
      <c r="S855" s="120"/>
      <c r="T855" s="86"/>
      <c r="U855" s="86"/>
      <c r="V855" s="86">
        <v>21</v>
      </c>
      <c r="W855" s="86"/>
      <c r="X855" s="86"/>
      <c r="Y855" s="120"/>
      <c r="Z855" s="2"/>
    </row>
    <row r="856" spans="1:27" x14ac:dyDescent="0.25">
      <c r="A856" s="92" t="s">
        <v>54</v>
      </c>
      <c r="B856" s="86"/>
      <c r="C856" s="86"/>
      <c r="D856" s="86"/>
      <c r="E856" s="86"/>
      <c r="F856" s="86"/>
      <c r="G856" s="120"/>
      <c r="H856" s="86"/>
      <c r="I856" s="86"/>
      <c r="J856" s="86"/>
      <c r="K856" s="86"/>
      <c r="L856" s="86"/>
      <c r="M856" s="120"/>
      <c r="N856" s="86"/>
      <c r="O856" s="86"/>
      <c r="P856" s="86"/>
      <c r="Q856" s="86"/>
      <c r="R856" s="86"/>
      <c r="S856" s="120"/>
      <c r="T856" s="86"/>
      <c r="U856" s="86"/>
      <c r="V856" s="86">
        <v>1</v>
      </c>
      <c r="W856" s="86"/>
      <c r="X856" s="86"/>
      <c r="Y856" s="120"/>
      <c r="Z856" s="2"/>
    </row>
    <row r="857" spans="1:27" x14ac:dyDescent="0.25">
      <c r="A857" s="92" t="s">
        <v>47</v>
      </c>
      <c r="B857" s="86"/>
      <c r="C857" s="86"/>
      <c r="D857" s="86"/>
      <c r="E857" s="86">
        <v>21</v>
      </c>
      <c r="F857" s="86">
        <v>12</v>
      </c>
      <c r="G857" s="120">
        <v>10</v>
      </c>
      <c r="H857" s="86"/>
      <c r="I857" s="86"/>
      <c r="J857" s="86">
        <v>2</v>
      </c>
      <c r="K857" s="86"/>
      <c r="L857" s="86"/>
      <c r="M857" s="120">
        <v>4</v>
      </c>
      <c r="N857" s="86"/>
      <c r="O857" s="86"/>
      <c r="P857" s="86">
        <v>17</v>
      </c>
      <c r="Q857" s="86"/>
      <c r="R857" s="86">
        <v>9</v>
      </c>
      <c r="S857" s="120"/>
      <c r="T857" s="86"/>
      <c r="U857" s="86"/>
      <c r="V857" s="86"/>
      <c r="W857" s="86"/>
      <c r="X857" s="86"/>
      <c r="Y857" s="120"/>
      <c r="Z857" s="2"/>
    </row>
    <row r="858" spans="1:27" x14ac:dyDescent="0.25">
      <c r="A858" s="3" t="s">
        <v>16</v>
      </c>
      <c r="B858" s="86"/>
      <c r="C858" s="86"/>
      <c r="D858" s="86"/>
      <c r="E858" s="86"/>
      <c r="F858" s="86"/>
      <c r="G858" s="120"/>
      <c r="H858" s="86"/>
      <c r="I858" s="86"/>
      <c r="J858" s="86"/>
      <c r="K858" s="86"/>
      <c r="L858" s="86"/>
      <c r="M858" s="120"/>
      <c r="N858" s="86"/>
      <c r="O858" s="86"/>
      <c r="P858" s="86"/>
      <c r="Q858" s="86"/>
      <c r="R858" s="86"/>
      <c r="S858" s="120"/>
      <c r="T858" s="86"/>
      <c r="U858" s="86"/>
      <c r="V858" s="86"/>
      <c r="W858" s="86"/>
      <c r="X858" s="86"/>
      <c r="Y858" s="120"/>
      <c r="Z858" s="2"/>
    </row>
    <row r="859" spans="1:27" x14ac:dyDescent="0.25">
      <c r="A859" s="92" t="s">
        <v>55</v>
      </c>
      <c r="B859" s="86"/>
      <c r="C859" s="86"/>
      <c r="D859" s="86"/>
      <c r="E859" s="86"/>
      <c r="F859" s="86"/>
      <c r="G859" s="120"/>
      <c r="H859" s="86"/>
      <c r="I859" s="86"/>
      <c r="J859" s="86"/>
      <c r="K859" s="86"/>
      <c r="L859" s="86"/>
      <c r="M859" s="120"/>
      <c r="N859" s="86"/>
      <c r="O859" s="86"/>
      <c r="P859" s="86"/>
      <c r="Q859" s="86"/>
      <c r="R859" s="86"/>
      <c r="S859" s="120"/>
      <c r="T859" s="86"/>
      <c r="U859" s="86"/>
      <c r="V859" s="86"/>
      <c r="W859" s="86"/>
      <c r="X859" s="86"/>
      <c r="Y859" s="120"/>
      <c r="Z859" s="2"/>
    </row>
    <row r="860" spans="1:27" x14ac:dyDescent="0.25">
      <c r="A860" s="3" t="s">
        <v>17</v>
      </c>
      <c r="B860" s="86"/>
      <c r="C860" s="86"/>
      <c r="D860" s="86"/>
      <c r="E860" s="86"/>
      <c r="F860" s="86"/>
      <c r="G860" s="120"/>
      <c r="H860" s="86"/>
      <c r="I860" s="86"/>
      <c r="J860" s="86"/>
      <c r="K860" s="86"/>
      <c r="L860" s="86"/>
      <c r="M860" s="120"/>
      <c r="N860" s="86"/>
      <c r="O860" s="86"/>
      <c r="P860" s="86"/>
      <c r="Q860" s="86"/>
      <c r="R860" s="86"/>
      <c r="S860" s="120"/>
      <c r="T860" s="86"/>
      <c r="U860" s="86"/>
      <c r="V860" s="86"/>
      <c r="W860" s="86"/>
      <c r="X860" s="86"/>
      <c r="Y860" s="120"/>
      <c r="Z860" s="2"/>
    </row>
    <row r="861" spans="1:27" x14ac:dyDescent="0.25">
      <c r="A861" s="87" t="s">
        <v>23</v>
      </c>
      <c r="B861" s="89"/>
      <c r="C861" s="89"/>
      <c r="D861" s="89"/>
      <c r="E861" s="89"/>
      <c r="F861" s="89"/>
      <c r="G861" s="122"/>
      <c r="H861" s="89"/>
      <c r="I861" s="89"/>
      <c r="J861" s="89"/>
      <c r="K861" s="89"/>
      <c r="L861" s="89"/>
      <c r="M861" s="122"/>
      <c r="N861" s="89"/>
      <c r="O861" s="89"/>
      <c r="P861" s="89"/>
      <c r="Q861" s="89"/>
      <c r="R861" s="89"/>
      <c r="S861" s="122"/>
      <c r="T861" s="89"/>
      <c r="U861" s="89"/>
      <c r="V861" s="89"/>
      <c r="W861" s="89"/>
      <c r="X861" s="89"/>
      <c r="Y861" s="122"/>
      <c r="Z861" s="104"/>
    </row>
    <row r="862" spans="1:27" x14ac:dyDescent="0.25">
      <c r="A862" s="3" t="s">
        <v>24</v>
      </c>
      <c r="B862" s="86">
        <v>77</v>
      </c>
      <c r="C862" s="86">
        <v>86</v>
      </c>
      <c r="D862" s="86">
        <v>2252</v>
      </c>
      <c r="E862" s="86">
        <v>5042</v>
      </c>
      <c r="F862" s="86">
        <v>4074</v>
      </c>
      <c r="G862" s="120">
        <v>311</v>
      </c>
      <c r="H862" s="86">
        <v>12</v>
      </c>
      <c r="I862" s="86">
        <v>20</v>
      </c>
      <c r="J862" s="86">
        <v>45</v>
      </c>
      <c r="K862" s="86">
        <v>75</v>
      </c>
      <c r="L862" s="86">
        <v>528</v>
      </c>
      <c r="M862" s="120">
        <v>71</v>
      </c>
      <c r="N862" s="86">
        <v>10</v>
      </c>
      <c r="O862" s="86">
        <v>79</v>
      </c>
      <c r="P862" s="86">
        <v>924</v>
      </c>
      <c r="Q862" s="86">
        <v>1794</v>
      </c>
      <c r="R862" s="86">
        <v>1508</v>
      </c>
      <c r="S862" s="120">
        <v>186</v>
      </c>
      <c r="T862" s="86">
        <v>0</v>
      </c>
      <c r="U862" s="86">
        <v>75</v>
      </c>
      <c r="V862" s="86">
        <v>1130</v>
      </c>
      <c r="W862" s="86">
        <v>801</v>
      </c>
      <c r="X862" s="86">
        <v>196</v>
      </c>
      <c r="Y862" s="120">
        <v>13</v>
      </c>
      <c r="Z862" s="86"/>
      <c r="AA862" s="19">
        <f>SUM(B862:Y862)</f>
        <v>19309</v>
      </c>
    </row>
    <row r="866" spans="1:11" x14ac:dyDescent="0.25">
      <c r="A866" s="44" t="s">
        <v>170</v>
      </c>
      <c r="B866" s="2"/>
      <c r="C866" s="2"/>
    </row>
    <row r="867" spans="1:11" x14ac:dyDescent="0.25">
      <c r="A867" s="2"/>
      <c r="B867" s="2"/>
      <c r="C867" s="2"/>
    </row>
    <row r="868" spans="1:11" x14ac:dyDescent="0.25">
      <c r="A868" s="1" t="s">
        <v>117</v>
      </c>
      <c r="B868" s="2"/>
      <c r="C868" s="2"/>
    </row>
    <row r="870" spans="1:11" x14ac:dyDescent="0.25">
      <c r="A870" s="1"/>
      <c r="B870" s="1" t="s">
        <v>20</v>
      </c>
      <c r="C870" s="1" t="s">
        <v>21</v>
      </c>
      <c r="D870" s="1"/>
      <c r="E870" s="1"/>
      <c r="G870" s="1"/>
      <c r="H870" s="1"/>
      <c r="I870" s="1"/>
      <c r="J870" s="1"/>
      <c r="K870" s="1"/>
    </row>
    <row r="871" spans="1:11" x14ac:dyDescent="0.25">
      <c r="A871" s="131" t="s">
        <v>19</v>
      </c>
      <c r="B871" s="151">
        <v>28</v>
      </c>
      <c r="C871" s="152">
        <v>3</v>
      </c>
      <c r="D871" s="152">
        <v>8</v>
      </c>
      <c r="E871" s="152">
        <v>13</v>
      </c>
      <c r="F871" s="152">
        <v>18</v>
      </c>
      <c r="G871" s="152">
        <v>23</v>
      </c>
      <c r="H871" s="115" t="s">
        <v>24</v>
      </c>
    </row>
    <row r="872" spans="1:11" x14ac:dyDescent="0.25">
      <c r="A872" s="153" t="s">
        <v>1</v>
      </c>
      <c r="B872" s="95">
        <v>0</v>
      </c>
      <c r="C872" s="95">
        <v>0</v>
      </c>
      <c r="D872" s="95">
        <v>14</v>
      </c>
      <c r="E872" s="95">
        <v>36</v>
      </c>
      <c r="F872" s="95">
        <v>14</v>
      </c>
      <c r="G872" s="95">
        <v>28</v>
      </c>
      <c r="H872" s="95">
        <f t="shared" ref="H872:H904" si="52">SUM(B872:G872)</f>
        <v>92</v>
      </c>
    </row>
    <row r="873" spans="1:11" x14ac:dyDescent="0.25">
      <c r="A873" s="102" t="s">
        <v>45</v>
      </c>
      <c r="B873" s="95">
        <v>0</v>
      </c>
      <c r="C873" s="95">
        <v>0</v>
      </c>
      <c r="D873" s="95">
        <v>0</v>
      </c>
      <c r="E873" s="95">
        <v>0</v>
      </c>
      <c r="F873" s="95">
        <v>10</v>
      </c>
      <c r="G873" s="95">
        <v>0</v>
      </c>
      <c r="H873" s="95">
        <f t="shared" si="52"/>
        <v>10</v>
      </c>
    </row>
    <row r="874" spans="1:11" x14ac:dyDescent="0.25">
      <c r="A874" s="102" t="s">
        <v>41</v>
      </c>
      <c r="B874" s="95">
        <v>2</v>
      </c>
      <c r="C874" s="95">
        <v>14</v>
      </c>
      <c r="D874" s="95">
        <v>38</v>
      </c>
      <c r="E874" s="95">
        <v>25</v>
      </c>
      <c r="F874" s="95">
        <v>14</v>
      </c>
      <c r="G874" s="95">
        <v>0</v>
      </c>
      <c r="H874" s="95">
        <f t="shared" si="52"/>
        <v>93</v>
      </c>
    </row>
    <row r="875" spans="1:11" x14ac:dyDescent="0.25">
      <c r="A875" s="102" t="s">
        <v>2</v>
      </c>
      <c r="B875" s="95">
        <v>21</v>
      </c>
      <c r="C875" s="95">
        <v>52</v>
      </c>
      <c r="D875" s="95">
        <v>95</v>
      </c>
      <c r="E875" s="95">
        <v>4</v>
      </c>
      <c r="F875" s="95">
        <v>15</v>
      </c>
      <c r="G875" s="95">
        <v>18</v>
      </c>
      <c r="H875" s="95">
        <f t="shared" si="52"/>
        <v>205</v>
      </c>
    </row>
    <row r="876" spans="1:11" x14ac:dyDescent="0.25">
      <c r="A876" s="102" t="s">
        <v>43</v>
      </c>
      <c r="B876" s="95">
        <v>0</v>
      </c>
      <c r="C876" s="95">
        <v>0</v>
      </c>
      <c r="D876" s="95">
        <v>0</v>
      </c>
      <c r="E876" s="95">
        <v>2</v>
      </c>
      <c r="F876" s="95">
        <v>0</v>
      </c>
      <c r="G876" s="95">
        <v>0</v>
      </c>
      <c r="H876" s="95">
        <f t="shared" si="52"/>
        <v>2</v>
      </c>
    </row>
    <row r="877" spans="1:11" x14ac:dyDescent="0.25">
      <c r="A877" s="102" t="s">
        <v>3</v>
      </c>
      <c r="B877" s="95">
        <v>27</v>
      </c>
      <c r="C877" s="95">
        <v>8</v>
      </c>
      <c r="D877" s="95">
        <v>8</v>
      </c>
      <c r="E877" s="95">
        <v>2</v>
      </c>
      <c r="F877" s="95">
        <v>3</v>
      </c>
      <c r="G877" s="95">
        <v>6</v>
      </c>
      <c r="H877" s="95">
        <f t="shared" si="52"/>
        <v>54</v>
      </c>
    </row>
    <row r="878" spans="1:11" x14ac:dyDescent="0.25">
      <c r="A878" s="102" t="s">
        <v>4</v>
      </c>
      <c r="B878" s="95">
        <v>2</v>
      </c>
      <c r="C878" s="95">
        <v>1</v>
      </c>
      <c r="D878" s="95">
        <v>1</v>
      </c>
      <c r="E878" s="95">
        <v>2</v>
      </c>
      <c r="F878" s="95">
        <v>3</v>
      </c>
      <c r="G878" s="95">
        <v>0</v>
      </c>
      <c r="H878" s="95">
        <f t="shared" si="52"/>
        <v>9</v>
      </c>
    </row>
    <row r="879" spans="1:11" x14ac:dyDescent="0.25">
      <c r="A879" s="102" t="s">
        <v>48</v>
      </c>
      <c r="B879" s="95">
        <v>2</v>
      </c>
      <c r="C879" s="95">
        <v>0</v>
      </c>
      <c r="D879" s="95">
        <v>0</v>
      </c>
      <c r="E879" s="95">
        <v>0</v>
      </c>
      <c r="F879" s="95">
        <v>0</v>
      </c>
      <c r="G879" s="95">
        <v>0</v>
      </c>
      <c r="H879" s="95">
        <f t="shared" si="52"/>
        <v>2</v>
      </c>
    </row>
    <row r="880" spans="1:11" x14ac:dyDescent="0.25">
      <c r="A880" s="102" t="s">
        <v>7</v>
      </c>
      <c r="B880" s="95">
        <v>0</v>
      </c>
      <c r="C880" s="95">
        <v>12</v>
      </c>
      <c r="D880" s="95">
        <v>3</v>
      </c>
      <c r="E880" s="95">
        <v>11</v>
      </c>
      <c r="F880" s="95">
        <v>12</v>
      </c>
      <c r="G880" s="95">
        <v>27</v>
      </c>
      <c r="H880" s="95">
        <f t="shared" si="52"/>
        <v>65</v>
      </c>
    </row>
    <row r="881" spans="1:8" x14ac:dyDescent="0.25">
      <c r="A881" s="102" t="s">
        <v>50</v>
      </c>
      <c r="B881" s="95">
        <v>0</v>
      </c>
      <c r="C881" s="95">
        <v>0</v>
      </c>
      <c r="D881" s="95">
        <v>0</v>
      </c>
      <c r="E881" s="95">
        <v>0</v>
      </c>
      <c r="F881" s="95">
        <v>6</v>
      </c>
      <c r="G881" s="95">
        <v>0</v>
      </c>
      <c r="H881" s="95">
        <f t="shared" si="52"/>
        <v>6</v>
      </c>
    </row>
    <row r="882" spans="1:8" x14ac:dyDescent="0.25">
      <c r="A882" s="102" t="s">
        <v>51</v>
      </c>
      <c r="B882" s="95">
        <v>0</v>
      </c>
      <c r="C882" s="95">
        <v>0</v>
      </c>
      <c r="D882" s="95">
        <v>0</v>
      </c>
      <c r="E882" s="95">
        <v>3</v>
      </c>
      <c r="F882" s="95">
        <v>0</v>
      </c>
      <c r="G882" s="95">
        <v>0</v>
      </c>
      <c r="H882" s="95">
        <f t="shared" si="52"/>
        <v>3</v>
      </c>
    </row>
    <row r="883" spans="1:8" x14ac:dyDescent="0.25">
      <c r="A883" s="102" t="s">
        <v>42</v>
      </c>
      <c r="B883" s="95">
        <v>0</v>
      </c>
      <c r="C883" s="95">
        <v>0</v>
      </c>
      <c r="D883" s="95">
        <v>0</v>
      </c>
      <c r="E883" s="95">
        <v>0</v>
      </c>
      <c r="F883" s="95">
        <v>0</v>
      </c>
      <c r="G883" s="95">
        <v>0</v>
      </c>
      <c r="H883" s="95">
        <f t="shared" si="52"/>
        <v>0</v>
      </c>
    </row>
    <row r="884" spans="1:8" x14ac:dyDescent="0.25">
      <c r="A884" s="102" t="s">
        <v>8</v>
      </c>
      <c r="B884" s="95">
        <v>0</v>
      </c>
      <c r="C884" s="95">
        <v>0</v>
      </c>
      <c r="D884" s="95">
        <v>1</v>
      </c>
      <c r="E884" s="95">
        <v>25</v>
      </c>
      <c r="F884" s="95">
        <v>36</v>
      </c>
      <c r="G884" s="95">
        <v>0</v>
      </c>
      <c r="H884" s="95">
        <f t="shared" si="52"/>
        <v>62</v>
      </c>
    </row>
    <row r="885" spans="1:8" x14ac:dyDescent="0.25">
      <c r="A885" s="102" t="s">
        <v>9</v>
      </c>
      <c r="B885" s="95">
        <v>0</v>
      </c>
      <c r="C885" s="95">
        <v>0</v>
      </c>
      <c r="D885" s="95">
        <v>22</v>
      </c>
      <c r="E885" s="95">
        <v>165</v>
      </c>
      <c r="F885" s="95">
        <v>205</v>
      </c>
      <c r="G885" s="95">
        <v>356</v>
      </c>
      <c r="H885" s="95">
        <f t="shared" si="52"/>
        <v>748</v>
      </c>
    </row>
    <row r="886" spans="1:8" x14ac:dyDescent="0.25">
      <c r="A886" s="102" t="s">
        <v>44</v>
      </c>
      <c r="B886" s="95">
        <v>0</v>
      </c>
      <c r="C886" s="95">
        <v>0</v>
      </c>
      <c r="D886" s="95">
        <v>1</v>
      </c>
      <c r="E886" s="95">
        <v>2</v>
      </c>
      <c r="F886" s="95">
        <v>0</v>
      </c>
      <c r="G886" s="95">
        <v>6</v>
      </c>
      <c r="H886" s="95">
        <f t="shared" si="52"/>
        <v>9</v>
      </c>
    </row>
    <row r="887" spans="1:8" x14ac:dyDescent="0.25">
      <c r="A887" s="102" t="s">
        <v>10</v>
      </c>
      <c r="B887" s="95">
        <v>0</v>
      </c>
      <c r="C887" s="95">
        <v>0</v>
      </c>
      <c r="D887" s="95">
        <v>2</v>
      </c>
      <c r="E887" s="95">
        <v>4</v>
      </c>
      <c r="F887" s="95">
        <v>8</v>
      </c>
      <c r="G887" s="95">
        <v>7</v>
      </c>
      <c r="H887" s="95">
        <f t="shared" si="52"/>
        <v>21</v>
      </c>
    </row>
    <row r="888" spans="1:8" x14ac:dyDescent="0.25">
      <c r="A888" s="102" t="s">
        <v>11</v>
      </c>
      <c r="B888" s="95">
        <v>0</v>
      </c>
      <c r="C888" s="95">
        <v>1</v>
      </c>
      <c r="D888" s="95">
        <v>110</v>
      </c>
      <c r="E888" s="95">
        <v>5254</v>
      </c>
      <c r="F888" s="95">
        <v>2529</v>
      </c>
      <c r="G888" s="95">
        <v>70</v>
      </c>
      <c r="H888" s="95">
        <f t="shared" si="52"/>
        <v>7964</v>
      </c>
    </row>
    <row r="889" spans="1:8" x14ac:dyDescent="0.25">
      <c r="A889" s="102" t="s">
        <v>12</v>
      </c>
      <c r="B889" s="95">
        <v>0</v>
      </c>
      <c r="C889" s="95">
        <v>0</v>
      </c>
      <c r="D889" s="95">
        <v>0</v>
      </c>
      <c r="E889" s="95">
        <v>48</v>
      </c>
      <c r="F889" s="95">
        <v>18</v>
      </c>
      <c r="G889" s="95">
        <v>62</v>
      </c>
      <c r="H889" s="95">
        <f t="shared" si="52"/>
        <v>128</v>
      </c>
    </row>
    <row r="890" spans="1:8" x14ac:dyDescent="0.25">
      <c r="A890" s="102" t="s">
        <v>32</v>
      </c>
      <c r="B890" s="95">
        <v>0</v>
      </c>
      <c r="C890" s="95">
        <v>0</v>
      </c>
      <c r="D890" s="95">
        <v>0</v>
      </c>
      <c r="E890" s="95">
        <v>0</v>
      </c>
      <c r="F890" s="95">
        <v>0</v>
      </c>
      <c r="G890" s="95">
        <v>0</v>
      </c>
      <c r="H890" s="95">
        <f t="shared" si="52"/>
        <v>0</v>
      </c>
    </row>
    <row r="891" spans="1:8" x14ac:dyDescent="0.25">
      <c r="A891" s="102" t="s">
        <v>18</v>
      </c>
      <c r="B891" s="95">
        <v>1</v>
      </c>
      <c r="C891" s="95">
        <v>0</v>
      </c>
      <c r="D891" s="95">
        <v>56</v>
      </c>
      <c r="E891" s="95">
        <v>5066</v>
      </c>
      <c r="F891" s="95">
        <v>120</v>
      </c>
      <c r="G891" s="95">
        <v>62</v>
      </c>
      <c r="H891" s="95">
        <f t="shared" si="52"/>
        <v>5305</v>
      </c>
    </row>
    <row r="892" spans="1:8" x14ac:dyDescent="0.25">
      <c r="A892" s="102" t="s">
        <v>46</v>
      </c>
      <c r="B892" s="95">
        <v>0</v>
      </c>
      <c r="C892" s="95">
        <v>0</v>
      </c>
      <c r="D892" s="95">
        <v>0</v>
      </c>
      <c r="E892" s="95">
        <v>0</v>
      </c>
      <c r="F892" s="95">
        <v>0</v>
      </c>
      <c r="G892" s="95">
        <v>0</v>
      </c>
      <c r="H892" s="95">
        <f t="shared" si="52"/>
        <v>0</v>
      </c>
    </row>
    <row r="893" spans="1:8" x14ac:dyDescent="0.25">
      <c r="A893" s="102" t="s">
        <v>13</v>
      </c>
      <c r="B893" s="95">
        <v>0</v>
      </c>
      <c r="C893" s="95">
        <v>0</v>
      </c>
      <c r="D893" s="95">
        <v>0</v>
      </c>
      <c r="E893" s="95">
        <v>1</v>
      </c>
      <c r="F893" s="95">
        <v>9</v>
      </c>
      <c r="G893" s="95">
        <v>136</v>
      </c>
      <c r="H893" s="95">
        <f t="shared" si="52"/>
        <v>146</v>
      </c>
    </row>
    <row r="894" spans="1:8" x14ac:dyDescent="0.25">
      <c r="A894" s="102" t="s">
        <v>14</v>
      </c>
      <c r="B894" s="95">
        <v>4</v>
      </c>
      <c r="C894" s="95">
        <v>14</v>
      </c>
      <c r="D894" s="95">
        <v>84</v>
      </c>
      <c r="E894" s="95">
        <v>1658</v>
      </c>
      <c r="F894" s="95">
        <v>655</v>
      </c>
      <c r="G894" s="95">
        <v>25</v>
      </c>
      <c r="H894" s="95">
        <f t="shared" si="52"/>
        <v>2440</v>
      </c>
    </row>
    <row r="895" spans="1:8" x14ac:dyDescent="0.25">
      <c r="A895" s="102" t="s">
        <v>40</v>
      </c>
      <c r="B895" s="95">
        <v>0</v>
      </c>
      <c r="C895" s="95">
        <v>0</v>
      </c>
      <c r="D895" s="95">
        <v>0</v>
      </c>
      <c r="E895" s="95">
        <v>2</v>
      </c>
      <c r="F895" s="95">
        <v>0</v>
      </c>
      <c r="G895" s="95">
        <v>0</v>
      </c>
      <c r="H895" s="95">
        <f t="shared" si="52"/>
        <v>2</v>
      </c>
    </row>
    <row r="896" spans="1:8" x14ac:dyDescent="0.25">
      <c r="A896" s="102" t="s">
        <v>52</v>
      </c>
      <c r="B896" s="95">
        <v>0</v>
      </c>
      <c r="C896" s="95">
        <v>0</v>
      </c>
      <c r="D896" s="95">
        <v>0</v>
      </c>
      <c r="E896" s="95">
        <v>0</v>
      </c>
      <c r="F896" s="95">
        <v>0</v>
      </c>
      <c r="G896" s="95">
        <v>0</v>
      </c>
      <c r="H896" s="95">
        <f t="shared" si="52"/>
        <v>0</v>
      </c>
    </row>
    <row r="897" spans="1:11" x14ac:dyDescent="0.25">
      <c r="A897" s="102" t="s">
        <v>53</v>
      </c>
      <c r="B897" s="95">
        <v>0</v>
      </c>
      <c r="C897" s="95">
        <v>0</v>
      </c>
      <c r="D897" s="95">
        <v>0</v>
      </c>
      <c r="E897" s="95">
        <v>0</v>
      </c>
      <c r="F897" s="95">
        <v>0</v>
      </c>
      <c r="G897" s="95">
        <v>0</v>
      </c>
      <c r="H897" s="95">
        <f t="shared" si="52"/>
        <v>0</v>
      </c>
    </row>
    <row r="898" spans="1:11" x14ac:dyDescent="0.25">
      <c r="A898" s="102" t="s">
        <v>15</v>
      </c>
      <c r="B898" s="95">
        <v>0</v>
      </c>
      <c r="C898" s="95">
        <v>0</v>
      </c>
      <c r="D898" s="95">
        <v>0</v>
      </c>
      <c r="E898" s="95">
        <v>4</v>
      </c>
      <c r="F898" s="95">
        <v>14</v>
      </c>
      <c r="G898" s="95">
        <v>0</v>
      </c>
      <c r="H898" s="95">
        <f t="shared" si="52"/>
        <v>18</v>
      </c>
    </row>
    <row r="899" spans="1:11" x14ac:dyDescent="0.25">
      <c r="A899" s="102" t="s">
        <v>54</v>
      </c>
      <c r="B899" s="95">
        <v>0</v>
      </c>
      <c r="C899" s="95">
        <v>0</v>
      </c>
      <c r="D899" s="95">
        <v>0</v>
      </c>
      <c r="E899" s="95">
        <v>19</v>
      </c>
      <c r="F899" s="95">
        <v>3</v>
      </c>
      <c r="G899" s="95">
        <v>0</v>
      </c>
      <c r="H899" s="95">
        <f t="shared" si="52"/>
        <v>22</v>
      </c>
    </row>
    <row r="900" spans="1:11" x14ac:dyDescent="0.25">
      <c r="A900" s="102" t="s">
        <v>47</v>
      </c>
      <c r="B900" s="95">
        <v>0</v>
      </c>
      <c r="C900" s="95">
        <v>0</v>
      </c>
      <c r="D900" s="95">
        <v>6</v>
      </c>
      <c r="E900" s="95">
        <v>155</v>
      </c>
      <c r="F900" s="95">
        <v>142</v>
      </c>
      <c r="G900" s="95">
        <v>41</v>
      </c>
      <c r="H900" s="95">
        <f t="shared" si="52"/>
        <v>344</v>
      </c>
    </row>
    <row r="901" spans="1:11" x14ac:dyDescent="0.25">
      <c r="A901" s="102" t="s">
        <v>16</v>
      </c>
      <c r="B901" s="95">
        <v>0</v>
      </c>
      <c r="C901" s="95">
        <v>0</v>
      </c>
      <c r="D901" s="95">
        <v>0</v>
      </c>
      <c r="E901" s="95">
        <v>0</v>
      </c>
      <c r="F901" s="95">
        <v>0</v>
      </c>
      <c r="G901" s="95">
        <v>0</v>
      </c>
      <c r="H901" s="95">
        <f t="shared" si="52"/>
        <v>0</v>
      </c>
    </row>
    <row r="902" spans="1:11" x14ac:dyDescent="0.25">
      <c r="A902" s="102" t="s">
        <v>17</v>
      </c>
      <c r="B902" s="95">
        <v>0</v>
      </c>
      <c r="C902" s="95">
        <v>0</v>
      </c>
      <c r="D902" s="95">
        <v>500</v>
      </c>
      <c r="E902" s="95">
        <v>0</v>
      </c>
      <c r="F902" s="95">
        <v>200</v>
      </c>
      <c r="G902" s="95">
        <v>3</v>
      </c>
      <c r="H902" s="95">
        <f t="shared" si="52"/>
        <v>703</v>
      </c>
    </row>
    <row r="903" spans="1:11" x14ac:dyDescent="0.25">
      <c r="A903" s="102" t="s">
        <v>164</v>
      </c>
      <c r="B903" s="95">
        <v>0</v>
      </c>
      <c r="C903" s="95">
        <v>0</v>
      </c>
      <c r="D903" s="95">
        <v>0</v>
      </c>
      <c r="E903" s="95">
        <v>0</v>
      </c>
      <c r="F903" s="95">
        <v>2</v>
      </c>
      <c r="G903" s="95">
        <v>3</v>
      </c>
      <c r="H903" s="95">
        <f t="shared" si="52"/>
        <v>5</v>
      </c>
    </row>
    <row r="904" spans="1:11" x14ac:dyDescent="0.25">
      <c r="A904" s="109" t="s">
        <v>24</v>
      </c>
      <c r="B904" s="95">
        <v>59</v>
      </c>
      <c r="C904" s="95">
        <v>102</v>
      </c>
      <c r="D904" s="95">
        <v>941</v>
      </c>
      <c r="E904" s="95">
        <v>12488</v>
      </c>
      <c r="F904" s="95">
        <v>4018</v>
      </c>
      <c r="G904" s="95">
        <v>850</v>
      </c>
      <c r="H904" s="95">
        <f t="shared" si="52"/>
        <v>18458</v>
      </c>
    </row>
    <row r="908" spans="1:11" x14ac:dyDescent="0.25">
      <c r="C908" s="19"/>
      <c r="I908" s="19"/>
    </row>
    <row r="910" spans="1:11" x14ac:dyDescent="0.25">
      <c r="A910" s="1" t="s">
        <v>119</v>
      </c>
    </row>
    <row r="911" spans="1:11" x14ac:dyDescent="0.25">
      <c r="A911" s="1" t="s">
        <v>63</v>
      </c>
    </row>
    <row r="912" spans="1:11" x14ac:dyDescent="0.25">
      <c r="A912" s="1"/>
      <c r="B912" s="1" t="s">
        <v>20</v>
      </c>
      <c r="C912" s="1" t="s">
        <v>21</v>
      </c>
      <c r="D912" s="1"/>
      <c r="E912" s="1"/>
      <c r="G912" s="1"/>
      <c r="H912" s="1"/>
      <c r="I912" s="1"/>
      <c r="J912" s="1"/>
      <c r="K912" s="1"/>
    </row>
    <row r="913" spans="1:8" x14ac:dyDescent="0.25">
      <c r="A913" s="131" t="s">
        <v>19</v>
      </c>
      <c r="B913" s="151">
        <v>28</v>
      </c>
      <c r="C913" s="152">
        <v>3</v>
      </c>
      <c r="D913" s="152">
        <v>8</v>
      </c>
      <c r="E913" s="152">
        <v>13</v>
      </c>
      <c r="F913" s="152">
        <v>18</v>
      </c>
      <c r="G913" s="152">
        <v>23</v>
      </c>
      <c r="H913" s="115" t="s">
        <v>24</v>
      </c>
    </row>
    <row r="914" spans="1:8" x14ac:dyDescent="0.25">
      <c r="A914" s="153" t="s">
        <v>1</v>
      </c>
      <c r="B914" s="95">
        <v>0</v>
      </c>
      <c r="C914" s="95">
        <v>0</v>
      </c>
      <c r="D914" s="95">
        <v>13</v>
      </c>
      <c r="E914" s="95">
        <v>33</v>
      </c>
      <c r="F914" s="95">
        <v>14</v>
      </c>
      <c r="G914" s="95">
        <v>26</v>
      </c>
      <c r="H914" s="95">
        <f t="shared" ref="H914:H946" si="53">SUM(B914:G914)</f>
        <v>86</v>
      </c>
    </row>
    <row r="915" spans="1:8" x14ac:dyDescent="0.25">
      <c r="A915" s="102" t="s">
        <v>45</v>
      </c>
      <c r="B915" s="95">
        <v>0</v>
      </c>
      <c r="C915" s="95">
        <v>0</v>
      </c>
      <c r="D915" s="95">
        <v>0</v>
      </c>
      <c r="E915" s="95">
        <v>0</v>
      </c>
      <c r="F915" s="95">
        <v>2</v>
      </c>
      <c r="G915" s="95">
        <v>0</v>
      </c>
      <c r="H915" s="95">
        <f t="shared" si="53"/>
        <v>2</v>
      </c>
    </row>
    <row r="916" spans="1:8" x14ac:dyDescent="0.25">
      <c r="A916" s="102" t="s">
        <v>41</v>
      </c>
      <c r="B916" s="95">
        <v>2</v>
      </c>
      <c r="C916" s="95">
        <v>14</v>
      </c>
      <c r="D916" s="95">
        <v>38</v>
      </c>
      <c r="E916" s="95">
        <v>25</v>
      </c>
      <c r="F916" s="95">
        <v>10</v>
      </c>
      <c r="G916" s="95">
        <v>0</v>
      </c>
      <c r="H916" s="95">
        <f t="shared" si="53"/>
        <v>89</v>
      </c>
    </row>
    <row r="917" spans="1:8" x14ac:dyDescent="0.25">
      <c r="A917" s="102" t="s">
        <v>2</v>
      </c>
      <c r="B917" s="95">
        <v>21</v>
      </c>
      <c r="C917" s="95">
        <v>52</v>
      </c>
      <c r="D917" s="95">
        <v>94</v>
      </c>
      <c r="E917" s="95">
        <v>4</v>
      </c>
      <c r="F917" s="95">
        <v>15</v>
      </c>
      <c r="G917" s="95">
        <v>18</v>
      </c>
      <c r="H917" s="95">
        <f t="shared" si="53"/>
        <v>204</v>
      </c>
    </row>
    <row r="918" spans="1:8" x14ac:dyDescent="0.25">
      <c r="A918" s="102" t="s">
        <v>43</v>
      </c>
      <c r="B918" s="95">
        <v>0</v>
      </c>
      <c r="C918" s="95">
        <v>0</v>
      </c>
      <c r="D918" s="95">
        <v>0</v>
      </c>
      <c r="E918" s="95">
        <v>0</v>
      </c>
      <c r="F918" s="95">
        <v>0</v>
      </c>
      <c r="G918" s="95">
        <v>0</v>
      </c>
      <c r="H918" s="95">
        <f t="shared" si="53"/>
        <v>0</v>
      </c>
    </row>
    <row r="919" spans="1:8" x14ac:dyDescent="0.25">
      <c r="A919" s="102" t="s">
        <v>3</v>
      </c>
      <c r="B919" s="95">
        <v>9</v>
      </c>
      <c r="C919" s="95">
        <v>4</v>
      </c>
      <c r="D919" s="95">
        <v>4</v>
      </c>
      <c r="E919" s="95">
        <v>1</v>
      </c>
      <c r="F919" s="95">
        <v>0</v>
      </c>
      <c r="G919" s="95">
        <v>0</v>
      </c>
      <c r="H919" s="95">
        <f t="shared" si="53"/>
        <v>18</v>
      </c>
    </row>
    <row r="920" spans="1:8" x14ac:dyDescent="0.25">
      <c r="A920" s="102" t="s">
        <v>4</v>
      </c>
      <c r="B920" s="95">
        <v>1</v>
      </c>
      <c r="C920" s="95">
        <v>0</v>
      </c>
      <c r="D920" s="95">
        <v>0</v>
      </c>
      <c r="E920" s="95">
        <v>1</v>
      </c>
      <c r="F920" s="95">
        <v>1</v>
      </c>
      <c r="G920" s="95">
        <v>0</v>
      </c>
      <c r="H920" s="95">
        <f t="shared" si="53"/>
        <v>3</v>
      </c>
    </row>
    <row r="921" spans="1:8" x14ac:dyDescent="0.25">
      <c r="A921" s="102" t="s">
        <v>48</v>
      </c>
      <c r="B921" s="95">
        <v>2</v>
      </c>
      <c r="C921" s="95">
        <v>0</v>
      </c>
      <c r="D921" s="95">
        <v>0</v>
      </c>
      <c r="E921" s="95">
        <v>0</v>
      </c>
      <c r="F921" s="95">
        <v>0</v>
      </c>
      <c r="G921" s="95">
        <v>0</v>
      </c>
      <c r="H921" s="95">
        <f t="shared" si="53"/>
        <v>2</v>
      </c>
    </row>
    <row r="922" spans="1:8" x14ac:dyDescent="0.25">
      <c r="A922" s="102" t="s">
        <v>7</v>
      </c>
      <c r="B922" s="95">
        <v>0</v>
      </c>
      <c r="C922" s="95">
        <v>8</v>
      </c>
      <c r="D922" s="95">
        <v>1</v>
      </c>
      <c r="E922" s="95">
        <v>11</v>
      </c>
      <c r="F922" s="95">
        <v>12</v>
      </c>
      <c r="G922" s="95">
        <v>27</v>
      </c>
      <c r="H922" s="95">
        <f t="shared" si="53"/>
        <v>59</v>
      </c>
    </row>
    <row r="923" spans="1:8" x14ac:dyDescent="0.25">
      <c r="A923" s="102" t="s">
        <v>50</v>
      </c>
      <c r="B923" s="95">
        <v>0</v>
      </c>
      <c r="C923" s="95">
        <v>0</v>
      </c>
      <c r="D923" s="95">
        <v>0</v>
      </c>
      <c r="E923" s="95">
        <v>0</v>
      </c>
      <c r="F923" s="95">
        <v>3</v>
      </c>
      <c r="G923" s="95">
        <v>0</v>
      </c>
      <c r="H923" s="95">
        <f t="shared" si="53"/>
        <v>3</v>
      </c>
    </row>
    <row r="924" spans="1:8" x14ac:dyDescent="0.25">
      <c r="A924" s="102" t="s">
        <v>51</v>
      </c>
      <c r="B924" s="95">
        <v>0</v>
      </c>
      <c r="C924" s="95">
        <v>0</v>
      </c>
      <c r="D924" s="95">
        <v>0</v>
      </c>
      <c r="E924" s="95">
        <v>0</v>
      </c>
      <c r="F924" s="95">
        <v>0</v>
      </c>
      <c r="G924" s="95">
        <v>0</v>
      </c>
      <c r="H924" s="95">
        <f t="shared" si="53"/>
        <v>0</v>
      </c>
    </row>
    <row r="925" spans="1:8" x14ac:dyDescent="0.25">
      <c r="A925" s="102" t="s">
        <v>42</v>
      </c>
      <c r="B925" s="95">
        <v>0</v>
      </c>
      <c r="C925" s="95">
        <v>0</v>
      </c>
      <c r="D925" s="95">
        <v>0</v>
      </c>
      <c r="E925" s="95">
        <v>0</v>
      </c>
      <c r="F925" s="95">
        <v>0</v>
      </c>
      <c r="G925" s="95">
        <v>0</v>
      </c>
      <c r="H925" s="95">
        <f t="shared" si="53"/>
        <v>0</v>
      </c>
    </row>
    <row r="926" spans="1:8" x14ac:dyDescent="0.25">
      <c r="A926" s="102" t="s">
        <v>8</v>
      </c>
      <c r="B926" s="95">
        <v>0</v>
      </c>
      <c r="C926" s="95">
        <v>0</v>
      </c>
      <c r="D926" s="95">
        <v>1</v>
      </c>
      <c r="E926" s="95">
        <v>24</v>
      </c>
      <c r="F926" s="95">
        <v>36</v>
      </c>
      <c r="G926" s="95">
        <v>0</v>
      </c>
      <c r="H926" s="95">
        <f t="shared" si="53"/>
        <v>61</v>
      </c>
    </row>
    <row r="927" spans="1:8" x14ac:dyDescent="0.25">
      <c r="A927" s="102" t="s">
        <v>9</v>
      </c>
      <c r="B927" s="95">
        <v>0</v>
      </c>
      <c r="C927" s="95">
        <v>0</v>
      </c>
      <c r="D927" s="95">
        <v>0</v>
      </c>
      <c r="E927" s="95">
        <v>75</v>
      </c>
      <c r="F927" s="95">
        <v>205</v>
      </c>
      <c r="G927" s="95">
        <v>0</v>
      </c>
      <c r="H927" s="95">
        <f t="shared" si="53"/>
        <v>280</v>
      </c>
    </row>
    <row r="928" spans="1:8" x14ac:dyDescent="0.25">
      <c r="A928" s="102" t="s">
        <v>44</v>
      </c>
      <c r="B928" s="95">
        <v>0</v>
      </c>
      <c r="C928" s="95">
        <v>0</v>
      </c>
      <c r="D928" s="95">
        <v>0</v>
      </c>
      <c r="E928" s="95">
        <v>2</v>
      </c>
      <c r="F928" s="95">
        <v>0</v>
      </c>
      <c r="G928" s="95">
        <v>6</v>
      </c>
      <c r="H928" s="95">
        <f t="shared" si="53"/>
        <v>8</v>
      </c>
    </row>
    <row r="929" spans="1:8" x14ac:dyDescent="0.25">
      <c r="A929" s="102" t="s">
        <v>10</v>
      </c>
      <c r="B929" s="95">
        <v>0</v>
      </c>
      <c r="C929" s="95">
        <v>0</v>
      </c>
      <c r="D929" s="95">
        <v>0</v>
      </c>
      <c r="E929" s="95">
        <v>0</v>
      </c>
      <c r="F929" s="95">
        <v>8</v>
      </c>
      <c r="G929" s="95">
        <v>0</v>
      </c>
      <c r="H929" s="95">
        <f t="shared" si="53"/>
        <v>8</v>
      </c>
    </row>
    <row r="930" spans="1:8" x14ac:dyDescent="0.25">
      <c r="A930" s="102" t="s">
        <v>11</v>
      </c>
      <c r="B930" s="95">
        <v>0</v>
      </c>
      <c r="C930" s="95">
        <v>1</v>
      </c>
      <c r="D930" s="95">
        <v>110</v>
      </c>
      <c r="E930" s="95">
        <v>5022</v>
      </c>
      <c r="F930" s="95">
        <v>2529</v>
      </c>
      <c r="G930" s="95">
        <v>70</v>
      </c>
      <c r="H930" s="95">
        <f t="shared" si="53"/>
        <v>7732</v>
      </c>
    </row>
    <row r="931" spans="1:8" x14ac:dyDescent="0.25">
      <c r="A931" s="102" t="s">
        <v>12</v>
      </c>
      <c r="B931" s="95">
        <v>0</v>
      </c>
      <c r="C931" s="95">
        <v>0</v>
      </c>
      <c r="D931" s="95">
        <v>0</v>
      </c>
      <c r="E931" s="95">
        <v>42</v>
      </c>
      <c r="F931" s="95">
        <v>18</v>
      </c>
      <c r="G931" s="95">
        <v>14</v>
      </c>
      <c r="H931" s="95">
        <f t="shared" si="53"/>
        <v>74</v>
      </c>
    </row>
    <row r="932" spans="1:8" x14ac:dyDescent="0.25">
      <c r="A932" s="102" t="s">
        <v>32</v>
      </c>
      <c r="B932" s="95">
        <v>0</v>
      </c>
      <c r="C932" s="95">
        <v>0</v>
      </c>
      <c r="D932" s="95">
        <v>0</v>
      </c>
      <c r="E932" s="95">
        <v>0</v>
      </c>
      <c r="F932" s="95">
        <v>0</v>
      </c>
      <c r="G932" s="95">
        <v>0</v>
      </c>
      <c r="H932" s="95">
        <f t="shared" si="53"/>
        <v>0</v>
      </c>
    </row>
    <row r="933" spans="1:8" x14ac:dyDescent="0.25">
      <c r="A933" s="102" t="s">
        <v>18</v>
      </c>
      <c r="B933" s="95">
        <v>1</v>
      </c>
      <c r="C933" s="95">
        <v>0</v>
      </c>
      <c r="D933" s="95">
        <v>50</v>
      </c>
      <c r="E933" s="95">
        <v>5050</v>
      </c>
      <c r="F933" s="95">
        <v>120</v>
      </c>
      <c r="G933" s="95">
        <v>51</v>
      </c>
      <c r="H933" s="95">
        <f t="shared" si="53"/>
        <v>5272</v>
      </c>
    </row>
    <row r="934" spans="1:8" x14ac:dyDescent="0.25">
      <c r="A934" s="102" t="s">
        <v>46</v>
      </c>
      <c r="B934" s="95">
        <v>0</v>
      </c>
      <c r="C934" s="95">
        <v>0</v>
      </c>
      <c r="D934" s="95">
        <v>0</v>
      </c>
      <c r="E934" s="95">
        <v>0</v>
      </c>
      <c r="F934" s="95">
        <v>0</v>
      </c>
      <c r="G934" s="95">
        <v>0</v>
      </c>
      <c r="H934" s="95">
        <f t="shared" si="53"/>
        <v>0</v>
      </c>
    </row>
    <row r="935" spans="1:8" x14ac:dyDescent="0.25">
      <c r="A935" s="102" t="s">
        <v>13</v>
      </c>
      <c r="B935" s="95">
        <v>0</v>
      </c>
      <c r="C935" s="95">
        <v>0</v>
      </c>
      <c r="D935" s="95">
        <v>0</v>
      </c>
      <c r="E935" s="95">
        <v>1</v>
      </c>
      <c r="F935" s="95">
        <v>3</v>
      </c>
      <c r="G935" s="95">
        <v>135</v>
      </c>
      <c r="H935" s="95">
        <f t="shared" si="53"/>
        <v>139</v>
      </c>
    </row>
    <row r="936" spans="1:8" x14ac:dyDescent="0.25">
      <c r="A936" s="102" t="s">
        <v>14</v>
      </c>
      <c r="B936" s="95">
        <v>4</v>
      </c>
      <c r="C936" s="95">
        <v>14</v>
      </c>
      <c r="D936" s="95">
        <v>84</v>
      </c>
      <c r="E936" s="95">
        <v>1649</v>
      </c>
      <c r="F936" s="95">
        <v>655</v>
      </c>
      <c r="G936" s="95">
        <v>25</v>
      </c>
      <c r="H936" s="95">
        <f t="shared" si="53"/>
        <v>2431</v>
      </c>
    </row>
    <row r="937" spans="1:8" x14ac:dyDescent="0.25">
      <c r="A937" s="102" t="s">
        <v>40</v>
      </c>
      <c r="B937" s="95">
        <v>0</v>
      </c>
      <c r="C937" s="95">
        <v>0</v>
      </c>
      <c r="D937" s="95">
        <v>0</v>
      </c>
      <c r="E937" s="95">
        <v>0</v>
      </c>
      <c r="F937" s="95">
        <v>0</v>
      </c>
      <c r="G937" s="95">
        <v>0</v>
      </c>
      <c r="H937" s="95">
        <f t="shared" si="53"/>
        <v>0</v>
      </c>
    </row>
    <row r="938" spans="1:8" x14ac:dyDescent="0.25">
      <c r="A938" s="102" t="s">
        <v>52</v>
      </c>
      <c r="B938" s="95">
        <v>0</v>
      </c>
      <c r="C938" s="95">
        <v>0</v>
      </c>
      <c r="D938" s="95">
        <v>0</v>
      </c>
      <c r="E938" s="95">
        <v>0</v>
      </c>
      <c r="F938" s="95">
        <v>0</v>
      </c>
      <c r="G938" s="95">
        <v>0</v>
      </c>
      <c r="H938" s="95">
        <f t="shared" si="53"/>
        <v>0</v>
      </c>
    </row>
    <row r="939" spans="1:8" x14ac:dyDescent="0.25">
      <c r="A939" s="102" t="s">
        <v>53</v>
      </c>
      <c r="B939" s="95">
        <v>0</v>
      </c>
      <c r="C939" s="95">
        <v>0</v>
      </c>
      <c r="D939" s="95">
        <v>0</v>
      </c>
      <c r="E939" s="95">
        <v>0</v>
      </c>
      <c r="F939" s="95">
        <v>0</v>
      </c>
      <c r="G939" s="95">
        <v>0</v>
      </c>
      <c r="H939" s="95">
        <f t="shared" si="53"/>
        <v>0</v>
      </c>
    </row>
    <row r="940" spans="1:8" x14ac:dyDescent="0.25">
      <c r="A940" s="102" t="s">
        <v>15</v>
      </c>
      <c r="B940" s="95">
        <v>0</v>
      </c>
      <c r="C940" s="95">
        <v>0</v>
      </c>
      <c r="D940" s="95">
        <v>0</v>
      </c>
      <c r="E940" s="95">
        <v>4</v>
      </c>
      <c r="F940" s="95">
        <v>12</v>
      </c>
      <c r="G940" s="95">
        <v>0</v>
      </c>
      <c r="H940" s="95">
        <f t="shared" si="53"/>
        <v>16</v>
      </c>
    </row>
    <row r="941" spans="1:8" x14ac:dyDescent="0.25">
      <c r="A941" s="102" t="s">
        <v>54</v>
      </c>
      <c r="B941" s="95">
        <v>0</v>
      </c>
      <c r="C941" s="95">
        <v>0</v>
      </c>
      <c r="D941" s="95">
        <v>0</v>
      </c>
      <c r="E941" s="95">
        <v>19</v>
      </c>
      <c r="F941" s="95">
        <v>0</v>
      </c>
      <c r="G941" s="95">
        <v>0</v>
      </c>
      <c r="H941" s="95">
        <f t="shared" si="53"/>
        <v>19</v>
      </c>
    </row>
    <row r="942" spans="1:8" x14ac:dyDescent="0.25">
      <c r="A942" s="102" t="s">
        <v>47</v>
      </c>
      <c r="B942" s="95">
        <v>0</v>
      </c>
      <c r="C942" s="95">
        <v>0</v>
      </c>
      <c r="D942" s="95">
        <v>6</v>
      </c>
      <c r="E942" s="95">
        <v>133</v>
      </c>
      <c r="F942" s="95">
        <v>136</v>
      </c>
      <c r="G942" s="95">
        <v>29</v>
      </c>
      <c r="H942" s="95">
        <f t="shared" si="53"/>
        <v>304</v>
      </c>
    </row>
    <row r="943" spans="1:8" x14ac:dyDescent="0.25">
      <c r="A943" s="102" t="s">
        <v>16</v>
      </c>
      <c r="B943" s="95">
        <v>0</v>
      </c>
      <c r="C943" s="95">
        <v>0</v>
      </c>
      <c r="D943" s="95">
        <v>0</v>
      </c>
      <c r="E943" s="95">
        <v>0</v>
      </c>
      <c r="F943" s="95">
        <v>0</v>
      </c>
      <c r="G943" s="95">
        <v>0</v>
      </c>
      <c r="H943" s="95">
        <f t="shared" si="53"/>
        <v>0</v>
      </c>
    </row>
    <row r="944" spans="1:8" x14ac:dyDescent="0.25">
      <c r="A944" s="102" t="s">
        <v>17</v>
      </c>
      <c r="B944" s="95">
        <v>0</v>
      </c>
      <c r="C944" s="95">
        <v>0</v>
      </c>
      <c r="D944" s="95">
        <v>0</v>
      </c>
      <c r="E944" s="95">
        <v>0</v>
      </c>
      <c r="F944" s="95">
        <v>0</v>
      </c>
      <c r="G944" s="95">
        <v>0</v>
      </c>
      <c r="H944" s="95">
        <f t="shared" si="53"/>
        <v>0</v>
      </c>
    </row>
    <row r="945" spans="1:8" x14ac:dyDescent="0.25">
      <c r="A945" s="102" t="s">
        <v>164</v>
      </c>
      <c r="B945" s="95">
        <v>0</v>
      </c>
      <c r="C945" s="95">
        <v>0</v>
      </c>
      <c r="D945" s="95">
        <v>0</v>
      </c>
      <c r="E945" s="95">
        <v>0</v>
      </c>
      <c r="F945" s="95">
        <v>2</v>
      </c>
      <c r="G945" s="95">
        <v>3</v>
      </c>
      <c r="H945" s="95">
        <f t="shared" si="53"/>
        <v>5</v>
      </c>
    </row>
    <row r="946" spans="1:8" x14ac:dyDescent="0.25">
      <c r="A946" s="109" t="s">
        <v>24</v>
      </c>
      <c r="B946" s="95">
        <v>40</v>
      </c>
      <c r="C946" s="95">
        <v>93</v>
      </c>
      <c r="D946" s="95">
        <v>401</v>
      </c>
      <c r="E946" s="95">
        <v>12096</v>
      </c>
      <c r="F946" s="95">
        <v>3781</v>
      </c>
      <c r="G946" s="95">
        <v>404</v>
      </c>
      <c r="H946" s="95">
        <f t="shared" si="53"/>
        <v>16815</v>
      </c>
    </row>
  </sheetData>
  <pageMargins left="0.7" right="0.7" top="0.75" bottom="0.75" header="0.3" footer="0.3"/>
  <pageSetup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87"/>
  <sheetViews>
    <sheetView workbookViewId="0">
      <selection activeCell="M3" sqref="M3"/>
    </sheetView>
  </sheetViews>
  <sheetFormatPr defaultRowHeight="15" x14ac:dyDescent="0.25"/>
  <cols>
    <col min="1" max="1" width="27.7109375" customWidth="1"/>
    <col min="2" max="3" width="9.7109375" bestFit="1" customWidth="1"/>
    <col min="4" max="5" width="10" bestFit="1" customWidth="1"/>
    <col min="6" max="7" width="11.5703125" bestFit="1" customWidth="1"/>
    <col min="8" max="8" width="10.85546875" bestFit="1" customWidth="1"/>
    <col min="9" max="10" width="10" bestFit="1" customWidth="1"/>
    <col min="11" max="11" width="12.5703125" bestFit="1" customWidth="1"/>
    <col min="13" max="13" width="27.7109375" customWidth="1"/>
    <col min="14" max="14" width="9.28515625" bestFit="1" customWidth="1"/>
    <col min="15" max="15" width="9.7109375" bestFit="1" customWidth="1"/>
    <col min="16" max="19" width="9.28515625" bestFit="1" customWidth="1"/>
    <col min="20" max="21" width="9.5703125" bestFit="1" customWidth="1"/>
    <col min="22" max="22" width="9.28515625" bestFit="1" customWidth="1"/>
    <col min="23" max="23" width="9.5703125" bestFit="1" customWidth="1"/>
    <col min="25" max="25" width="9.140625" customWidth="1"/>
    <col min="38" max="38" width="25.7109375" customWidth="1"/>
    <col min="39" max="42" width="13.7109375" customWidth="1"/>
    <col min="43" max="43" width="9.140625" customWidth="1"/>
  </cols>
  <sheetData>
    <row r="1" spans="1:25" x14ac:dyDescent="0.25">
      <c r="A1" s="1" t="s">
        <v>255</v>
      </c>
    </row>
    <row r="3" spans="1:25" x14ac:dyDescent="0.25">
      <c r="A3" s="2" t="s">
        <v>263</v>
      </c>
      <c r="O3" s="98"/>
    </row>
    <row r="4" spans="1:25" x14ac:dyDescent="0.25">
      <c r="A4" t="s">
        <v>179</v>
      </c>
    </row>
    <row r="5" spans="1:25" x14ac:dyDescent="0.25">
      <c r="A5" t="s">
        <v>177</v>
      </c>
    </row>
    <row r="6" spans="1:25" x14ac:dyDescent="0.25">
      <c r="A6" t="s">
        <v>178</v>
      </c>
    </row>
    <row r="7" spans="1:25" ht="15" customHeight="1" x14ac:dyDescent="0.25"/>
    <row r="8" spans="1:25" ht="15" customHeight="1" x14ac:dyDescent="0.25"/>
    <row r="9" spans="1:25" ht="15" customHeight="1" x14ac:dyDescent="0.25">
      <c r="A9" s="1" t="s">
        <v>213</v>
      </c>
      <c r="D9" t="s">
        <v>29</v>
      </c>
    </row>
    <row r="10" spans="1:25" ht="15" customHeight="1" x14ac:dyDescent="0.25">
      <c r="A10" s="1" t="s">
        <v>156</v>
      </c>
    </row>
    <row r="11" spans="1:25" ht="15" customHeight="1" x14ac:dyDescent="0.25">
      <c r="M11" s="1" t="s">
        <v>134</v>
      </c>
      <c r="Y11" t="s">
        <v>265</v>
      </c>
    </row>
    <row r="12" spans="1:25" x14ac:dyDescent="0.25">
      <c r="A12" s="109"/>
      <c r="B12" s="1" t="s">
        <v>20</v>
      </c>
      <c r="C12" s="1"/>
      <c r="D12" s="1"/>
      <c r="E12" s="1" t="s">
        <v>21</v>
      </c>
      <c r="F12" s="1"/>
      <c r="G12" s="1"/>
      <c r="H12" s="1"/>
      <c r="I12" s="1"/>
      <c r="J12" s="1"/>
      <c r="K12" s="1"/>
      <c r="M12" s="109"/>
      <c r="W12" s="1"/>
    </row>
    <row r="13" spans="1:25" x14ac:dyDescent="0.25">
      <c r="A13" s="131" t="s">
        <v>19</v>
      </c>
      <c r="B13" s="152">
        <v>16</v>
      </c>
      <c r="C13" s="152">
        <v>21</v>
      </c>
      <c r="D13" s="152">
        <v>26</v>
      </c>
      <c r="E13" s="152">
        <v>1</v>
      </c>
      <c r="F13" s="152">
        <v>6</v>
      </c>
      <c r="G13" s="152">
        <v>11</v>
      </c>
      <c r="H13" s="152">
        <v>16</v>
      </c>
      <c r="I13" s="152">
        <v>21</v>
      </c>
      <c r="J13" s="152">
        <v>26</v>
      </c>
      <c r="K13" s="115" t="s">
        <v>24</v>
      </c>
      <c r="M13" s="131" t="s">
        <v>19</v>
      </c>
      <c r="N13" s="157">
        <v>41745</v>
      </c>
      <c r="O13" s="157">
        <v>41750</v>
      </c>
      <c r="P13" s="157">
        <v>41755</v>
      </c>
      <c r="Q13" s="157">
        <v>41760</v>
      </c>
      <c r="R13" s="157">
        <v>41765</v>
      </c>
      <c r="S13" s="157">
        <v>41770</v>
      </c>
      <c r="T13" s="157">
        <v>41775</v>
      </c>
      <c r="U13" s="157">
        <v>41780</v>
      </c>
      <c r="V13" s="157">
        <v>41785</v>
      </c>
      <c r="W13" s="33" t="s">
        <v>24</v>
      </c>
    </row>
    <row r="14" spans="1:25" x14ac:dyDescent="0.25">
      <c r="A14" s="102" t="s">
        <v>1</v>
      </c>
      <c r="B14" s="95">
        <v>0</v>
      </c>
      <c r="C14" s="95">
        <v>0</v>
      </c>
      <c r="D14" s="95">
        <v>0</v>
      </c>
      <c r="E14" s="95">
        <v>16</v>
      </c>
      <c r="F14" s="95">
        <v>23</v>
      </c>
      <c r="G14" s="95">
        <v>53</v>
      </c>
      <c r="H14" s="95">
        <v>96</v>
      </c>
      <c r="I14" s="95">
        <v>51</v>
      </c>
      <c r="J14" s="95">
        <v>34</v>
      </c>
      <c r="K14" s="95">
        <v>273</v>
      </c>
      <c r="L14" s="19"/>
      <c r="M14" s="102" t="s">
        <v>1</v>
      </c>
      <c r="N14" s="98">
        <f>B14/$K14</f>
        <v>0</v>
      </c>
      <c r="O14" s="98">
        <f t="shared" ref="O14:V14" si="0">C14/$K14</f>
        <v>0</v>
      </c>
      <c r="P14" s="98">
        <f t="shared" si="0"/>
        <v>0</v>
      </c>
      <c r="Q14" s="98">
        <f t="shared" si="0"/>
        <v>5.8608058608058608E-2</v>
      </c>
      <c r="R14" s="98">
        <f t="shared" si="0"/>
        <v>8.4249084249084255E-2</v>
      </c>
      <c r="S14" s="98">
        <f t="shared" si="0"/>
        <v>0.19413919413919414</v>
      </c>
      <c r="T14" s="98">
        <f t="shared" si="0"/>
        <v>0.35164835164835168</v>
      </c>
      <c r="U14" s="98">
        <f t="shared" si="0"/>
        <v>0.18681318681318682</v>
      </c>
      <c r="V14" s="98">
        <f t="shared" si="0"/>
        <v>0.12454212454212454</v>
      </c>
      <c r="W14" s="98">
        <f>SUM(N14:V14)</f>
        <v>1</v>
      </c>
    </row>
    <row r="15" spans="1:25" x14ac:dyDescent="0.25">
      <c r="A15" s="102" t="s">
        <v>49</v>
      </c>
      <c r="B15" s="95">
        <v>0</v>
      </c>
      <c r="C15" s="95">
        <v>0</v>
      </c>
      <c r="D15" s="95">
        <v>0</v>
      </c>
      <c r="E15" s="95">
        <v>0</v>
      </c>
      <c r="F15" s="95">
        <v>0</v>
      </c>
      <c r="G15" s="95">
        <v>0</v>
      </c>
      <c r="H15" s="95">
        <v>0</v>
      </c>
      <c r="I15" s="95">
        <v>0</v>
      </c>
      <c r="J15" s="95">
        <v>0</v>
      </c>
      <c r="K15" s="95">
        <v>0</v>
      </c>
      <c r="M15" s="102" t="s">
        <v>2</v>
      </c>
      <c r="N15" s="98">
        <f t="shared" ref="N15:V15" si="1">B18/$K18</f>
        <v>0</v>
      </c>
      <c r="O15" s="98">
        <f t="shared" si="1"/>
        <v>0</v>
      </c>
      <c r="P15" s="98">
        <f t="shared" si="1"/>
        <v>0.15238095238095239</v>
      </c>
      <c r="Q15" s="98">
        <f t="shared" si="1"/>
        <v>0.67142857142857137</v>
      </c>
      <c r="R15" s="98">
        <f t="shared" si="1"/>
        <v>9.5238095238095233E-2</v>
      </c>
      <c r="S15" s="98">
        <f t="shared" si="1"/>
        <v>6.1904761904761907E-2</v>
      </c>
      <c r="T15" s="98">
        <f t="shared" si="1"/>
        <v>9.5238095238095247E-3</v>
      </c>
      <c r="U15" s="98">
        <f t="shared" si="1"/>
        <v>9.5238095238095247E-3</v>
      </c>
      <c r="V15" s="98">
        <f t="shared" si="1"/>
        <v>0</v>
      </c>
      <c r="W15" s="98">
        <f t="shared" ref="W15" si="2">SUM(N15:V15)</f>
        <v>0.99999999999999989</v>
      </c>
    </row>
    <row r="16" spans="1:25" x14ac:dyDescent="0.25">
      <c r="A16" s="102" t="s">
        <v>45</v>
      </c>
      <c r="B16" s="95">
        <v>0</v>
      </c>
      <c r="C16" s="95">
        <v>0</v>
      </c>
      <c r="D16" s="95">
        <v>0</v>
      </c>
      <c r="E16" s="95">
        <v>0</v>
      </c>
      <c r="F16" s="95">
        <v>0</v>
      </c>
      <c r="G16" s="95">
        <v>0</v>
      </c>
      <c r="H16" s="95">
        <v>0</v>
      </c>
      <c r="I16" s="95">
        <v>0</v>
      </c>
      <c r="J16" s="95">
        <v>0</v>
      </c>
      <c r="K16" s="95">
        <v>0</v>
      </c>
      <c r="M16" s="102" t="s">
        <v>3</v>
      </c>
      <c r="N16" s="98">
        <f t="shared" ref="N16:V17" si="3">B20/$K20</f>
        <v>2.564102564102564E-2</v>
      </c>
      <c r="O16" s="98">
        <f t="shared" si="3"/>
        <v>0.15384615384615385</v>
      </c>
      <c r="P16" s="98">
        <f t="shared" si="3"/>
        <v>0.10256410256410256</v>
      </c>
      <c r="Q16" s="98">
        <f t="shared" si="3"/>
        <v>7.6923076923076927E-2</v>
      </c>
      <c r="R16" s="98">
        <f t="shared" si="3"/>
        <v>0.30769230769230771</v>
      </c>
      <c r="S16" s="98">
        <f t="shared" si="3"/>
        <v>0.10256410256410256</v>
      </c>
      <c r="T16" s="98">
        <f t="shared" si="3"/>
        <v>0.10256410256410256</v>
      </c>
      <c r="U16" s="98">
        <f t="shared" si="3"/>
        <v>7.6923076923076927E-2</v>
      </c>
      <c r="V16" s="98">
        <f t="shared" si="3"/>
        <v>5.128205128205128E-2</v>
      </c>
      <c r="W16" s="98">
        <f t="shared" ref="W16:W17" si="4">SUM(N16:V16)</f>
        <v>1</v>
      </c>
    </row>
    <row r="17" spans="1:23" x14ac:dyDescent="0.25">
      <c r="A17" s="102" t="s">
        <v>41</v>
      </c>
      <c r="B17" s="95">
        <v>0</v>
      </c>
      <c r="C17" s="95">
        <v>0</v>
      </c>
      <c r="D17" s="95">
        <v>0</v>
      </c>
      <c r="E17" s="95">
        <v>0</v>
      </c>
      <c r="F17" s="95">
        <v>0</v>
      </c>
      <c r="G17" s="95">
        <v>2</v>
      </c>
      <c r="H17" s="95">
        <v>2</v>
      </c>
      <c r="I17" s="95">
        <v>0</v>
      </c>
      <c r="J17" s="95">
        <v>0</v>
      </c>
      <c r="K17" s="95">
        <v>4</v>
      </c>
      <c r="M17" s="102" t="s">
        <v>4</v>
      </c>
      <c r="N17" s="98">
        <f t="shared" si="3"/>
        <v>0</v>
      </c>
      <c r="O17" s="98">
        <f t="shared" si="3"/>
        <v>9.0909090909090912E-2</v>
      </c>
      <c r="P17" s="98">
        <f t="shared" si="3"/>
        <v>0</v>
      </c>
      <c r="Q17" s="98">
        <f t="shared" si="3"/>
        <v>0.27272727272727271</v>
      </c>
      <c r="R17" s="98">
        <f t="shared" si="3"/>
        <v>9.0909090909090912E-2</v>
      </c>
      <c r="S17" s="98">
        <f t="shared" si="3"/>
        <v>0.36363636363636365</v>
      </c>
      <c r="T17" s="98">
        <f t="shared" si="3"/>
        <v>9.0909090909090912E-2</v>
      </c>
      <c r="U17" s="98">
        <f t="shared" si="3"/>
        <v>9.0909090909090912E-2</v>
      </c>
      <c r="V17" s="98">
        <f t="shared" si="3"/>
        <v>0</v>
      </c>
      <c r="W17" s="98">
        <f t="shared" si="4"/>
        <v>1</v>
      </c>
    </row>
    <row r="18" spans="1:23" x14ac:dyDescent="0.25">
      <c r="A18" s="102" t="s">
        <v>2</v>
      </c>
      <c r="B18" s="95">
        <v>0</v>
      </c>
      <c r="C18" s="95">
        <v>0</v>
      </c>
      <c r="D18" s="95">
        <v>32</v>
      </c>
      <c r="E18" s="95">
        <v>141</v>
      </c>
      <c r="F18" s="95">
        <v>20</v>
      </c>
      <c r="G18" s="95">
        <v>13</v>
      </c>
      <c r="H18" s="95">
        <v>2</v>
      </c>
      <c r="I18" s="95">
        <v>2</v>
      </c>
      <c r="J18" s="95">
        <v>0</v>
      </c>
      <c r="K18" s="95">
        <v>210</v>
      </c>
      <c r="M18" s="225" t="s">
        <v>264</v>
      </c>
      <c r="N18" s="235">
        <f>B49/$K49</f>
        <v>1.2067093037287318E-4</v>
      </c>
      <c r="O18" s="235">
        <f t="shared" ref="O18:V18" si="5">C49/$K49</f>
        <v>1.9307348859659709E-3</v>
      </c>
      <c r="P18" s="235">
        <f t="shared" si="5"/>
        <v>6.2748883793894055E-3</v>
      </c>
      <c r="Q18" s="235">
        <f t="shared" si="5"/>
        <v>6.2990225654639798E-2</v>
      </c>
      <c r="R18" s="235">
        <f t="shared" si="5"/>
        <v>0.44237963074695308</v>
      </c>
      <c r="S18" s="235">
        <f t="shared" si="5"/>
        <v>0.30469409919150475</v>
      </c>
      <c r="T18" s="235">
        <f t="shared" si="5"/>
        <v>0.15626885483287076</v>
      </c>
      <c r="U18" s="235">
        <f t="shared" si="5"/>
        <v>1.9307348859659706E-2</v>
      </c>
      <c r="V18" s="235">
        <f t="shared" si="5"/>
        <v>7.1195848919995176E-3</v>
      </c>
      <c r="W18" s="236">
        <f>K35/$K35</f>
        <v>1</v>
      </c>
    </row>
    <row r="19" spans="1:23" x14ac:dyDescent="0.25">
      <c r="A19" s="102" t="s">
        <v>43</v>
      </c>
      <c r="B19" s="95">
        <v>0</v>
      </c>
      <c r="C19" s="95">
        <v>5</v>
      </c>
      <c r="D19" s="95">
        <v>0</v>
      </c>
      <c r="E19" s="95">
        <v>0</v>
      </c>
      <c r="F19" s="95">
        <v>6</v>
      </c>
      <c r="G19" s="95">
        <v>2</v>
      </c>
      <c r="H19" s="95">
        <v>0</v>
      </c>
      <c r="I19" s="95">
        <v>2</v>
      </c>
      <c r="J19" s="95">
        <v>3</v>
      </c>
      <c r="K19" s="95">
        <v>18</v>
      </c>
    </row>
    <row r="20" spans="1:23" x14ac:dyDescent="0.25">
      <c r="A20" s="102" t="s">
        <v>3</v>
      </c>
      <c r="B20" s="95">
        <v>1</v>
      </c>
      <c r="C20" s="95">
        <v>6</v>
      </c>
      <c r="D20" s="95">
        <v>4</v>
      </c>
      <c r="E20" s="95">
        <v>3</v>
      </c>
      <c r="F20" s="95">
        <v>12</v>
      </c>
      <c r="G20" s="95">
        <v>4</v>
      </c>
      <c r="H20" s="95">
        <v>4</v>
      </c>
      <c r="I20" s="95">
        <v>3</v>
      </c>
      <c r="J20" s="95">
        <v>2</v>
      </c>
      <c r="K20" s="95">
        <v>39</v>
      </c>
      <c r="M20" s="131" t="s">
        <v>19</v>
      </c>
      <c r="N20" s="157">
        <v>41745</v>
      </c>
      <c r="O20" s="157">
        <v>41750</v>
      </c>
      <c r="P20" s="157">
        <v>41755</v>
      </c>
      <c r="Q20" s="157">
        <v>41760</v>
      </c>
      <c r="R20" s="157">
        <v>41765</v>
      </c>
      <c r="S20" s="157">
        <v>41770</v>
      </c>
      <c r="T20" s="157">
        <v>41775</v>
      </c>
      <c r="U20" s="157">
        <v>41780</v>
      </c>
      <c r="V20" s="157">
        <v>41785</v>
      </c>
      <c r="W20" s="33" t="s">
        <v>24</v>
      </c>
    </row>
    <row r="21" spans="1:23" x14ac:dyDescent="0.25">
      <c r="A21" s="102" t="s">
        <v>4</v>
      </c>
      <c r="B21" s="95">
        <v>0</v>
      </c>
      <c r="C21" s="95">
        <v>1</v>
      </c>
      <c r="D21" s="95">
        <v>0</v>
      </c>
      <c r="E21" s="95">
        <v>3</v>
      </c>
      <c r="F21" s="95">
        <v>1</v>
      </c>
      <c r="G21" s="95">
        <v>4</v>
      </c>
      <c r="H21" s="95">
        <v>1</v>
      </c>
      <c r="I21" s="95">
        <v>1</v>
      </c>
      <c r="J21" s="95">
        <v>0</v>
      </c>
      <c r="K21" s="95">
        <v>11</v>
      </c>
      <c r="M21" s="102" t="s">
        <v>7</v>
      </c>
      <c r="N21" s="98">
        <f t="shared" ref="N21:V21" si="6">B24/$K24</f>
        <v>0</v>
      </c>
      <c r="O21" s="98">
        <f t="shared" si="6"/>
        <v>0</v>
      </c>
      <c r="P21" s="98">
        <f t="shared" si="6"/>
        <v>0</v>
      </c>
      <c r="Q21" s="98">
        <f t="shared" si="6"/>
        <v>0.10714285714285714</v>
      </c>
      <c r="R21" s="98">
        <f t="shared" si="6"/>
        <v>0.14285714285714285</v>
      </c>
      <c r="S21" s="98">
        <f t="shared" si="6"/>
        <v>7.1428571428571425E-2</v>
      </c>
      <c r="T21" s="98">
        <f t="shared" si="6"/>
        <v>0.6785714285714286</v>
      </c>
      <c r="U21" s="98">
        <f t="shared" si="6"/>
        <v>0</v>
      </c>
      <c r="V21" s="98">
        <f t="shared" si="6"/>
        <v>0</v>
      </c>
      <c r="W21" s="98">
        <f>SUM(N21:V21)</f>
        <v>1</v>
      </c>
    </row>
    <row r="22" spans="1:23" x14ac:dyDescent="0.25">
      <c r="A22" s="102" t="s">
        <v>48</v>
      </c>
      <c r="B22" s="95">
        <v>0</v>
      </c>
      <c r="C22" s="95">
        <v>0</v>
      </c>
      <c r="D22" s="95">
        <v>0</v>
      </c>
      <c r="E22" s="95">
        <v>0</v>
      </c>
      <c r="F22" s="95">
        <v>5</v>
      </c>
      <c r="G22" s="95">
        <v>0</v>
      </c>
      <c r="H22" s="95">
        <v>0</v>
      </c>
      <c r="I22" s="95">
        <v>0</v>
      </c>
      <c r="J22" s="95">
        <v>0</v>
      </c>
      <c r="K22" s="95">
        <v>5</v>
      </c>
      <c r="M22" s="102" t="s">
        <v>8</v>
      </c>
      <c r="N22" s="98">
        <f t="shared" ref="N22:V23" si="7">B29/$K29</f>
        <v>0</v>
      </c>
      <c r="O22" s="98">
        <f t="shared" si="7"/>
        <v>0</v>
      </c>
      <c r="P22" s="98">
        <f t="shared" si="7"/>
        <v>0</v>
      </c>
      <c r="Q22" s="98">
        <f t="shared" si="7"/>
        <v>0</v>
      </c>
      <c r="R22" s="98">
        <f t="shared" si="7"/>
        <v>2.564102564102564E-2</v>
      </c>
      <c r="S22" s="98">
        <f t="shared" si="7"/>
        <v>0.46153846153846156</v>
      </c>
      <c r="T22" s="98">
        <f t="shared" si="7"/>
        <v>0.30769230769230771</v>
      </c>
      <c r="U22" s="98">
        <f t="shared" si="7"/>
        <v>0.20512820512820512</v>
      </c>
      <c r="V22" s="98">
        <f t="shared" si="7"/>
        <v>0</v>
      </c>
      <c r="W22" s="98">
        <f>SUM(N22:V22)</f>
        <v>1</v>
      </c>
    </row>
    <row r="23" spans="1:23" x14ac:dyDescent="0.25">
      <c r="A23" s="102" t="s">
        <v>6</v>
      </c>
      <c r="B23" s="95">
        <v>0</v>
      </c>
      <c r="C23" s="95">
        <v>0</v>
      </c>
      <c r="D23" s="95">
        <v>0</v>
      </c>
      <c r="E23" s="95">
        <v>0</v>
      </c>
      <c r="F23" s="95">
        <v>0</v>
      </c>
      <c r="G23" s="95">
        <v>0</v>
      </c>
      <c r="H23" s="95">
        <v>0</v>
      </c>
      <c r="I23" s="95">
        <v>0</v>
      </c>
      <c r="J23" s="95">
        <v>0</v>
      </c>
      <c r="K23" s="95">
        <v>0</v>
      </c>
      <c r="M23" s="102" t="s">
        <v>9</v>
      </c>
      <c r="N23" s="98">
        <f t="shared" si="7"/>
        <v>0</v>
      </c>
      <c r="O23" s="98">
        <f t="shared" si="7"/>
        <v>0</v>
      </c>
      <c r="P23" s="98">
        <f t="shared" si="7"/>
        <v>0</v>
      </c>
      <c r="Q23" s="98">
        <f t="shared" si="7"/>
        <v>5.5897678825201323E-2</v>
      </c>
      <c r="R23" s="98">
        <f t="shared" si="7"/>
        <v>0.58739933680720036</v>
      </c>
      <c r="S23" s="98">
        <f t="shared" si="7"/>
        <v>0.31406916153481762</v>
      </c>
      <c r="T23" s="98">
        <f t="shared" si="7"/>
        <v>1.8948365703458078E-2</v>
      </c>
      <c r="U23" s="98">
        <f t="shared" si="7"/>
        <v>2.3685457129322594E-2</v>
      </c>
      <c r="V23" s="98">
        <f t="shared" si="7"/>
        <v>0</v>
      </c>
      <c r="W23" s="98">
        <f>SUM(N23:V23)</f>
        <v>0.99999999999999989</v>
      </c>
    </row>
    <row r="24" spans="1:23" x14ac:dyDescent="0.25">
      <c r="A24" s="102" t="s">
        <v>7</v>
      </c>
      <c r="B24" s="95">
        <v>0</v>
      </c>
      <c r="C24" s="95">
        <v>0</v>
      </c>
      <c r="D24" s="95">
        <v>0</v>
      </c>
      <c r="E24" s="95">
        <v>3</v>
      </c>
      <c r="F24" s="95">
        <v>4</v>
      </c>
      <c r="G24" s="95">
        <v>2</v>
      </c>
      <c r="H24" s="95">
        <v>19</v>
      </c>
      <c r="I24" s="95">
        <v>0</v>
      </c>
      <c r="J24" s="95">
        <v>0</v>
      </c>
      <c r="K24" s="95">
        <v>28</v>
      </c>
      <c r="M24" s="102" t="s">
        <v>10</v>
      </c>
      <c r="N24" s="98">
        <f t="shared" ref="N24:V24" si="8">B32/$K32</f>
        <v>0</v>
      </c>
      <c r="O24" s="98">
        <f t="shared" si="8"/>
        <v>0</v>
      </c>
      <c r="P24" s="98">
        <f t="shared" si="8"/>
        <v>0</v>
      </c>
      <c r="Q24" s="98">
        <f t="shared" si="8"/>
        <v>0</v>
      </c>
      <c r="R24" s="98">
        <f t="shared" si="8"/>
        <v>0.92329545454545459</v>
      </c>
      <c r="S24" s="98">
        <f t="shared" si="8"/>
        <v>7.6704545454545456E-2</v>
      </c>
      <c r="T24" s="98">
        <f t="shared" si="8"/>
        <v>0</v>
      </c>
      <c r="U24" s="98">
        <f t="shared" si="8"/>
        <v>0</v>
      </c>
      <c r="V24" s="98">
        <f t="shared" si="8"/>
        <v>0</v>
      </c>
      <c r="W24" s="98">
        <f>SUM(N24:V24)</f>
        <v>1</v>
      </c>
    </row>
    <row r="25" spans="1:23" x14ac:dyDescent="0.25">
      <c r="A25" s="102" t="s">
        <v>83</v>
      </c>
      <c r="B25" s="95">
        <v>0</v>
      </c>
      <c r="C25" s="95">
        <v>0</v>
      </c>
      <c r="D25" s="95">
        <v>0</v>
      </c>
      <c r="E25" s="95">
        <v>0</v>
      </c>
      <c r="F25" s="95">
        <v>0</v>
      </c>
      <c r="G25" s="95">
        <v>0</v>
      </c>
      <c r="H25" s="95">
        <v>0</v>
      </c>
      <c r="I25" s="95">
        <v>0</v>
      </c>
      <c r="J25" s="95">
        <v>0</v>
      </c>
      <c r="K25" s="95">
        <v>0</v>
      </c>
      <c r="M25" s="102" t="s">
        <v>47</v>
      </c>
      <c r="N25" s="98">
        <f t="shared" ref="N25:V25" si="9">B45/$K45</f>
        <v>0</v>
      </c>
      <c r="O25" s="98">
        <f t="shared" si="9"/>
        <v>0</v>
      </c>
      <c r="P25" s="98">
        <f t="shared" si="9"/>
        <v>0</v>
      </c>
      <c r="Q25" s="98">
        <f t="shared" si="9"/>
        <v>6.1538461538461542E-2</v>
      </c>
      <c r="R25" s="98">
        <f t="shared" si="9"/>
        <v>1.5384615384615385E-2</v>
      </c>
      <c r="S25" s="98">
        <f t="shared" si="9"/>
        <v>0.26153846153846155</v>
      </c>
      <c r="T25" s="98">
        <f t="shared" si="9"/>
        <v>0.56923076923076921</v>
      </c>
      <c r="U25" s="98">
        <f t="shared" si="9"/>
        <v>9.2307692307692313E-2</v>
      </c>
      <c r="V25" s="98">
        <f t="shared" si="9"/>
        <v>0</v>
      </c>
      <c r="W25" s="98">
        <f>SUM(N25:V25)</f>
        <v>1</v>
      </c>
    </row>
    <row r="26" spans="1:23" x14ac:dyDescent="0.25">
      <c r="A26" s="102" t="s">
        <v>50</v>
      </c>
      <c r="B26" s="95">
        <v>0</v>
      </c>
      <c r="C26" s="95">
        <v>0</v>
      </c>
      <c r="D26" s="95">
        <v>0</v>
      </c>
      <c r="E26" s="95">
        <v>0</v>
      </c>
      <c r="F26" s="95">
        <v>0</v>
      </c>
      <c r="G26" s="95">
        <v>0</v>
      </c>
      <c r="H26" s="95">
        <v>0</v>
      </c>
      <c r="I26" s="95">
        <v>0</v>
      </c>
      <c r="J26" s="95">
        <v>0</v>
      </c>
      <c r="K26" s="95">
        <v>0</v>
      </c>
      <c r="M26" s="225" t="s">
        <v>264</v>
      </c>
      <c r="N26" s="235">
        <v>1.203224642040669E-4</v>
      </c>
      <c r="O26" s="236">
        <v>1.9251594272650704E-3</v>
      </c>
      <c r="P26" s="236">
        <v>6.2567681386114784E-3</v>
      </c>
      <c r="Q26" s="236">
        <v>6.2808326314522919E-2</v>
      </c>
      <c r="R26" s="236">
        <v>0.44290699073517026</v>
      </c>
      <c r="S26" s="236">
        <v>0.30381422211526893</v>
      </c>
      <c r="T26" s="236">
        <v>0.15581759114426663</v>
      </c>
      <c r="U26" s="236">
        <v>1.9251594272650704E-2</v>
      </c>
      <c r="V26" s="236">
        <v>7.0990253880399467E-3</v>
      </c>
      <c r="W26" s="236">
        <v>1</v>
      </c>
    </row>
    <row r="27" spans="1:23" x14ac:dyDescent="0.25">
      <c r="A27" s="102" t="s">
        <v>51</v>
      </c>
      <c r="B27" s="95">
        <v>0</v>
      </c>
      <c r="C27" s="95">
        <v>0</v>
      </c>
      <c r="D27" s="95">
        <v>0</v>
      </c>
      <c r="E27" s="95">
        <v>0</v>
      </c>
      <c r="F27" s="95">
        <v>0</v>
      </c>
      <c r="G27" s="95">
        <v>0</v>
      </c>
      <c r="H27" s="95">
        <v>0</v>
      </c>
      <c r="I27" s="95">
        <v>0</v>
      </c>
      <c r="J27" s="95">
        <v>0</v>
      </c>
      <c r="K27" s="95">
        <v>0</v>
      </c>
    </row>
    <row r="28" spans="1:23" x14ac:dyDescent="0.25">
      <c r="A28" s="102" t="s">
        <v>42</v>
      </c>
      <c r="B28" s="95">
        <v>0</v>
      </c>
      <c r="C28" s="95">
        <v>0</v>
      </c>
      <c r="D28" s="95">
        <v>0</v>
      </c>
      <c r="E28" s="95">
        <v>0</v>
      </c>
      <c r="F28" s="95">
        <v>4</v>
      </c>
      <c r="G28" s="95">
        <v>0</v>
      </c>
      <c r="H28" s="95">
        <v>0</v>
      </c>
      <c r="I28" s="95">
        <v>0</v>
      </c>
      <c r="J28" s="95">
        <v>1</v>
      </c>
      <c r="K28" s="95">
        <v>5</v>
      </c>
      <c r="M28" s="131" t="s">
        <v>19</v>
      </c>
      <c r="N28" s="157">
        <v>41745</v>
      </c>
      <c r="O28" s="157">
        <v>41750</v>
      </c>
      <c r="P28" s="157">
        <v>41755</v>
      </c>
      <c r="Q28" s="157">
        <v>41760</v>
      </c>
      <c r="R28" s="157">
        <v>41765</v>
      </c>
      <c r="S28" s="157">
        <v>41770</v>
      </c>
      <c r="T28" s="157">
        <v>41775</v>
      </c>
      <c r="U28" s="157">
        <v>41780</v>
      </c>
      <c r="V28" s="157">
        <v>41785</v>
      </c>
      <c r="W28" s="33" t="s">
        <v>24</v>
      </c>
    </row>
    <row r="29" spans="1:23" x14ac:dyDescent="0.25">
      <c r="A29" s="102" t="s">
        <v>8</v>
      </c>
      <c r="B29" s="95">
        <v>0</v>
      </c>
      <c r="C29" s="95">
        <v>0</v>
      </c>
      <c r="D29" s="95">
        <v>0</v>
      </c>
      <c r="E29" s="95">
        <v>0</v>
      </c>
      <c r="F29" s="95">
        <v>1</v>
      </c>
      <c r="G29" s="95">
        <v>18</v>
      </c>
      <c r="H29" s="95">
        <v>12</v>
      </c>
      <c r="I29" s="95">
        <v>8</v>
      </c>
      <c r="J29" s="95">
        <v>0</v>
      </c>
      <c r="K29" s="95">
        <v>39</v>
      </c>
      <c r="M29" s="102" t="s">
        <v>11</v>
      </c>
      <c r="N29" s="98">
        <f t="shared" ref="N29:V32" si="10">B33/$K33</f>
        <v>0</v>
      </c>
      <c r="O29" s="98">
        <f t="shared" si="10"/>
        <v>0</v>
      </c>
      <c r="P29" s="98">
        <f t="shared" si="10"/>
        <v>4.4111160123511248E-4</v>
      </c>
      <c r="Q29" s="98">
        <f t="shared" si="10"/>
        <v>4.4111160123511246E-2</v>
      </c>
      <c r="R29" s="98">
        <f t="shared" si="10"/>
        <v>0.13277459197176886</v>
      </c>
      <c r="S29" s="98">
        <f t="shared" si="10"/>
        <v>0.55183061314512571</v>
      </c>
      <c r="T29" s="98">
        <f t="shared" si="10"/>
        <v>0.26202029113365682</v>
      </c>
      <c r="U29" s="98">
        <f t="shared" si="10"/>
        <v>8.82223202470225E-3</v>
      </c>
      <c r="V29" s="98">
        <f t="shared" si="10"/>
        <v>0</v>
      </c>
      <c r="W29" s="98">
        <f t="shared" ref="W29:W34" si="11">SUM(N29:V29)</f>
        <v>1</v>
      </c>
    </row>
    <row r="30" spans="1:23" x14ac:dyDescent="0.25">
      <c r="A30" s="102" t="s">
        <v>9</v>
      </c>
      <c r="B30" s="95">
        <v>0</v>
      </c>
      <c r="C30" s="95">
        <v>0</v>
      </c>
      <c r="D30" s="95">
        <v>0</v>
      </c>
      <c r="E30" s="95">
        <v>118</v>
      </c>
      <c r="F30" s="95">
        <v>1240</v>
      </c>
      <c r="G30" s="95">
        <v>663</v>
      </c>
      <c r="H30" s="95">
        <v>40</v>
      </c>
      <c r="I30" s="95">
        <v>50</v>
      </c>
      <c r="J30" s="95">
        <v>0</v>
      </c>
      <c r="K30" s="95">
        <v>2111</v>
      </c>
      <c r="M30" s="102" t="s">
        <v>12</v>
      </c>
      <c r="N30" s="98">
        <f t="shared" si="10"/>
        <v>0</v>
      </c>
      <c r="O30" s="98">
        <f t="shared" si="10"/>
        <v>0</v>
      </c>
      <c r="P30" s="98">
        <f t="shared" si="10"/>
        <v>0</v>
      </c>
      <c r="Q30" s="98">
        <f t="shared" si="10"/>
        <v>0.26785714285714285</v>
      </c>
      <c r="R30" s="98">
        <f t="shared" si="10"/>
        <v>1.7857142857142856E-2</v>
      </c>
      <c r="S30" s="98">
        <f t="shared" si="10"/>
        <v>0.16666666666666666</v>
      </c>
      <c r="T30" s="98">
        <f t="shared" si="10"/>
        <v>0.51190476190476186</v>
      </c>
      <c r="U30" s="98">
        <f t="shared" si="10"/>
        <v>0</v>
      </c>
      <c r="V30" s="98">
        <f t="shared" si="10"/>
        <v>3.5714285714285712E-2</v>
      </c>
      <c r="W30" s="98">
        <f t="shared" si="11"/>
        <v>0.99999999999999989</v>
      </c>
    </row>
    <row r="31" spans="1:23" x14ac:dyDescent="0.25">
      <c r="A31" s="102" t="s">
        <v>44</v>
      </c>
      <c r="B31" s="95">
        <v>0</v>
      </c>
      <c r="C31" s="95">
        <v>0</v>
      </c>
      <c r="D31" s="95">
        <v>0</v>
      </c>
      <c r="E31" s="95">
        <v>0</v>
      </c>
      <c r="F31" s="95">
        <v>4</v>
      </c>
      <c r="G31" s="95">
        <v>0</v>
      </c>
      <c r="H31" s="95">
        <v>0</v>
      </c>
      <c r="I31" s="95">
        <v>0</v>
      </c>
      <c r="J31" s="95">
        <v>2</v>
      </c>
      <c r="K31" s="95">
        <v>6</v>
      </c>
      <c r="M31" s="102" t="s">
        <v>32</v>
      </c>
      <c r="N31" s="98">
        <f t="shared" si="10"/>
        <v>0</v>
      </c>
      <c r="O31" s="98">
        <f t="shared" si="10"/>
        <v>0</v>
      </c>
      <c r="P31" s="98">
        <f t="shared" si="10"/>
        <v>0</v>
      </c>
      <c r="Q31" s="98">
        <f t="shared" si="10"/>
        <v>6.0606060606060608E-2</v>
      </c>
      <c r="R31" s="98">
        <f t="shared" si="10"/>
        <v>0</v>
      </c>
      <c r="S31" s="98">
        <f t="shared" si="10"/>
        <v>0</v>
      </c>
      <c r="T31" s="98">
        <f t="shared" si="10"/>
        <v>0.81818181818181823</v>
      </c>
      <c r="U31" s="98">
        <f t="shared" si="10"/>
        <v>0.12121212121212122</v>
      </c>
      <c r="V31" s="98">
        <f t="shared" si="10"/>
        <v>0</v>
      </c>
      <c r="W31" s="98">
        <f t="shared" si="11"/>
        <v>1</v>
      </c>
    </row>
    <row r="32" spans="1:23" x14ac:dyDescent="0.25">
      <c r="A32" s="102" t="s">
        <v>10</v>
      </c>
      <c r="B32" s="95">
        <v>0</v>
      </c>
      <c r="C32" s="95">
        <v>0</v>
      </c>
      <c r="D32" s="95">
        <v>0</v>
      </c>
      <c r="E32" s="95">
        <v>0</v>
      </c>
      <c r="F32" s="95">
        <v>325</v>
      </c>
      <c r="G32" s="95">
        <v>27</v>
      </c>
      <c r="H32" s="95">
        <v>0</v>
      </c>
      <c r="I32" s="95">
        <v>0</v>
      </c>
      <c r="J32" s="95">
        <v>0</v>
      </c>
      <c r="K32" s="95">
        <v>352</v>
      </c>
      <c r="M32" s="102" t="s">
        <v>18</v>
      </c>
      <c r="N32" s="98">
        <f t="shared" si="10"/>
        <v>0</v>
      </c>
      <c r="O32" s="98">
        <f t="shared" si="10"/>
        <v>0</v>
      </c>
      <c r="P32" s="98">
        <f t="shared" si="10"/>
        <v>0</v>
      </c>
      <c r="Q32" s="98">
        <f t="shared" si="10"/>
        <v>3.2679738562091505E-2</v>
      </c>
      <c r="R32" s="98">
        <f t="shared" si="10"/>
        <v>0.30718954248366015</v>
      </c>
      <c r="S32" s="98">
        <f t="shared" si="10"/>
        <v>9.8039215686274508E-2</v>
      </c>
      <c r="T32" s="98">
        <f t="shared" si="10"/>
        <v>0.54248366013071891</v>
      </c>
      <c r="U32" s="98">
        <f t="shared" si="10"/>
        <v>1.9607843137254902E-2</v>
      </c>
      <c r="V32" s="98">
        <f t="shared" si="10"/>
        <v>0</v>
      </c>
      <c r="W32" s="98">
        <f t="shared" si="11"/>
        <v>1</v>
      </c>
    </row>
    <row r="33" spans="1:65" x14ac:dyDescent="0.25">
      <c r="A33" s="102" t="s">
        <v>11</v>
      </c>
      <c r="B33" s="95">
        <v>0</v>
      </c>
      <c r="C33" s="95">
        <v>0</v>
      </c>
      <c r="D33" s="95">
        <v>1</v>
      </c>
      <c r="E33" s="95">
        <v>100</v>
      </c>
      <c r="F33" s="95">
        <v>301</v>
      </c>
      <c r="G33" s="95">
        <v>1251</v>
      </c>
      <c r="H33" s="95">
        <v>594</v>
      </c>
      <c r="I33" s="95">
        <v>20</v>
      </c>
      <c r="J33" s="95">
        <v>0</v>
      </c>
      <c r="K33" s="95">
        <v>2267</v>
      </c>
      <c r="M33" s="102" t="s">
        <v>13</v>
      </c>
      <c r="N33" s="98">
        <f t="shared" ref="N33:V34" si="12">B38/$K38</f>
        <v>0</v>
      </c>
      <c r="O33" s="98">
        <f t="shared" si="12"/>
        <v>0</v>
      </c>
      <c r="P33" s="98">
        <f t="shared" si="12"/>
        <v>0</v>
      </c>
      <c r="Q33" s="98">
        <f t="shared" si="12"/>
        <v>0</v>
      </c>
      <c r="R33" s="98">
        <f t="shared" si="12"/>
        <v>0</v>
      </c>
      <c r="S33" s="98">
        <f t="shared" si="12"/>
        <v>0.54545454545454541</v>
      </c>
      <c r="T33" s="98">
        <f t="shared" si="12"/>
        <v>0.45454545454545453</v>
      </c>
      <c r="U33" s="98">
        <f t="shared" si="12"/>
        <v>0</v>
      </c>
      <c r="V33" s="98">
        <f t="shared" si="12"/>
        <v>0</v>
      </c>
      <c r="W33" s="98">
        <f t="shared" si="11"/>
        <v>1</v>
      </c>
    </row>
    <row r="34" spans="1:65" x14ac:dyDescent="0.25">
      <c r="A34" s="102" t="s">
        <v>12</v>
      </c>
      <c r="B34" s="95">
        <v>0</v>
      </c>
      <c r="C34" s="95">
        <v>0</v>
      </c>
      <c r="D34" s="95">
        <v>0</v>
      </c>
      <c r="E34" s="95">
        <v>45</v>
      </c>
      <c r="F34" s="95">
        <v>3</v>
      </c>
      <c r="G34" s="95">
        <v>28</v>
      </c>
      <c r="H34" s="95">
        <v>86</v>
      </c>
      <c r="I34" s="95">
        <v>0</v>
      </c>
      <c r="J34" s="95">
        <v>6</v>
      </c>
      <c r="K34" s="95">
        <v>168</v>
      </c>
      <c r="M34" s="102" t="s">
        <v>14</v>
      </c>
      <c r="N34" s="98">
        <f t="shared" si="12"/>
        <v>0</v>
      </c>
      <c r="O34" s="98">
        <f t="shared" si="12"/>
        <v>0</v>
      </c>
      <c r="P34" s="98">
        <f t="shared" si="12"/>
        <v>1.8159806295399514E-2</v>
      </c>
      <c r="Q34" s="98">
        <f t="shared" si="12"/>
        <v>9.0799031476997583E-2</v>
      </c>
      <c r="R34" s="98">
        <f t="shared" si="12"/>
        <v>0.14769975786924938</v>
      </c>
      <c r="S34" s="98">
        <f t="shared" si="12"/>
        <v>0.48910411622276029</v>
      </c>
      <c r="T34" s="98">
        <f t="shared" si="12"/>
        <v>0.24697336561743341</v>
      </c>
      <c r="U34" s="98">
        <f t="shared" si="12"/>
        <v>6.0532687651331718E-3</v>
      </c>
      <c r="V34" s="98">
        <f t="shared" si="12"/>
        <v>1.2106537530266344E-3</v>
      </c>
      <c r="W34" s="98">
        <f t="shared" si="11"/>
        <v>1</v>
      </c>
    </row>
    <row r="35" spans="1:65" x14ac:dyDescent="0.25">
      <c r="A35" s="102" t="s">
        <v>32</v>
      </c>
      <c r="B35" s="95">
        <v>0</v>
      </c>
      <c r="C35" s="95">
        <v>0</v>
      </c>
      <c r="D35" s="95">
        <v>0</v>
      </c>
      <c r="E35" s="95">
        <v>2</v>
      </c>
      <c r="F35" s="95">
        <v>0</v>
      </c>
      <c r="G35" s="95">
        <v>0</v>
      </c>
      <c r="H35" s="95">
        <v>27</v>
      </c>
      <c r="I35" s="95">
        <v>4</v>
      </c>
      <c r="J35" s="95">
        <v>0</v>
      </c>
      <c r="K35" s="95">
        <v>33</v>
      </c>
      <c r="M35" s="225" t="s">
        <v>264</v>
      </c>
      <c r="N35" s="235">
        <v>1.203224642040669E-4</v>
      </c>
      <c r="O35" s="236">
        <v>1.9251594272650704E-3</v>
      </c>
      <c r="P35" s="236">
        <v>6.2567681386114784E-3</v>
      </c>
      <c r="Q35" s="236">
        <v>6.2808326314522919E-2</v>
      </c>
      <c r="R35" s="236">
        <v>0.44290699073517026</v>
      </c>
      <c r="S35" s="236">
        <v>0.30381422211526893</v>
      </c>
      <c r="T35" s="236">
        <v>0.15581759114426663</v>
      </c>
      <c r="U35" s="236">
        <v>1.9251594272650704E-2</v>
      </c>
      <c r="V35" s="236">
        <v>7.0990253880399467E-3</v>
      </c>
      <c r="W35" s="236">
        <v>1</v>
      </c>
    </row>
    <row r="36" spans="1:65" x14ac:dyDescent="0.25">
      <c r="A36" s="102" t="s">
        <v>18</v>
      </c>
      <c r="B36" s="95">
        <v>0</v>
      </c>
      <c r="C36" s="95">
        <v>0</v>
      </c>
      <c r="D36" s="95">
        <v>0</v>
      </c>
      <c r="E36" s="95">
        <v>10</v>
      </c>
      <c r="F36" s="95">
        <v>94</v>
      </c>
      <c r="G36" s="95">
        <v>30</v>
      </c>
      <c r="H36" s="95">
        <v>166</v>
      </c>
      <c r="I36" s="95">
        <v>6</v>
      </c>
      <c r="J36" s="95">
        <v>0</v>
      </c>
      <c r="K36" s="95">
        <v>306</v>
      </c>
    </row>
    <row r="37" spans="1:65" x14ac:dyDescent="0.25">
      <c r="A37" s="102" t="s">
        <v>46</v>
      </c>
      <c r="B37" s="95">
        <v>0</v>
      </c>
      <c r="C37" s="95">
        <v>0</v>
      </c>
      <c r="D37" s="95">
        <v>0</v>
      </c>
      <c r="E37" s="95">
        <v>0</v>
      </c>
      <c r="F37" s="95">
        <v>0</v>
      </c>
      <c r="G37" s="95">
        <v>0</v>
      </c>
      <c r="H37" s="95">
        <v>0</v>
      </c>
      <c r="I37" s="95">
        <v>0</v>
      </c>
      <c r="J37" s="95">
        <v>0</v>
      </c>
      <c r="K37" s="95">
        <v>0</v>
      </c>
      <c r="N37" s="98"/>
      <c r="O37" s="98"/>
      <c r="P37" s="98"/>
      <c r="Q37" s="98"/>
      <c r="R37" s="98"/>
      <c r="S37" s="98"/>
      <c r="T37" s="98"/>
      <c r="U37" s="98"/>
      <c r="V37" s="98"/>
      <c r="W37" s="95"/>
    </row>
    <row r="38" spans="1:65" x14ac:dyDescent="0.25">
      <c r="A38" s="102" t="s">
        <v>13</v>
      </c>
      <c r="B38" s="95">
        <v>0</v>
      </c>
      <c r="C38" s="95">
        <v>0</v>
      </c>
      <c r="D38" s="95">
        <v>0</v>
      </c>
      <c r="E38" s="95">
        <v>0</v>
      </c>
      <c r="F38" s="95">
        <v>0</v>
      </c>
      <c r="G38" s="95">
        <v>6</v>
      </c>
      <c r="H38" s="95">
        <v>5</v>
      </c>
      <c r="I38" s="95">
        <v>0</v>
      </c>
      <c r="J38" s="95">
        <v>0</v>
      </c>
      <c r="K38" s="95">
        <v>11</v>
      </c>
    </row>
    <row r="39" spans="1:65" x14ac:dyDescent="0.25">
      <c r="A39" s="102" t="s">
        <v>14</v>
      </c>
      <c r="B39" s="95">
        <v>0</v>
      </c>
      <c r="C39" s="95">
        <v>0</v>
      </c>
      <c r="D39" s="95">
        <v>15</v>
      </c>
      <c r="E39" s="95">
        <v>75</v>
      </c>
      <c r="F39" s="95">
        <v>122</v>
      </c>
      <c r="G39" s="95">
        <v>404</v>
      </c>
      <c r="H39" s="95">
        <v>204</v>
      </c>
      <c r="I39" s="95">
        <v>5</v>
      </c>
      <c r="J39" s="95">
        <v>1</v>
      </c>
      <c r="K39" s="95">
        <v>826</v>
      </c>
      <c r="N39" s="19"/>
      <c r="AW39" s="111"/>
      <c r="AX39" s="111"/>
      <c r="AY39" s="111"/>
      <c r="AZ39" s="111"/>
      <c r="BA39" s="111"/>
      <c r="BB39" s="111"/>
      <c r="BC39" s="111"/>
      <c r="BD39" s="111"/>
      <c r="BE39" s="111"/>
      <c r="BF39" s="111"/>
      <c r="BG39" s="111"/>
      <c r="BH39" s="111"/>
      <c r="BI39" s="111"/>
      <c r="BJ39" s="111"/>
      <c r="BK39" s="111"/>
      <c r="BL39" s="111"/>
      <c r="BM39" s="111"/>
    </row>
    <row r="40" spans="1:65" x14ac:dyDescent="0.25">
      <c r="A40" s="102" t="s">
        <v>40</v>
      </c>
      <c r="B40" s="95">
        <v>0</v>
      </c>
      <c r="C40" s="95">
        <v>4</v>
      </c>
      <c r="D40" s="95">
        <v>0</v>
      </c>
      <c r="E40" s="95">
        <v>2</v>
      </c>
      <c r="F40" s="95">
        <v>0</v>
      </c>
      <c r="G40" s="95">
        <v>0</v>
      </c>
      <c r="H40" s="95">
        <v>0</v>
      </c>
      <c r="I40" s="95">
        <v>0</v>
      </c>
      <c r="J40" s="95">
        <v>0</v>
      </c>
      <c r="K40" s="95">
        <v>6</v>
      </c>
      <c r="N40" s="98"/>
      <c r="O40" s="98"/>
      <c r="P40" s="98"/>
      <c r="Q40" s="98"/>
      <c r="R40" s="98"/>
      <c r="S40" s="98"/>
      <c r="T40" s="98"/>
      <c r="U40" s="98"/>
      <c r="V40" s="98"/>
      <c r="W40" s="95"/>
      <c r="AW40" s="81"/>
      <c r="AX40" s="81"/>
      <c r="AY40" s="81"/>
      <c r="AZ40" s="81"/>
      <c r="BA40" s="81"/>
      <c r="BB40" s="81"/>
      <c r="BC40" s="81"/>
      <c r="BD40" s="81"/>
      <c r="BE40" s="81"/>
      <c r="BF40" s="81"/>
      <c r="BG40" s="81"/>
      <c r="BH40" s="81"/>
      <c r="BI40" s="81"/>
      <c r="BJ40" s="81"/>
      <c r="BK40" s="81"/>
      <c r="BL40" s="81"/>
      <c r="BM40" s="81"/>
    </row>
    <row r="41" spans="1:65" x14ac:dyDescent="0.25">
      <c r="A41" s="102" t="s">
        <v>52</v>
      </c>
      <c r="B41" s="95">
        <v>0</v>
      </c>
      <c r="C41" s="95">
        <v>0</v>
      </c>
      <c r="D41" s="95">
        <v>0</v>
      </c>
      <c r="E41" s="95">
        <v>0</v>
      </c>
      <c r="F41" s="95">
        <v>0</v>
      </c>
      <c r="G41" s="95">
        <v>0</v>
      </c>
      <c r="H41" s="95">
        <v>0</v>
      </c>
      <c r="I41" s="95">
        <v>0</v>
      </c>
      <c r="J41" s="95">
        <v>0</v>
      </c>
      <c r="K41" s="95">
        <v>0</v>
      </c>
      <c r="N41" s="98"/>
      <c r="O41" s="98"/>
      <c r="P41" s="98"/>
      <c r="Q41" s="98"/>
      <c r="R41" s="98"/>
      <c r="S41" s="98"/>
      <c r="T41" s="98"/>
      <c r="U41" s="98"/>
      <c r="V41" s="98"/>
      <c r="W41" s="95"/>
      <c r="AW41" s="81"/>
      <c r="AX41" s="81"/>
      <c r="AY41" s="81"/>
      <c r="AZ41" s="81"/>
      <c r="BA41" s="81"/>
      <c r="BB41" s="81"/>
      <c r="BC41" s="81"/>
      <c r="BD41" s="81"/>
      <c r="BE41" s="81"/>
      <c r="BF41" s="81"/>
      <c r="BG41" s="81"/>
      <c r="BH41" s="81"/>
      <c r="BI41" s="81"/>
      <c r="BJ41" s="81"/>
      <c r="BK41" s="81"/>
      <c r="BL41" s="81"/>
      <c r="BM41" s="81"/>
    </row>
    <row r="42" spans="1:65" x14ac:dyDescent="0.25">
      <c r="A42" s="102" t="s">
        <v>53</v>
      </c>
      <c r="B42" s="95">
        <v>0</v>
      </c>
      <c r="C42" s="95">
        <v>0</v>
      </c>
      <c r="D42" s="95">
        <v>0</v>
      </c>
      <c r="E42" s="95">
        <v>0</v>
      </c>
      <c r="F42" s="95">
        <v>0</v>
      </c>
      <c r="G42" s="95">
        <v>0</v>
      </c>
      <c r="H42" s="95">
        <v>0</v>
      </c>
      <c r="I42" s="95">
        <v>1</v>
      </c>
      <c r="J42" s="95">
        <v>0</v>
      </c>
      <c r="K42" s="95">
        <v>1</v>
      </c>
      <c r="N42" s="98"/>
      <c r="O42" s="98"/>
      <c r="P42" s="98"/>
      <c r="Q42" s="98"/>
      <c r="R42" s="98"/>
      <c r="S42" s="98"/>
      <c r="T42" s="98"/>
      <c r="U42" s="98"/>
      <c r="V42" s="98"/>
      <c r="W42" s="95"/>
      <c r="AW42" s="81"/>
      <c r="AX42" s="81"/>
      <c r="AY42" s="81"/>
      <c r="AZ42" s="81"/>
      <c r="BA42" s="81"/>
      <c r="BB42" s="81"/>
      <c r="BC42" s="81"/>
      <c r="BD42" s="81"/>
      <c r="BE42" s="81"/>
      <c r="BF42" s="81"/>
      <c r="BG42" s="81"/>
      <c r="BH42" s="81"/>
      <c r="BI42" s="81"/>
      <c r="BJ42" s="81"/>
      <c r="BK42" s="81"/>
      <c r="BL42" s="81"/>
      <c r="BM42" s="81"/>
    </row>
    <row r="43" spans="1:65" x14ac:dyDescent="0.25">
      <c r="A43" s="102" t="s">
        <v>15</v>
      </c>
      <c r="B43" s="95">
        <v>0</v>
      </c>
      <c r="C43" s="95">
        <v>0</v>
      </c>
      <c r="D43" s="95">
        <v>0</v>
      </c>
      <c r="E43" s="95">
        <v>0</v>
      </c>
      <c r="F43" s="95">
        <v>0</v>
      </c>
      <c r="G43" s="95">
        <v>0</v>
      </c>
      <c r="H43" s="95">
        <v>0</v>
      </c>
      <c r="I43" s="95">
        <v>0</v>
      </c>
      <c r="J43" s="95">
        <v>0</v>
      </c>
      <c r="K43" s="95">
        <v>0</v>
      </c>
      <c r="N43" s="98"/>
      <c r="O43" s="98"/>
      <c r="P43" s="98"/>
      <c r="Q43" s="98"/>
      <c r="R43" s="98"/>
      <c r="S43" s="98"/>
      <c r="T43" s="98"/>
      <c r="U43" s="98"/>
      <c r="V43" s="98"/>
      <c r="W43" s="95"/>
      <c r="AW43" s="81"/>
      <c r="AX43" s="81"/>
      <c r="AY43" s="81"/>
      <c r="AZ43" s="81"/>
      <c r="BA43" s="81"/>
      <c r="BB43" s="81"/>
      <c r="BC43" s="81"/>
      <c r="BD43" s="81"/>
      <c r="BE43" s="81"/>
      <c r="BF43" s="81"/>
      <c r="BG43" s="81"/>
      <c r="BH43" s="81"/>
      <c r="BI43" s="81"/>
      <c r="BJ43" s="81"/>
      <c r="BK43" s="81"/>
      <c r="BL43" s="81"/>
      <c r="BM43" s="81"/>
    </row>
    <row r="44" spans="1:65" x14ac:dyDescent="0.25">
      <c r="A44" s="102" t="s">
        <v>54</v>
      </c>
      <c r="B44" s="95">
        <v>0</v>
      </c>
      <c r="C44" s="95">
        <v>0</v>
      </c>
      <c r="D44" s="95">
        <v>0</v>
      </c>
      <c r="E44" s="95">
        <v>0</v>
      </c>
      <c r="F44" s="95">
        <v>0</v>
      </c>
      <c r="G44" s="95">
        <v>0</v>
      </c>
      <c r="H44" s="95">
        <v>0</v>
      </c>
      <c r="I44" s="95">
        <v>0</v>
      </c>
      <c r="J44" s="95">
        <v>0</v>
      </c>
      <c r="K44" s="95">
        <v>0</v>
      </c>
      <c r="N44" s="98"/>
      <c r="O44" s="98"/>
      <c r="P44" s="98"/>
      <c r="Q44" s="98"/>
      <c r="R44" s="98"/>
      <c r="S44" s="98"/>
      <c r="T44" s="98"/>
      <c r="U44" s="98"/>
      <c r="V44" s="98"/>
      <c r="W44" s="95"/>
    </row>
    <row r="45" spans="1:65" x14ac:dyDescent="0.25">
      <c r="A45" s="102" t="s">
        <v>47</v>
      </c>
      <c r="B45" s="95">
        <v>0</v>
      </c>
      <c r="C45" s="95">
        <v>0</v>
      </c>
      <c r="D45" s="95">
        <v>0</v>
      </c>
      <c r="E45" s="95">
        <v>4</v>
      </c>
      <c r="F45" s="95">
        <v>1</v>
      </c>
      <c r="G45" s="95">
        <v>17</v>
      </c>
      <c r="H45" s="95">
        <v>37</v>
      </c>
      <c r="I45" s="95">
        <v>6</v>
      </c>
      <c r="J45" s="95">
        <v>0</v>
      </c>
      <c r="K45" s="95">
        <v>65</v>
      </c>
    </row>
    <row r="46" spans="1:65" x14ac:dyDescent="0.25">
      <c r="A46" s="102" t="s">
        <v>16</v>
      </c>
      <c r="B46" s="95">
        <v>0</v>
      </c>
      <c r="C46" s="95">
        <v>0</v>
      </c>
      <c r="D46" s="95">
        <v>0</v>
      </c>
      <c r="E46" s="95">
        <v>0</v>
      </c>
      <c r="F46" s="95">
        <v>0</v>
      </c>
      <c r="G46" s="95">
        <v>0</v>
      </c>
      <c r="H46" s="95">
        <v>0</v>
      </c>
      <c r="I46" s="95">
        <v>0</v>
      </c>
      <c r="J46" s="95">
        <v>0</v>
      </c>
      <c r="K46" s="95">
        <v>0</v>
      </c>
      <c r="N46" s="98"/>
      <c r="O46" s="98"/>
      <c r="P46" s="98"/>
      <c r="Q46" s="98"/>
      <c r="R46" s="98"/>
      <c r="S46" s="98"/>
      <c r="T46" s="98"/>
      <c r="U46" s="98"/>
      <c r="V46" s="98"/>
      <c r="W46" s="95"/>
    </row>
    <row r="47" spans="1:65" x14ac:dyDescent="0.25">
      <c r="A47" s="102" t="s">
        <v>55</v>
      </c>
      <c r="B47" s="95">
        <v>0</v>
      </c>
      <c r="C47" s="95">
        <v>0</v>
      </c>
      <c r="D47" s="95">
        <v>0</v>
      </c>
      <c r="E47" s="95">
        <v>0</v>
      </c>
      <c r="F47" s="95">
        <v>0</v>
      </c>
      <c r="G47" s="95">
        <v>0</v>
      </c>
      <c r="H47" s="95">
        <v>0</v>
      </c>
      <c r="I47" s="95">
        <v>0</v>
      </c>
      <c r="J47" s="95">
        <v>0</v>
      </c>
      <c r="K47" s="95">
        <v>0</v>
      </c>
      <c r="N47" s="98"/>
      <c r="O47" s="98"/>
      <c r="P47" s="98"/>
      <c r="Q47" s="98"/>
      <c r="R47" s="98"/>
      <c r="S47" s="98"/>
      <c r="T47" s="98"/>
      <c r="U47" s="98"/>
      <c r="V47" s="98"/>
      <c r="W47" s="95"/>
    </row>
    <row r="48" spans="1:65" x14ac:dyDescent="0.25">
      <c r="A48" s="41" t="s">
        <v>17</v>
      </c>
      <c r="B48" s="117">
        <v>0</v>
      </c>
      <c r="C48" s="117">
        <v>0</v>
      </c>
      <c r="D48" s="117">
        <v>0</v>
      </c>
      <c r="E48" s="117">
        <v>0</v>
      </c>
      <c r="F48" s="117">
        <v>1500</v>
      </c>
      <c r="G48" s="117">
        <v>1</v>
      </c>
      <c r="H48" s="117">
        <v>0</v>
      </c>
      <c r="I48" s="117">
        <v>1</v>
      </c>
      <c r="J48" s="117">
        <v>1</v>
      </c>
      <c r="K48" s="117">
        <v>1503</v>
      </c>
    </row>
    <row r="49" spans="1:42" x14ac:dyDescent="0.25">
      <c r="A49" s="109" t="s">
        <v>24</v>
      </c>
      <c r="B49" s="95">
        <v>1</v>
      </c>
      <c r="C49" s="95">
        <v>16</v>
      </c>
      <c r="D49" s="95">
        <v>52</v>
      </c>
      <c r="E49" s="95">
        <v>522</v>
      </c>
      <c r="F49" s="95">
        <f>SUM(F14:F48)</f>
        <v>3666</v>
      </c>
      <c r="G49" s="95">
        <v>2525</v>
      </c>
      <c r="H49" s="95">
        <v>1295</v>
      </c>
      <c r="I49" s="95">
        <v>160</v>
      </c>
      <c r="J49" s="95">
        <v>59</v>
      </c>
      <c r="K49" s="95">
        <f>SUM(K14:K48)</f>
        <v>8287</v>
      </c>
    </row>
    <row r="50" spans="1:42" x14ac:dyDescent="0.25">
      <c r="B50" s="98"/>
      <c r="C50" s="98"/>
      <c r="D50" s="98"/>
      <c r="E50" s="98"/>
      <c r="F50" s="266"/>
      <c r="G50" s="98"/>
      <c r="H50" s="98"/>
      <c r="I50" s="98"/>
      <c r="J50" s="98"/>
      <c r="K50" s="98"/>
    </row>
    <row r="52" spans="1:42" x14ac:dyDescent="0.25">
      <c r="A52" s="1" t="s">
        <v>172</v>
      </c>
    </row>
    <row r="53" spans="1:42" x14ac:dyDescent="0.25">
      <c r="A53" s="1" t="s">
        <v>156</v>
      </c>
    </row>
    <row r="55" spans="1:42" x14ac:dyDescent="0.25">
      <c r="A55" s="109"/>
      <c r="B55" s="172" t="s">
        <v>20</v>
      </c>
      <c r="C55" s="172"/>
      <c r="D55" s="172"/>
      <c r="E55" s="172" t="s">
        <v>21</v>
      </c>
      <c r="F55" s="172"/>
      <c r="G55" s="172"/>
      <c r="H55" s="172"/>
      <c r="I55" s="172"/>
      <c r="J55" s="172"/>
      <c r="K55" s="172"/>
      <c r="M55" s="1" t="s">
        <v>134</v>
      </c>
      <c r="W55" s="172"/>
    </row>
    <row r="56" spans="1:42" ht="15.75" x14ac:dyDescent="0.25">
      <c r="A56" s="131" t="s">
        <v>19</v>
      </c>
      <c r="B56" s="152">
        <v>17</v>
      </c>
      <c r="C56" s="152">
        <v>22</v>
      </c>
      <c r="D56" s="152">
        <v>27</v>
      </c>
      <c r="E56" s="152">
        <v>2</v>
      </c>
      <c r="F56" s="152">
        <v>7</v>
      </c>
      <c r="G56" s="152">
        <v>12</v>
      </c>
      <c r="H56" s="152">
        <v>17</v>
      </c>
      <c r="I56" s="152">
        <v>22</v>
      </c>
      <c r="J56" s="152">
        <v>27</v>
      </c>
      <c r="K56" s="115" t="s">
        <v>24</v>
      </c>
      <c r="M56" s="172"/>
      <c r="N56" s="157">
        <v>41746</v>
      </c>
      <c r="O56" s="157">
        <v>41751</v>
      </c>
      <c r="P56" s="157">
        <v>41756</v>
      </c>
      <c r="Q56" s="157">
        <v>41761</v>
      </c>
      <c r="R56" s="157">
        <v>41766</v>
      </c>
      <c r="S56" s="157">
        <v>41771</v>
      </c>
      <c r="T56" s="157">
        <v>41776</v>
      </c>
      <c r="U56" s="157">
        <v>41781</v>
      </c>
      <c r="V56" s="157">
        <v>41786</v>
      </c>
      <c r="W56" s="108" t="s">
        <v>24</v>
      </c>
      <c r="AL56" s="184" t="s">
        <v>72</v>
      </c>
      <c r="AM56" s="185" t="s">
        <v>181</v>
      </c>
      <c r="AN56" s="186" t="s">
        <v>182</v>
      </c>
      <c r="AO56" s="185" t="s">
        <v>183</v>
      </c>
      <c r="AP56" s="186" t="s">
        <v>184</v>
      </c>
    </row>
    <row r="57" spans="1:42" ht="16.5" thickBot="1" x14ac:dyDescent="0.3">
      <c r="A57" s="102" t="s">
        <v>1</v>
      </c>
      <c r="B57" s="95">
        <v>0</v>
      </c>
      <c r="C57" s="95">
        <v>0</v>
      </c>
      <c r="D57" s="95">
        <v>3</v>
      </c>
      <c r="E57" s="95">
        <v>10</v>
      </c>
      <c r="F57" s="95">
        <v>45</v>
      </c>
      <c r="G57" s="95">
        <v>64</v>
      </c>
      <c r="H57" s="95">
        <v>52</v>
      </c>
      <c r="I57" s="95">
        <v>34</v>
      </c>
      <c r="J57" s="95">
        <v>43</v>
      </c>
      <c r="K57" s="95">
        <v>251</v>
      </c>
      <c r="M57" s="25" t="s">
        <v>1</v>
      </c>
      <c r="N57" s="98">
        <f t="shared" ref="N57:V57" si="13">B57/$K57</f>
        <v>0</v>
      </c>
      <c r="O57" s="98">
        <f t="shared" si="13"/>
        <v>0</v>
      </c>
      <c r="P57" s="98">
        <f t="shared" si="13"/>
        <v>1.1952191235059761E-2</v>
      </c>
      <c r="Q57" s="98">
        <f t="shared" si="13"/>
        <v>3.9840637450199202E-2</v>
      </c>
      <c r="R57" s="98">
        <f t="shared" si="13"/>
        <v>0.17928286852589642</v>
      </c>
      <c r="S57" s="98">
        <f t="shared" si="13"/>
        <v>0.2549800796812749</v>
      </c>
      <c r="T57" s="98">
        <f t="shared" si="13"/>
        <v>0.20717131474103587</v>
      </c>
      <c r="U57" s="98">
        <f t="shared" si="13"/>
        <v>0.13545816733067728</v>
      </c>
      <c r="V57" s="98">
        <f t="shared" si="13"/>
        <v>0.17131474103585656</v>
      </c>
      <c r="W57" s="100">
        <f t="shared" ref="W57:W74" si="14">SUM(N57:V57)</f>
        <v>1</v>
      </c>
      <c r="AL57" s="187" t="s">
        <v>185</v>
      </c>
      <c r="AM57" s="188" t="s">
        <v>186</v>
      </c>
      <c r="AN57" s="188" t="s">
        <v>187</v>
      </c>
      <c r="AO57" s="188" t="s">
        <v>188</v>
      </c>
      <c r="AP57" s="189" t="s">
        <v>189</v>
      </c>
    </row>
    <row r="58" spans="1:42" ht="16.5" thickBot="1" x14ac:dyDescent="0.3">
      <c r="A58" s="102" t="s">
        <v>49</v>
      </c>
      <c r="B58" s="95">
        <v>0</v>
      </c>
      <c r="C58" s="95">
        <v>0</v>
      </c>
      <c r="D58" s="95">
        <v>0</v>
      </c>
      <c r="E58" s="95">
        <v>0</v>
      </c>
      <c r="F58" s="95">
        <v>0</v>
      </c>
      <c r="G58" s="95">
        <v>0</v>
      </c>
      <c r="H58" s="95">
        <v>0</v>
      </c>
      <c r="I58" s="95">
        <v>0</v>
      </c>
      <c r="J58" s="95">
        <v>0</v>
      </c>
      <c r="K58" s="95">
        <v>0</v>
      </c>
      <c r="M58" s="25" t="s">
        <v>41</v>
      </c>
      <c r="N58" s="98">
        <f t="shared" ref="N58:V59" si="15">B60/$K60</f>
        <v>0</v>
      </c>
      <c r="O58" s="98">
        <f t="shared" si="15"/>
        <v>0</v>
      </c>
      <c r="P58" s="98">
        <f t="shared" si="15"/>
        <v>0.76470588235294112</v>
      </c>
      <c r="Q58" s="98">
        <f t="shared" si="15"/>
        <v>0.23529411764705882</v>
      </c>
      <c r="R58" s="98">
        <f t="shared" si="15"/>
        <v>0</v>
      </c>
      <c r="S58" s="98">
        <f t="shared" si="15"/>
        <v>0</v>
      </c>
      <c r="T58" s="98">
        <f t="shared" si="15"/>
        <v>0</v>
      </c>
      <c r="U58" s="98">
        <f t="shared" si="15"/>
        <v>0</v>
      </c>
      <c r="V58" s="98">
        <f t="shared" si="15"/>
        <v>0</v>
      </c>
      <c r="W58" s="100">
        <f t="shared" si="14"/>
        <v>1</v>
      </c>
      <c r="AL58" s="190" t="s">
        <v>190</v>
      </c>
      <c r="AM58" s="188" t="s">
        <v>191</v>
      </c>
      <c r="AN58" s="188" t="s">
        <v>192</v>
      </c>
      <c r="AO58" s="188" t="s">
        <v>193</v>
      </c>
      <c r="AP58" s="189" t="s">
        <v>194</v>
      </c>
    </row>
    <row r="59" spans="1:42" ht="16.5" thickBot="1" x14ac:dyDescent="0.3">
      <c r="A59" s="102" t="s">
        <v>45</v>
      </c>
      <c r="B59" s="95">
        <v>0</v>
      </c>
      <c r="C59" s="95">
        <v>0</v>
      </c>
      <c r="D59" s="95">
        <v>0</v>
      </c>
      <c r="E59" s="95">
        <v>0</v>
      </c>
      <c r="F59" s="95">
        <v>0</v>
      </c>
      <c r="G59" s="95">
        <v>0</v>
      </c>
      <c r="H59" s="95">
        <v>0</v>
      </c>
      <c r="I59" s="95">
        <v>0</v>
      </c>
      <c r="J59" s="95">
        <v>0</v>
      </c>
      <c r="K59" s="95">
        <v>0</v>
      </c>
      <c r="M59" s="25" t="s">
        <v>2</v>
      </c>
      <c r="N59" s="98">
        <f t="shared" si="15"/>
        <v>0</v>
      </c>
      <c r="O59" s="98">
        <f t="shared" si="15"/>
        <v>3.5087719298245612E-2</v>
      </c>
      <c r="P59" s="98">
        <f t="shared" si="15"/>
        <v>0.34210526315789475</v>
      </c>
      <c r="Q59" s="98">
        <f t="shared" si="15"/>
        <v>0.19298245614035087</v>
      </c>
      <c r="R59" s="98">
        <f t="shared" si="15"/>
        <v>0.33333333333333331</v>
      </c>
      <c r="S59" s="98">
        <f t="shared" si="15"/>
        <v>7.8947368421052627E-2</v>
      </c>
      <c r="T59" s="98">
        <f t="shared" si="15"/>
        <v>1.7543859649122806E-2</v>
      </c>
      <c r="U59" s="98">
        <f t="shared" si="15"/>
        <v>0</v>
      </c>
      <c r="V59" s="98">
        <f t="shared" si="15"/>
        <v>0</v>
      </c>
      <c r="W59" s="100">
        <f t="shared" si="14"/>
        <v>1</v>
      </c>
      <c r="AL59" s="190" t="s">
        <v>195</v>
      </c>
      <c r="AM59" s="188" t="s">
        <v>196</v>
      </c>
      <c r="AN59" s="188" t="s">
        <v>194</v>
      </c>
      <c r="AO59" s="188" t="s">
        <v>197</v>
      </c>
      <c r="AP59" s="189" t="s">
        <v>187</v>
      </c>
    </row>
    <row r="60" spans="1:42" ht="16.5" thickBot="1" x14ac:dyDescent="0.3">
      <c r="A60" s="102" t="s">
        <v>41</v>
      </c>
      <c r="B60" s="95">
        <v>0</v>
      </c>
      <c r="C60" s="95">
        <v>0</v>
      </c>
      <c r="D60" s="95">
        <v>13</v>
      </c>
      <c r="E60" s="95">
        <v>4</v>
      </c>
      <c r="F60" s="95">
        <v>0</v>
      </c>
      <c r="G60" s="95">
        <v>0</v>
      </c>
      <c r="H60" s="95">
        <v>0</v>
      </c>
      <c r="I60" s="95">
        <v>0</v>
      </c>
      <c r="J60" s="95">
        <v>0</v>
      </c>
      <c r="K60" s="95">
        <v>17</v>
      </c>
      <c r="M60" s="25" t="s">
        <v>3</v>
      </c>
      <c r="N60" s="98">
        <f t="shared" ref="N60:V60" si="16">B63/$K63</f>
        <v>0</v>
      </c>
      <c r="O60" s="98">
        <f t="shared" si="16"/>
        <v>0.125</v>
      </c>
      <c r="P60" s="98">
        <f t="shared" si="16"/>
        <v>8.3333333333333329E-2</v>
      </c>
      <c r="Q60" s="98">
        <f t="shared" si="16"/>
        <v>0.25</v>
      </c>
      <c r="R60" s="98">
        <f t="shared" si="16"/>
        <v>0</v>
      </c>
      <c r="S60" s="98">
        <f t="shared" si="16"/>
        <v>0.16666666666666666</v>
      </c>
      <c r="T60" s="98">
        <f t="shared" si="16"/>
        <v>0</v>
      </c>
      <c r="U60" s="98">
        <f t="shared" si="16"/>
        <v>0.29166666666666669</v>
      </c>
      <c r="V60" s="98">
        <f t="shared" si="16"/>
        <v>8.3333333333333329E-2</v>
      </c>
      <c r="W60" s="100">
        <f t="shared" si="14"/>
        <v>1</v>
      </c>
      <c r="AL60" s="190" t="s">
        <v>198</v>
      </c>
      <c r="AM60" s="188" t="s">
        <v>199</v>
      </c>
      <c r="AN60" s="188" t="s">
        <v>200</v>
      </c>
      <c r="AO60" s="188" t="s">
        <v>201</v>
      </c>
      <c r="AP60" s="189" t="s">
        <v>202</v>
      </c>
    </row>
    <row r="61" spans="1:42" x14ac:dyDescent="0.25">
      <c r="A61" s="102" t="s">
        <v>2</v>
      </c>
      <c r="B61" s="95">
        <v>0</v>
      </c>
      <c r="C61" s="95">
        <v>4</v>
      </c>
      <c r="D61" s="95">
        <v>39</v>
      </c>
      <c r="E61" s="95">
        <v>22</v>
      </c>
      <c r="F61" s="95">
        <v>38</v>
      </c>
      <c r="G61" s="95">
        <v>9</v>
      </c>
      <c r="H61" s="95">
        <v>2</v>
      </c>
      <c r="I61" s="95">
        <v>0</v>
      </c>
      <c r="J61" s="95">
        <v>0</v>
      </c>
      <c r="K61" s="95">
        <v>114</v>
      </c>
      <c r="M61" s="25" t="s">
        <v>7</v>
      </c>
      <c r="N61" s="98">
        <f t="shared" ref="N61:V61" si="17">B67/$K67</f>
        <v>0</v>
      </c>
      <c r="O61" s="98">
        <f t="shared" si="17"/>
        <v>0</v>
      </c>
      <c r="P61" s="98">
        <f t="shared" si="17"/>
        <v>0</v>
      </c>
      <c r="Q61" s="98">
        <f t="shared" si="17"/>
        <v>7.6923076923076927E-2</v>
      </c>
      <c r="R61" s="98">
        <f t="shared" si="17"/>
        <v>0.46153846153846156</v>
      </c>
      <c r="S61" s="98">
        <f t="shared" si="17"/>
        <v>3.8461538461538464E-2</v>
      </c>
      <c r="T61" s="98">
        <f t="shared" si="17"/>
        <v>3.8461538461538464E-2</v>
      </c>
      <c r="U61" s="98">
        <f t="shared" si="17"/>
        <v>0.38461538461538464</v>
      </c>
      <c r="V61" s="98">
        <f t="shared" si="17"/>
        <v>0</v>
      </c>
      <c r="W61" s="100">
        <f t="shared" si="14"/>
        <v>1</v>
      </c>
    </row>
    <row r="62" spans="1:42" x14ac:dyDescent="0.25">
      <c r="A62" s="102" t="s">
        <v>43</v>
      </c>
      <c r="B62" s="95">
        <v>0</v>
      </c>
      <c r="C62" s="95">
        <v>1</v>
      </c>
      <c r="D62" s="95">
        <v>0</v>
      </c>
      <c r="E62" s="95">
        <v>0</v>
      </c>
      <c r="F62" s="95">
        <v>2</v>
      </c>
      <c r="G62" s="95">
        <v>0</v>
      </c>
      <c r="H62" s="95">
        <v>2</v>
      </c>
      <c r="I62" s="95">
        <v>1</v>
      </c>
      <c r="J62" s="95">
        <v>2</v>
      </c>
      <c r="K62" s="95">
        <v>8</v>
      </c>
      <c r="M62" s="25" t="s">
        <v>8</v>
      </c>
      <c r="N62" s="98">
        <f t="shared" ref="N62:V63" si="18">B72/$K72</f>
        <v>0</v>
      </c>
      <c r="O62" s="98">
        <f t="shared" si="18"/>
        <v>0</v>
      </c>
      <c r="P62" s="98">
        <f t="shared" si="18"/>
        <v>0</v>
      </c>
      <c r="Q62" s="98">
        <f t="shared" si="18"/>
        <v>0</v>
      </c>
      <c r="R62" s="98">
        <f t="shared" si="18"/>
        <v>0</v>
      </c>
      <c r="S62" s="98">
        <f t="shared" si="18"/>
        <v>0.38461538461538464</v>
      </c>
      <c r="T62" s="98">
        <f t="shared" si="18"/>
        <v>0.51282051282051277</v>
      </c>
      <c r="U62" s="98">
        <f t="shared" si="18"/>
        <v>2.564102564102564E-2</v>
      </c>
      <c r="V62" s="98">
        <f t="shared" si="18"/>
        <v>7.6923076923076927E-2</v>
      </c>
      <c r="W62" s="100">
        <f t="shared" si="14"/>
        <v>1</v>
      </c>
    </row>
    <row r="63" spans="1:42" x14ac:dyDescent="0.25">
      <c r="A63" s="102" t="s">
        <v>3</v>
      </c>
      <c r="B63" s="95">
        <v>0</v>
      </c>
      <c r="C63" s="95">
        <v>3</v>
      </c>
      <c r="D63" s="95">
        <v>2</v>
      </c>
      <c r="E63" s="95">
        <v>6</v>
      </c>
      <c r="F63" s="95">
        <v>0</v>
      </c>
      <c r="G63" s="95">
        <v>4</v>
      </c>
      <c r="H63" s="95">
        <v>0</v>
      </c>
      <c r="I63" s="95">
        <v>7</v>
      </c>
      <c r="J63" s="95">
        <v>2</v>
      </c>
      <c r="K63" s="95">
        <v>24</v>
      </c>
      <c r="M63" s="25" t="s">
        <v>9</v>
      </c>
      <c r="N63" s="98">
        <f t="shared" si="18"/>
        <v>0</v>
      </c>
      <c r="O63" s="98">
        <f t="shared" si="18"/>
        <v>1.5128593040847202E-3</v>
      </c>
      <c r="P63" s="98">
        <f t="shared" si="18"/>
        <v>2.2692889561270802E-3</v>
      </c>
      <c r="Q63" s="98">
        <f t="shared" si="18"/>
        <v>6.0514372163388806E-2</v>
      </c>
      <c r="R63" s="98">
        <f t="shared" si="18"/>
        <v>0.33207261724659609</v>
      </c>
      <c r="S63" s="98">
        <f t="shared" si="18"/>
        <v>0.30181543116490167</v>
      </c>
      <c r="T63" s="98">
        <f t="shared" si="18"/>
        <v>0.1043872919818457</v>
      </c>
      <c r="U63" s="98">
        <f t="shared" si="18"/>
        <v>0.18229954614220878</v>
      </c>
      <c r="V63" s="98">
        <f t="shared" si="18"/>
        <v>1.5128593040847202E-2</v>
      </c>
      <c r="W63" s="100">
        <f t="shared" si="14"/>
        <v>1</v>
      </c>
    </row>
    <row r="64" spans="1:42" x14ac:dyDescent="0.25">
      <c r="A64" s="102" t="s">
        <v>4</v>
      </c>
      <c r="B64" s="95">
        <v>0</v>
      </c>
      <c r="C64" s="95">
        <v>0</v>
      </c>
      <c r="D64" s="95">
        <v>0</v>
      </c>
      <c r="E64" s="95">
        <v>0</v>
      </c>
      <c r="F64" s="95">
        <v>0</v>
      </c>
      <c r="G64" s="95">
        <v>0</v>
      </c>
      <c r="H64" s="95">
        <v>4</v>
      </c>
      <c r="I64" s="95">
        <v>0</v>
      </c>
      <c r="J64" s="95">
        <v>0</v>
      </c>
      <c r="K64" s="95">
        <v>4</v>
      </c>
      <c r="M64" s="25" t="s">
        <v>10</v>
      </c>
      <c r="N64" s="98">
        <f t="shared" ref="N64:V68" si="19">B75/$K75</f>
        <v>0</v>
      </c>
      <c r="O64" s="98">
        <f t="shared" si="19"/>
        <v>0</v>
      </c>
      <c r="P64" s="98">
        <f t="shared" si="19"/>
        <v>1.7857142857142856E-2</v>
      </c>
      <c r="Q64" s="98">
        <f t="shared" si="19"/>
        <v>7.1428571428571425E-2</v>
      </c>
      <c r="R64" s="98">
        <f t="shared" si="19"/>
        <v>0.26785714285714285</v>
      </c>
      <c r="S64" s="98">
        <f t="shared" si="19"/>
        <v>0.6071428571428571</v>
      </c>
      <c r="T64" s="98">
        <f t="shared" si="19"/>
        <v>1.7857142857142856E-2</v>
      </c>
      <c r="U64" s="98">
        <f t="shared" si="19"/>
        <v>0</v>
      </c>
      <c r="V64" s="98">
        <f t="shared" si="19"/>
        <v>1.7857142857142856E-2</v>
      </c>
      <c r="W64" s="100">
        <f t="shared" si="14"/>
        <v>1</v>
      </c>
    </row>
    <row r="65" spans="1:23" x14ac:dyDescent="0.25">
      <c r="A65" s="102" t="s">
        <v>48</v>
      </c>
      <c r="B65" s="95">
        <v>0</v>
      </c>
      <c r="C65" s="95">
        <v>0</v>
      </c>
      <c r="D65" s="95">
        <v>0</v>
      </c>
      <c r="E65" s="95">
        <v>0</v>
      </c>
      <c r="F65" s="95">
        <v>0</v>
      </c>
      <c r="G65" s="95">
        <v>0</v>
      </c>
      <c r="H65" s="95">
        <v>0</v>
      </c>
      <c r="I65" s="95">
        <v>0</v>
      </c>
      <c r="J65" s="95">
        <v>0</v>
      </c>
      <c r="K65" s="95">
        <v>0</v>
      </c>
      <c r="M65" s="25" t="s">
        <v>11</v>
      </c>
      <c r="N65" s="98">
        <f t="shared" si="19"/>
        <v>0</v>
      </c>
      <c r="O65" s="98">
        <f t="shared" si="19"/>
        <v>0</v>
      </c>
      <c r="P65" s="98">
        <f t="shared" si="19"/>
        <v>1.525E-2</v>
      </c>
      <c r="Q65" s="98">
        <f t="shared" si="19"/>
        <v>7.0250000000000007E-2</v>
      </c>
      <c r="R65" s="98">
        <f t="shared" si="19"/>
        <v>0.52725</v>
      </c>
      <c r="S65" s="98">
        <f t="shared" si="19"/>
        <v>0.29349999999999998</v>
      </c>
      <c r="T65" s="98">
        <f t="shared" si="19"/>
        <v>8.8249999999999995E-2</v>
      </c>
      <c r="U65" s="98">
        <f t="shared" si="19"/>
        <v>5.0000000000000001E-3</v>
      </c>
      <c r="V65" s="98">
        <f t="shared" si="19"/>
        <v>5.0000000000000001E-4</v>
      </c>
      <c r="W65" s="100">
        <f t="shared" si="14"/>
        <v>0.99999999999999989</v>
      </c>
    </row>
    <row r="66" spans="1:23" x14ac:dyDescent="0.25">
      <c r="A66" s="102" t="s">
        <v>6</v>
      </c>
      <c r="B66" s="95">
        <v>0</v>
      </c>
      <c r="C66" s="95">
        <v>0</v>
      </c>
      <c r="D66" s="95">
        <v>0</v>
      </c>
      <c r="E66" s="95">
        <v>0</v>
      </c>
      <c r="F66" s="95">
        <v>0</v>
      </c>
      <c r="G66" s="95">
        <v>0</v>
      </c>
      <c r="H66" s="95">
        <v>0</v>
      </c>
      <c r="I66" s="95">
        <v>0</v>
      </c>
      <c r="J66" s="95">
        <v>0</v>
      </c>
      <c r="K66" s="95">
        <v>0</v>
      </c>
      <c r="M66" s="25" t="s">
        <v>12</v>
      </c>
      <c r="N66" s="98">
        <f t="shared" si="19"/>
        <v>0</v>
      </c>
      <c r="O66" s="98">
        <f t="shared" si="19"/>
        <v>0</v>
      </c>
      <c r="P66" s="98">
        <f t="shared" si="19"/>
        <v>0</v>
      </c>
      <c r="Q66" s="98">
        <f t="shared" si="19"/>
        <v>0.10256410256410256</v>
      </c>
      <c r="R66" s="98">
        <f t="shared" si="19"/>
        <v>0.40512820512820513</v>
      </c>
      <c r="S66" s="98">
        <f t="shared" si="19"/>
        <v>6.1538461538461542E-2</v>
      </c>
      <c r="T66" s="98">
        <f t="shared" si="19"/>
        <v>0.11794871794871795</v>
      </c>
      <c r="U66" s="98">
        <f t="shared" si="19"/>
        <v>0.31282051282051282</v>
      </c>
      <c r="V66" s="98">
        <f t="shared" si="19"/>
        <v>0</v>
      </c>
      <c r="W66" s="100">
        <f t="shared" si="14"/>
        <v>1</v>
      </c>
    </row>
    <row r="67" spans="1:23" x14ac:dyDescent="0.25">
      <c r="A67" s="102" t="s">
        <v>7</v>
      </c>
      <c r="B67" s="95">
        <v>0</v>
      </c>
      <c r="C67" s="95">
        <v>0</v>
      </c>
      <c r="D67" s="95">
        <v>0</v>
      </c>
      <c r="E67" s="95">
        <v>2</v>
      </c>
      <c r="F67" s="95">
        <v>12</v>
      </c>
      <c r="G67" s="95">
        <v>1</v>
      </c>
      <c r="H67" s="95">
        <v>1</v>
      </c>
      <c r="I67" s="95">
        <v>10</v>
      </c>
      <c r="J67" s="95">
        <v>0</v>
      </c>
      <c r="K67" s="95">
        <v>26</v>
      </c>
      <c r="M67" s="25" t="s">
        <v>32</v>
      </c>
      <c r="N67" s="98">
        <f t="shared" si="19"/>
        <v>0</v>
      </c>
      <c r="O67" s="98">
        <f t="shared" si="19"/>
        <v>0</v>
      </c>
      <c r="P67" s="98">
        <f t="shared" si="19"/>
        <v>0</v>
      </c>
      <c r="Q67" s="98">
        <f t="shared" si="19"/>
        <v>7.6923076923076927E-2</v>
      </c>
      <c r="R67" s="98">
        <f t="shared" si="19"/>
        <v>0</v>
      </c>
      <c r="S67" s="98">
        <f t="shared" si="19"/>
        <v>0</v>
      </c>
      <c r="T67" s="98">
        <f t="shared" si="19"/>
        <v>0.84615384615384615</v>
      </c>
      <c r="U67" s="98">
        <f t="shared" si="19"/>
        <v>7.6923076923076927E-2</v>
      </c>
      <c r="V67" s="98">
        <f t="shared" si="19"/>
        <v>0</v>
      </c>
      <c r="W67" s="100">
        <f t="shared" si="14"/>
        <v>1</v>
      </c>
    </row>
    <row r="68" spans="1:23" x14ac:dyDescent="0.25">
      <c r="A68" s="102" t="s">
        <v>83</v>
      </c>
      <c r="B68" s="95">
        <v>0</v>
      </c>
      <c r="C68" s="95">
        <v>0</v>
      </c>
      <c r="D68" s="95">
        <v>0</v>
      </c>
      <c r="E68" s="95">
        <v>0</v>
      </c>
      <c r="F68" s="95">
        <v>0</v>
      </c>
      <c r="G68" s="95">
        <v>0</v>
      </c>
      <c r="H68" s="95">
        <v>0</v>
      </c>
      <c r="I68" s="95">
        <v>0</v>
      </c>
      <c r="J68" s="95">
        <v>0</v>
      </c>
      <c r="K68" s="95">
        <v>0</v>
      </c>
      <c r="M68" s="25" t="s">
        <v>18</v>
      </c>
      <c r="N68" s="98">
        <f t="shared" si="19"/>
        <v>0</v>
      </c>
      <c r="O68" s="98">
        <f t="shared" si="19"/>
        <v>0</v>
      </c>
      <c r="P68" s="98">
        <f t="shared" si="19"/>
        <v>8.1053698074974676E-3</v>
      </c>
      <c r="Q68" s="98">
        <f t="shared" si="19"/>
        <v>0.10435663627152988</v>
      </c>
      <c r="R68" s="98">
        <f t="shared" si="19"/>
        <v>0.77507598784194531</v>
      </c>
      <c r="S68" s="98">
        <f t="shared" si="19"/>
        <v>6.1803444782168183E-2</v>
      </c>
      <c r="T68" s="98">
        <f t="shared" si="19"/>
        <v>5.0658561296859167E-2</v>
      </c>
      <c r="U68" s="98">
        <f t="shared" si="19"/>
        <v>0</v>
      </c>
      <c r="V68" s="98">
        <f t="shared" si="19"/>
        <v>0</v>
      </c>
      <c r="W68" s="100">
        <f t="shared" si="14"/>
        <v>1</v>
      </c>
    </row>
    <row r="69" spans="1:23" x14ac:dyDescent="0.25">
      <c r="A69" s="102" t="s">
        <v>50</v>
      </c>
      <c r="B69" s="95">
        <v>0</v>
      </c>
      <c r="C69" s="95">
        <v>0</v>
      </c>
      <c r="D69" s="95">
        <v>0</v>
      </c>
      <c r="E69" s="95">
        <v>0</v>
      </c>
      <c r="F69" s="95">
        <v>0</v>
      </c>
      <c r="G69" s="95">
        <v>0</v>
      </c>
      <c r="H69" s="95">
        <v>0</v>
      </c>
      <c r="I69" s="95">
        <v>0</v>
      </c>
      <c r="J69" s="95">
        <v>0</v>
      </c>
      <c r="K69" s="95">
        <v>0</v>
      </c>
      <c r="M69" s="25" t="s">
        <v>13</v>
      </c>
      <c r="N69" s="98">
        <f t="shared" ref="N69:V70" si="20">B81/$K81</f>
        <v>0</v>
      </c>
      <c r="O69" s="98">
        <f t="shared" si="20"/>
        <v>0</v>
      </c>
      <c r="P69" s="98">
        <f t="shared" si="20"/>
        <v>0</v>
      </c>
      <c r="Q69" s="98">
        <f t="shared" si="20"/>
        <v>0</v>
      </c>
      <c r="R69" s="98">
        <f t="shared" si="20"/>
        <v>0</v>
      </c>
      <c r="S69" s="98">
        <f t="shared" si="20"/>
        <v>0</v>
      </c>
      <c r="T69" s="98">
        <f t="shared" si="20"/>
        <v>1.020408163265306E-2</v>
      </c>
      <c r="U69" s="98">
        <f t="shared" si="20"/>
        <v>0.98979591836734693</v>
      </c>
      <c r="V69" s="98">
        <f t="shared" si="20"/>
        <v>0</v>
      </c>
      <c r="W69" s="100">
        <f t="shared" si="14"/>
        <v>1</v>
      </c>
    </row>
    <row r="70" spans="1:23" x14ac:dyDescent="0.25">
      <c r="A70" s="102" t="s">
        <v>51</v>
      </c>
      <c r="B70" s="95">
        <v>0</v>
      </c>
      <c r="C70" s="95">
        <v>0</v>
      </c>
      <c r="D70" s="95">
        <v>0</v>
      </c>
      <c r="E70" s="95">
        <v>3</v>
      </c>
      <c r="F70" s="95">
        <v>0</v>
      </c>
      <c r="G70" s="95">
        <v>0</v>
      </c>
      <c r="H70" s="95">
        <v>0</v>
      </c>
      <c r="I70" s="95">
        <v>0</v>
      </c>
      <c r="J70" s="95">
        <v>0</v>
      </c>
      <c r="K70" s="95">
        <v>3</v>
      </c>
      <c r="M70" s="25" t="s">
        <v>14</v>
      </c>
      <c r="N70" s="98">
        <f t="shared" si="20"/>
        <v>1.9607843137254902E-3</v>
      </c>
      <c r="O70" s="98">
        <f t="shared" si="20"/>
        <v>6.5359477124183002E-4</v>
      </c>
      <c r="P70" s="98">
        <f t="shared" si="20"/>
        <v>3.0065359477124184E-2</v>
      </c>
      <c r="Q70" s="98">
        <f t="shared" si="20"/>
        <v>0.19607843137254902</v>
      </c>
      <c r="R70" s="98">
        <f t="shared" si="20"/>
        <v>0.61830065359477127</v>
      </c>
      <c r="S70" s="98">
        <f t="shared" si="20"/>
        <v>7.2549019607843143E-2</v>
      </c>
      <c r="T70" s="98">
        <f t="shared" si="20"/>
        <v>7.0588235294117646E-2</v>
      </c>
      <c r="U70" s="98">
        <f t="shared" si="20"/>
        <v>5.8823529411764705E-3</v>
      </c>
      <c r="V70" s="98">
        <f t="shared" si="20"/>
        <v>3.9215686274509803E-3</v>
      </c>
      <c r="W70" s="100">
        <f t="shared" si="14"/>
        <v>0.99999999999999989</v>
      </c>
    </row>
    <row r="71" spans="1:23" x14ac:dyDescent="0.25">
      <c r="A71" s="102" t="s">
        <v>42</v>
      </c>
      <c r="B71" s="95">
        <v>0</v>
      </c>
      <c r="C71" s="95">
        <v>0</v>
      </c>
      <c r="D71" s="95">
        <v>0</v>
      </c>
      <c r="E71" s="95">
        <v>4</v>
      </c>
      <c r="F71" s="95">
        <v>4</v>
      </c>
      <c r="G71" s="95">
        <v>0</v>
      </c>
      <c r="H71" s="95">
        <v>0</v>
      </c>
      <c r="I71" s="95">
        <v>0</v>
      </c>
      <c r="J71" s="95">
        <v>0</v>
      </c>
      <c r="K71" s="95">
        <v>8</v>
      </c>
      <c r="M71" s="25" t="s">
        <v>15</v>
      </c>
      <c r="N71" s="98">
        <f t="shared" ref="N71:V73" si="21">B86/$K86</f>
        <v>0</v>
      </c>
      <c r="O71" s="98">
        <f t="shared" si="21"/>
        <v>0</v>
      </c>
      <c r="P71" s="98">
        <f t="shared" si="21"/>
        <v>6.6666666666666666E-2</v>
      </c>
      <c r="Q71" s="98">
        <f t="shared" si="21"/>
        <v>0.6</v>
      </c>
      <c r="R71" s="98">
        <f t="shared" si="21"/>
        <v>0</v>
      </c>
      <c r="S71" s="98">
        <f t="shared" si="21"/>
        <v>6.6666666666666666E-2</v>
      </c>
      <c r="T71" s="98">
        <f t="shared" si="21"/>
        <v>0.13333333333333333</v>
      </c>
      <c r="U71" s="98">
        <f t="shared" si="21"/>
        <v>0</v>
      </c>
      <c r="V71" s="98">
        <f t="shared" si="21"/>
        <v>0.13333333333333333</v>
      </c>
      <c r="W71" s="100">
        <f t="shared" si="14"/>
        <v>0.99999999999999989</v>
      </c>
    </row>
    <row r="72" spans="1:23" x14ac:dyDescent="0.25">
      <c r="A72" s="102" t="s">
        <v>8</v>
      </c>
      <c r="B72" s="95">
        <v>0</v>
      </c>
      <c r="C72" s="95">
        <v>0</v>
      </c>
      <c r="D72" s="95">
        <v>0</v>
      </c>
      <c r="E72" s="95">
        <v>0</v>
      </c>
      <c r="F72" s="95">
        <v>0</v>
      </c>
      <c r="G72" s="95">
        <v>15</v>
      </c>
      <c r="H72" s="95">
        <v>20</v>
      </c>
      <c r="I72" s="95">
        <v>1</v>
      </c>
      <c r="J72" s="95">
        <v>3</v>
      </c>
      <c r="K72" s="95">
        <v>39</v>
      </c>
      <c r="M72" s="25" t="s">
        <v>54</v>
      </c>
      <c r="N72" s="98">
        <f t="shared" si="21"/>
        <v>0</v>
      </c>
      <c r="O72" s="98">
        <f t="shared" si="21"/>
        <v>0</v>
      </c>
      <c r="P72" s="98">
        <f t="shared" si="21"/>
        <v>0</v>
      </c>
      <c r="Q72" s="98">
        <f t="shared" si="21"/>
        <v>0</v>
      </c>
      <c r="R72" s="98">
        <f t="shared" si="21"/>
        <v>5.5555555555555552E-2</v>
      </c>
      <c r="S72" s="98">
        <f t="shared" si="21"/>
        <v>0.55555555555555558</v>
      </c>
      <c r="T72" s="98">
        <f t="shared" si="21"/>
        <v>0.3888888888888889</v>
      </c>
      <c r="U72" s="98">
        <f t="shared" si="21"/>
        <v>0</v>
      </c>
      <c r="V72" s="98">
        <f t="shared" si="21"/>
        <v>0</v>
      </c>
      <c r="W72" s="100">
        <f t="shared" si="14"/>
        <v>1</v>
      </c>
    </row>
    <row r="73" spans="1:23" x14ac:dyDescent="0.25">
      <c r="A73" s="102" t="s">
        <v>9</v>
      </c>
      <c r="B73" s="95">
        <v>0</v>
      </c>
      <c r="C73" s="95">
        <v>4</v>
      </c>
      <c r="D73" s="95">
        <v>6</v>
      </c>
      <c r="E73" s="95">
        <v>160</v>
      </c>
      <c r="F73" s="95">
        <v>878</v>
      </c>
      <c r="G73" s="95">
        <v>798</v>
      </c>
      <c r="H73" s="95">
        <v>276</v>
      </c>
      <c r="I73" s="95">
        <v>482</v>
      </c>
      <c r="J73" s="95">
        <v>40</v>
      </c>
      <c r="K73" s="95">
        <v>2644</v>
      </c>
      <c r="M73" s="25" t="s">
        <v>47</v>
      </c>
      <c r="N73" s="98">
        <f t="shared" si="21"/>
        <v>0</v>
      </c>
      <c r="O73" s="98">
        <f t="shared" si="21"/>
        <v>0</v>
      </c>
      <c r="P73" s="98">
        <f t="shared" si="21"/>
        <v>0</v>
      </c>
      <c r="Q73" s="98">
        <f t="shared" si="21"/>
        <v>0.73469387755102045</v>
      </c>
      <c r="R73" s="98">
        <f t="shared" si="21"/>
        <v>0.14285714285714285</v>
      </c>
      <c r="S73" s="98">
        <f t="shared" si="21"/>
        <v>0.12244897959183673</v>
      </c>
      <c r="T73" s="98">
        <f t="shared" si="21"/>
        <v>0</v>
      </c>
      <c r="U73" s="98">
        <f t="shared" si="21"/>
        <v>0</v>
      </c>
      <c r="V73" s="98">
        <f t="shared" si="21"/>
        <v>0</v>
      </c>
      <c r="W73" s="100">
        <f t="shared" si="14"/>
        <v>1</v>
      </c>
    </row>
    <row r="74" spans="1:23" x14ac:dyDescent="0.25">
      <c r="A74" s="102" t="s">
        <v>44</v>
      </c>
      <c r="B74" s="95">
        <v>0</v>
      </c>
      <c r="C74" s="95">
        <v>0</v>
      </c>
      <c r="D74" s="95">
        <v>0</v>
      </c>
      <c r="E74" s="95">
        <v>0</v>
      </c>
      <c r="F74" s="95">
        <v>1</v>
      </c>
      <c r="G74" s="95">
        <v>1</v>
      </c>
      <c r="H74" s="95">
        <v>0</v>
      </c>
      <c r="I74" s="95">
        <v>0</v>
      </c>
      <c r="J74" s="95">
        <v>0</v>
      </c>
      <c r="K74" s="95">
        <v>2</v>
      </c>
      <c r="M74" s="25" t="s">
        <v>17</v>
      </c>
      <c r="N74" s="98">
        <f t="shared" ref="N74:V74" si="22">B91/$K91</f>
        <v>0</v>
      </c>
      <c r="O74" s="98">
        <f t="shared" si="22"/>
        <v>0</v>
      </c>
      <c r="P74" s="98">
        <f t="shared" si="22"/>
        <v>0</v>
      </c>
      <c r="Q74" s="98">
        <f t="shared" si="22"/>
        <v>0</v>
      </c>
      <c r="R74" s="98">
        <f t="shared" si="22"/>
        <v>0.99833666001330668</v>
      </c>
      <c r="S74" s="98">
        <f t="shared" si="22"/>
        <v>0</v>
      </c>
      <c r="T74" s="98">
        <f t="shared" si="22"/>
        <v>0</v>
      </c>
      <c r="U74" s="98">
        <f t="shared" si="22"/>
        <v>3.3266799733865603E-4</v>
      </c>
      <c r="V74" s="98">
        <f t="shared" si="22"/>
        <v>1.3306719893546241E-3</v>
      </c>
      <c r="W74" s="100">
        <f t="shared" si="14"/>
        <v>1</v>
      </c>
    </row>
    <row r="75" spans="1:23" x14ac:dyDescent="0.25">
      <c r="A75" s="102" t="s">
        <v>10</v>
      </c>
      <c r="B75" s="95">
        <v>0</v>
      </c>
      <c r="C75" s="95">
        <v>0</v>
      </c>
      <c r="D75" s="95">
        <v>1</v>
      </c>
      <c r="E75" s="95">
        <v>4</v>
      </c>
      <c r="F75" s="95">
        <v>15</v>
      </c>
      <c r="G75" s="95">
        <v>34</v>
      </c>
      <c r="H75" s="95">
        <v>1</v>
      </c>
      <c r="I75" s="95">
        <v>0</v>
      </c>
      <c r="J75" s="95">
        <v>1</v>
      </c>
      <c r="K75" s="95">
        <v>56</v>
      </c>
    </row>
    <row r="76" spans="1:23" x14ac:dyDescent="0.25">
      <c r="A76" s="102" t="s">
        <v>11</v>
      </c>
      <c r="B76" s="95">
        <v>0</v>
      </c>
      <c r="C76" s="95">
        <v>0</v>
      </c>
      <c r="D76" s="95">
        <v>61</v>
      </c>
      <c r="E76" s="95">
        <v>281</v>
      </c>
      <c r="F76" s="95">
        <v>2109</v>
      </c>
      <c r="G76" s="95">
        <v>1174</v>
      </c>
      <c r="H76" s="95">
        <v>353</v>
      </c>
      <c r="I76" s="95">
        <v>20</v>
      </c>
      <c r="J76" s="95">
        <v>2</v>
      </c>
      <c r="K76" s="95">
        <v>4000</v>
      </c>
    </row>
    <row r="77" spans="1:23" x14ac:dyDescent="0.25">
      <c r="A77" s="102" t="s">
        <v>12</v>
      </c>
      <c r="B77" s="95">
        <v>0</v>
      </c>
      <c r="C77" s="95">
        <v>0</v>
      </c>
      <c r="D77" s="95">
        <v>0</v>
      </c>
      <c r="E77" s="95">
        <v>20</v>
      </c>
      <c r="F77" s="95">
        <v>79</v>
      </c>
      <c r="G77" s="95">
        <v>12</v>
      </c>
      <c r="H77" s="95">
        <v>23</v>
      </c>
      <c r="I77" s="95">
        <v>61</v>
      </c>
      <c r="J77" s="95">
        <v>0</v>
      </c>
      <c r="K77" s="95">
        <v>195</v>
      </c>
    </row>
    <row r="78" spans="1:23" x14ac:dyDescent="0.25">
      <c r="A78" s="102" t="s">
        <v>32</v>
      </c>
      <c r="B78" s="95">
        <v>0</v>
      </c>
      <c r="C78" s="95">
        <v>0</v>
      </c>
      <c r="D78" s="95">
        <v>0</v>
      </c>
      <c r="E78" s="95">
        <v>1</v>
      </c>
      <c r="F78" s="95">
        <v>0</v>
      </c>
      <c r="G78" s="95">
        <v>0</v>
      </c>
      <c r="H78" s="95">
        <v>11</v>
      </c>
      <c r="I78" s="95">
        <v>1</v>
      </c>
      <c r="J78" s="95">
        <v>0</v>
      </c>
      <c r="K78" s="95">
        <v>13</v>
      </c>
    </row>
    <row r="79" spans="1:23" x14ac:dyDescent="0.25">
      <c r="A79" s="102" t="s">
        <v>18</v>
      </c>
      <c r="B79" s="95">
        <v>0</v>
      </c>
      <c r="C79" s="95">
        <v>0</v>
      </c>
      <c r="D79" s="95">
        <v>8</v>
      </c>
      <c r="E79" s="95">
        <v>103</v>
      </c>
      <c r="F79" s="95">
        <v>765</v>
      </c>
      <c r="G79" s="95">
        <v>61</v>
      </c>
      <c r="H79" s="95">
        <v>50</v>
      </c>
      <c r="I79" s="95">
        <v>0</v>
      </c>
      <c r="J79" s="95">
        <v>0</v>
      </c>
      <c r="K79" s="95">
        <v>987</v>
      </c>
    </row>
    <row r="80" spans="1:23" x14ac:dyDescent="0.25">
      <c r="A80" s="102" t="s">
        <v>46</v>
      </c>
      <c r="B80" s="95">
        <v>0</v>
      </c>
      <c r="C80" s="95">
        <v>0</v>
      </c>
      <c r="D80" s="95">
        <v>0</v>
      </c>
      <c r="E80" s="95">
        <v>0</v>
      </c>
      <c r="F80" s="95">
        <v>0</v>
      </c>
      <c r="G80" s="95">
        <v>0</v>
      </c>
      <c r="H80" s="95">
        <v>0</v>
      </c>
      <c r="I80" s="95">
        <v>2</v>
      </c>
      <c r="J80" s="95">
        <v>0</v>
      </c>
      <c r="K80" s="95">
        <v>2</v>
      </c>
      <c r="M80" s="25"/>
      <c r="N80" s="98"/>
      <c r="O80" s="98"/>
      <c r="P80" s="98"/>
      <c r="Q80" s="98"/>
      <c r="R80" s="98"/>
      <c r="S80" s="98"/>
      <c r="T80" s="98"/>
      <c r="U80" s="98"/>
      <c r="V80" s="98"/>
      <c r="W80" s="100"/>
    </row>
    <row r="81" spans="1:23" x14ac:dyDescent="0.25">
      <c r="A81" s="102" t="s">
        <v>13</v>
      </c>
      <c r="B81" s="95">
        <v>0</v>
      </c>
      <c r="C81" s="95">
        <v>0</v>
      </c>
      <c r="D81" s="95">
        <v>0</v>
      </c>
      <c r="E81" s="95">
        <v>0</v>
      </c>
      <c r="F81" s="95">
        <v>0</v>
      </c>
      <c r="G81" s="95">
        <v>0</v>
      </c>
      <c r="H81" s="95">
        <v>1</v>
      </c>
      <c r="I81" s="95">
        <v>97</v>
      </c>
      <c r="J81" s="95">
        <v>0</v>
      </c>
      <c r="K81" s="95">
        <v>98</v>
      </c>
    </row>
    <row r="82" spans="1:23" x14ac:dyDescent="0.25">
      <c r="A82" s="102" t="s">
        <v>14</v>
      </c>
      <c r="B82" s="95">
        <v>3</v>
      </c>
      <c r="C82" s="95">
        <v>1</v>
      </c>
      <c r="D82" s="95">
        <v>46</v>
      </c>
      <c r="E82" s="95">
        <v>300</v>
      </c>
      <c r="F82" s="95">
        <v>946</v>
      </c>
      <c r="G82" s="95">
        <v>111</v>
      </c>
      <c r="H82" s="95">
        <v>108</v>
      </c>
      <c r="I82" s="95">
        <v>9</v>
      </c>
      <c r="J82" s="95">
        <v>6</v>
      </c>
      <c r="K82" s="95">
        <v>1530</v>
      </c>
    </row>
    <row r="83" spans="1:23" x14ac:dyDescent="0.25">
      <c r="A83" s="102" t="s">
        <v>40</v>
      </c>
      <c r="B83" s="95">
        <v>0</v>
      </c>
      <c r="C83" s="95">
        <v>0</v>
      </c>
      <c r="D83" s="95">
        <v>0</v>
      </c>
      <c r="E83" s="95">
        <v>1</v>
      </c>
      <c r="F83" s="95">
        <v>0</v>
      </c>
      <c r="G83" s="95">
        <v>1</v>
      </c>
      <c r="H83" s="95">
        <v>3</v>
      </c>
      <c r="I83" s="95">
        <v>1</v>
      </c>
      <c r="J83" s="95">
        <v>0</v>
      </c>
      <c r="K83" s="95">
        <v>6</v>
      </c>
      <c r="M83" s="25"/>
      <c r="N83" s="98"/>
      <c r="O83" s="98"/>
      <c r="P83" s="98"/>
      <c r="Q83" s="98"/>
      <c r="R83" s="98"/>
      <c r="S83" s="98"/>
      <c r="T83" s="98"/>
      <c r="U83" s="98"/>
      <c r="V83" s="98"/>
      <c r="W83" s="100"/>
    </row>
    <row r="84" spans="1:23" x14ac:dyDescent="0.25">
      <c r="A84" s="102" t="s">
        <v>52</v>
      </c>
      <c r="B84" s="95">
        <v>0</v>
      </c>
      <c r="C84" s="95">
        <v>0</v>
      </c>
      <c r="D84" s="95">
        <v>0</v>
      </c>
      <c r="E84" s="95">
        <v>0</v>
      </c>
      <c r="F84" s="95">
        <v>0</v>
      </c>
      <c r="G84" s="95">
        <v>0</v>
      </c>
      <c r="H84" s="95">
        <v>0</v>
      </c>
      <c r="I84" s="95">
        <v>0</v>
      </c>
      <c r="J84" s="95">
        <v>0</v>
      </c>
      <c r="K84" s="95">
        <v>0</v>
      </c>
      <c r="M84" s="25"/>
      <c r="N84" s="98"/>
      <c r="O84" s="98"/>
      <c r="P84" s="98"/>
      <c r="Q84" s="98"/>
      <c r="R84" s="98"/>
      <c r="S84" s="98"/>
      <c r="T84" s="98"/>
      <c r="U84" s="98"/>
      <c r="V84" s="98"/>
      <c r="W84" s="100"/>
    </row>
    <row r="85" spans="1:23" x14ac:dyDescent="0.25">
      <c r="A85" s="102" t="s">
        <v>53</v>
      </c>
      <c r="B85" s="95">
        <v>0</v>
      </c>
      <c r="C85" s="95">
        <v>0</v>
      </c>
      <c r="D85" s="95">
        <v>0</v>
      </c>
      <c r="E85" s="95">
        <v>0</v>
      </c>
      <c r="F85" s="95">
        <v>0</v>
      </c>
      <c r="G85" s="95">
        <v>0</v>
      </c>
      <c r="H85" s="95">
        <v>1</v>
      </c>
      <c r="I85" s="95">
        <v>0</v>
      </c>
      <c r="J85" s="95">
        <v>0</v>
      </c>
      <c r="K85" s="95">
        <v>1</v>
      </c>
      <c r="M85" s="25"/>
      <c r="N85" s="98"/>
      <c r="O85" s="98"/>
      <c r="P85" s="98"/>
      <c r="Q85" s="98"/>
      <c r="R85" s="98"/>
      <c r="S85" s="98"/>
      <c r="T85" s="98"/>
      <c r="U85" s="98"/>
      <c r="V85" s="98"/>
      <c r="W85" s="100"/>
    </row>
    <row r="86" spans="1:23" x14ac:dyDescent="0.25">
      <c r="A86" s="102" t="s">
        <v>15</v>
      </c>
      <c r="B86" s="95">
        <v>0</v>
      </c>
      <c r="C86" s="95">
        <v>0</v>
      </c>
      <c r="D86" s="95">
        <v>1</v>
      </c>
      <c r="E86" s="95">
        <v>9</v>
      </c>
      <c r="F86" s="95">
        <v>0</v>
      </c>
      <c r="G86" s="95">
        <v>1</v>
      </c>
      <c r="H86" s="95">
        <v>2</v>
      </c>
      <c r="I86" s="95">
        <v>0</v>
      </c>
      <c r="J86" s="95">
        <v>2</v>
      </c>
      <c r="K86" s="95">
        <v>15</v>
      </c>
    </row>
    <row r="87" spans="1:23" x14ac:dyDescent="0.25">
      <c r="A87" s="102" t="s">
        <v>54</v>
      </c>
      <c r="B87" s="95">
        <v>0</v>
      </c>
      <c r="C87" s="95">
        <v>0</v>
      </c>
      <c r="D87" s="95">
        <v>0</v>
      </c>
      <c r="E87" s="95">
        <v>0</v>
      </c>
      <c r="F87" s="95">
        <v>2</v>
      </c>
      <c r="G87" s="95">
        <v>20</v>
      </c>
      <c r="H87" s="95">
        <v>14</v>
      </c>
      <c r="I87" s="95">
        <v>0</v>
      </c>
      <c r="J87" s="95">
        <v>0</v>
      </c>
      <c r="K87" s="95">
        <v>36</v>
      </c>
    </row>
    <row r="88" spans="1:23" x14ac:dyDescent="0.25">
      <c r="A88" s="102" t="s">
        <v>47</v>
      </c>
      <c r="B88" s="95">
        <v>0</v>
      </c>
      <c r="C88" s="95">
        <v>0</v>
      </c>
      <c r="D88" s="95">
        <v>0</v>
      </c>
      <c r="E88" s="95">
        <v>36</v>
      </c>
      <c r="F88" s="95">
        <v>7</v>
      </c>
      <c r="G88" s="95">
        <v>6</v>
      </c>
      <c r="H88" s="95">
        <v>0</v>
      </c>
      <c r="I88" s="95">
        <v>0</v>
      </c>
      <c r="J88" s="95">
        <v>0</v>
      </c>
      <c r="K88" s="95">
        <v>49</v>
      </c>
    </row>
    <row r="89" spans="1:23" x14ac:dyDescent="0.25">
      <c r="A89" s="102" t="s">
        <v>16</v>
      </c>
      <c r="B89" s="95">
        <v>0</v>
      </c>
      <c r="C89" s="95">
        <v>0</v>
      </c>
      <c r="D89" s="95">
        <v>0</v>
      </c>
      <c r="E89" s="95">
        <v>0</v>
      </c>
      <c r="F89" s="95">
        <v>0</v>
      </c>
      <c r="G89" s="95">
        <v>0</v>
      </c>
      <c r="H89" s="95">
        <v>0</v>
      </c>
      <c r="I89" s="95">
        <v>0</v>
      </c>
      <c r="J89" s="95">
        <v>0</v>
      </c>
      <c r="K89" s="95">
        <v>0</v>
      </c>
      <c r="M89" s="25"/>
      <c r="N89" s="98"/>
      <c r="O89" s="98"/>
      <c r="P89" s="98"/>
      <c r="Q89" s="98"/>
      <c r="R89" s="98"/>
      <c r="S89" s="98"/>
      <c r="T89" s="98"/>
      <c r="U89" s="98"/>
      <c r="V89" s="98"/>
      <c r="W89" s="100"/>
    </row>
    <row r="90" spans="1:23" x14ac:dyDescent="0.25">
      <c r="A90" s="102" t="s">
        <v>55</v>
      </c>
      <c r="B90" s="95">
        <v>0</v>
      </c>
      <c r="C90" s="95">
        <v>0</v>
      </c>
      <c r="D90" s="95">
        <v>0</v>
      </c>
      <c r="E90" s="95">
        <v>4</v>
      </c>
      <c r="F90" s="95">
        <v>0</v>
      </c>
      <c r="G90" s="95">
        <v>0</v>
      </c>
      <c r="H90" s="95">
        <v>0</v>
      </c>
      <c r="I90" s="95">
        <v>0</v>
      </c>
      <c r="J90" s="95">
        <v>1</v>
      </c>
      <c r="K90" s="95">
        <v>5</v>
      </c>
      <c r="M90" s="25"/>
      <c r="N90" s="98"/>
      <c r="O90" s="98"/>
      <c r="P90" s="98"/>
      <c r="Q90" s="98"/>
      <c r="R90" s="98"/>
      <c r="S90" s="98"/>
      <c r="T90" s="98"/>
      <c r="U90" s="98"/>
      <c r="V90" s="98"/>
      <c r="W90" s="100"/>
    </row>
    <row r="91" spans="1:23" x14ac:dyDescent="0.25">
      <c r="A91" s="41" t="s">
        <v>17</v>
      </c>
      <c r="B91" s="117">
        <v>0</v>
      </c>
      <c r="C91" s="117">
        <v>0</v>
      </c>
      <c r="D91" s="117">
        <v>0</v>
      </c>
      <c r="E91" s="117">
        <v>0</v>
      </c>
      <c r="F91" s="117">
        <v>3001</v>
      </c>
      <c r="G91" s="117">
        <v>0</v>
      </c>
      <c r="H91" s="117">
        <v>0</v>
      </c>
      <c r="I91" s="117">
        <v>1</v>
      </c>
      <c r="J91" s="117">
        <v>4</v>
      </c>
      <c r="K91" s="117">
        <v>3006</v>
      </c>
    </row>
    <row r="92" spans="1:23" x14ac:dyDescent="0.25">
      <c r="A92" s="109" t="s">
        <v>24</v>
      </c>
      <c r="B92" s="95">
        <v>3</v>
      </c>
      <c r="C92" s="95">
        <v>13</v>
      </c>
      <c r="D92" s="95">
        <v>180</v>
      </c>
      <c r="E92" s="95">
        <v>970</v>
      </c>
      <c r="F92" s="95">
        <v>7904</v>
      </c>
      <c r="G92" s="95">
        <v>2312</v>
      </c>
      <c r="H92" s="95">
        <v>924</v>
      </c>
      <c r="I92" s="95">
        <v>727</v>
      </c>
      <c r="J92" s="95">
        <v>106</v>
      </c>
      <c r="K92" s="95">
        <v>13139</v>
      </c>
      <c r="M92" s="172"/>
    </row>
    <row r="93" spans="1:23" x14ac:dyDescent="0.25">
      <c r="M93" s="25"/>
    </row>
    <row r="94" spans="1:23" x14ac:dyDescent="0.25">
      <c r="M94" s="25"/>
    </row>
    <row r="95" spans="1:23" x14ac:dyDescent="0.25">
      <c r="M95" s="25"/>
    </row>
    <row r="96" spans="1:23" x14ac:dyDescent="0.25">
      <c r="A96" s="103" t="s">
        <v>171</v>
      </c>
      <c r="B96" s="1" t="s">
        <v>20</v>
      </c>
      <c r="C96" s="1"/>
      <c r="D96" s="1"/>
      <c r="E96" s="1"/>
      <c r="F96" s="1" t="s">
        <v>21</v>
      </c>
      <c r="G96" s="1"/>
      <c r="H96" s="1"/>
      <c r="I96" s="1"/>
      <c r="J96" s="1"/>
      <c r="K96" s="1"/>
      <c r="M96" s="172" t="s">
        <v>134</v>
      </c>
      <c r="N96" s="1"/>
      <c r="O96" s="1"/>
      <c r="P96" s="1"/>
      <c r="Q96" s="1"/>
      <c r="R96" s="1"/>
      <c r="S96" s="1"/>
      <c r="T96" s="1"/>
      <c r="U96" s="1"/>
      <c r="V96" s="1"/>
      <c r="W96" s="1"/>
    </row>
    <row r="97" spans="1:35" x14ac:dyDescent="0.25">
      <c r="A97" s="131" t="s">
        <v>19</v>
      </c>
      <c r="B97" s="151">
        <v>13</v>
      </c>
      <c r="C97" s="152">
        <v>18</v>
      </c>
      <c r="D97" s="152">
        <v>23</v>
      </c>
      <c r="E97" s="152">
        <v>28</v>
      </c>
      <c r="F97" s="152">
        <v>3</v>
      </c>
      <c r="G97" s="152">
        <v>8</v>
      </c>
      <c r="H97" s="152">
        <v>13</v>
      </c>
      <c r="I97" s="152">
        <v>18</v>
      </c>
      <c r="J97" s="152">
        <v>23</v>
      </c>
      <c r="K97" s="115" t="s">
        <v>24</v>
      </c>
      <c r="M97" s="25"/>
      <c r="N97" s="157">
        <v>41377</v>
      </c>
      <c r="O97" s="157">
        <v>41382</v>
      </c>
      <c r="P97" s="157">
        <v>41387</v>
      </c>
      <c r="Q97" s="157">
        <v>41392</v>
      </c>
      <c r="R97" s="157">
        <v>41397</v>
      </c>
      <c r="S97" s="157">
        <v>41402</v>
      </c>
      <c r="T97" s="157">
        <v>41407</v>
      </c>
      <c r="U97" s="157">
        <v>41412</v>
      </c>
      <c r="V97" s="157">
        <v>41417</v>
      </c>
      <c r="W97" s="108" t="s">
        <v>24</v>
      </c>
      <c r="AI97" s="1"/>
    </row>
    <row r="98" spans="1:35" x14ac:dyDescent="0.25">
      <c r="A98" s="153" t="s">
        <v>1</v>
      </c>
      <c r="B98" s="95">
        <v>0</v>
      </c>
      <c r="C98" s="95">
        <v>0</v>
      </c>
      <c r="D98" s="95">
        <v>0</v>
      </c>
      <c r="E98" s="95">
        <v>0</v>
      </c>
      <c r="F98" s="95">
        <v>0</v>
      </c>
      <c r="G98" s="95">
        <v>14</v>
      </c>
      <c r="H98" s="95">
        <v>36</v>
      </c>
      <c r="I98" s="95">
        <v>14</v>
      </c>
      <c r="J98" s="95">
        <v>28</v>
      </c>
      <c r="K98" s="95">
        <v>92</v>
      </c>
      <c r="M98" s="25" t="s">
        <v>1</v>
      </c>
      <c r="N98" s="98">
        <f t="shared" ref="N98:W98" si="23">B98/$K98</f>
        <v>0</v>
      </c>
      <c r="O98" s="98">
        <f t="shared" si="23"/>
        <v>0</v>
      </c>
      <c r="P98" s="98">
        <f t="shared" si="23"/>
        <v>0</v>
      </c>
      <c r="Q98" s="98">
        <f t="shared" si="23"/>
        <v>0</v>
      </c>
      <c r="R98" s="98">
        <f t="shared" si="23"/>
        <v>0</v>
      </c>
      <c r="S98" s="98">
        <f t="shared" si="23"/>
        <v>0.15217391304347827</v>
      </c>
      <c r="T98" s="98">
        <f t="shared" si="23"/>
        <v>0.39130434782608697</v>
      </c>
      <c r="U98" s="98">
        <f t="shared" si="23"/>
        <v>0.15217391304347827</v>
      </c>
      <c r="V98" s="98">
        <f t="shared" si="23"/>
        <v>0.30434782608695654</v>
      </c>
      <c r="W98" s="98">
        <f t="shared" si="23"/>
        <v>1</v>
      </c>
      <c r="AI98" s="2"/>
    </row>
    <row r="99" spans="1:35" x14ac:dyDescent="0.25">
      <c r="A99" s="102" t="s">
        <v>49</v>
      </c>
      <c r="B99" s="95">
        <v>0</v>
      </c>
      <c r="C99" s="95">
        <v>0</v>
      </c>
      <c r="D99" s="95">
        <v>0</v>
      </c>
      <c r="E99" s="95">
        <v>0</v>
      </c>
      <c r="F99" s="95">
        <v>0</v>
      </c>
      <c r="G99" s="95">
        <v>0</v>
      </c>
      <c r="H99" s="95">
        <v>0</v>
      </c>
      <c r="I99" s="95">
        <v>0</v>
      </c>
      <c r="J99" s="95">
        <v>0</v>
      </c>
      <c r="K99" s="95">
        <v>0</v>
      </c>
      <c r="M99" s="25" t="s">
        <v>45</v>
      </c>
      <c r="N99" s="98">
        <f t="shared" ref="N99:W101" si="24">B100/$K100</f>
        <v>0</v>
      </c>
      <c r="O99" s="98">
        <f t="shared" si="24"/>
        <v>0</v>
      </c>
      <c r="P99" s="98">
        <f t="shared" si="24"/>
        <v>0</v>
      </c>
      <c r="Q99" s="98">
        <f t="shared" si="24"/>
        <v>0</v>
      </c>
      <c r="R99" s="98">
        <f t="shared" si="24"/>
        <v>0</v>
      </c>
      <c r="S99" s="98">
        <f t="shared" si="24"/>
        <v>0</v>
      </c>
      <c r="T99" s="98">
        <f t="shared" si="24"/>
        <v>0</v>
      </c>
      <c r="U99" s="98">
        <f t="shared" si="24"/>
        <v>1</v>
      </c>
      <c r="V99" s="98">
        <f t="shared" si="24"/>
        <v>0</v>
      </c>
      <c r="W99" s="98">
        <f t="shared" si="24"/>
        <v>1</v>
      </c>
      <c r="AI99" s="2"/>
    </row>
    <row r="100" spans="1:35" x14ac:dyDescent="0.25">
      <c r="A100" s="102" t="s">
        <v>45</v>
      </c>
      <c r="B100" s="95">
        <v>0</v>
      </c>
      <c r="C100" s="95">
        <v>0</v>
      </c>
      <c r="D100" s="95">
        <v>0</v>
      </c>
      <c r="E100" s="95">
        <v>0</v>
      </c>
      <c r="F100" s="95">
        <v>0</v>
      </c>
      <c r="G100" s="95">
        <v>0</v>
      </c>
      <c r="H100" s="95">
        <v>0</v>
      </c>
      <c r="I100" s="95">
        <v>10</v>
      </c>
      <c r="J100" s="95">
        <v>0</v>
      </c>
      <c r="K100" s="95">
        <v>10</v>
      </c>
      <c r="M100" s="25" t="s">
        <v>41</v>
      </c>
      <c r="N100" s="98">
        <f t="shared" si="24"/>
        <v>0</v>
      </c>
      <c r="O100" s="98">
        <f t="shared" si="24"/>
        <v>0</v>
      </c>
      <c r="P100" s="98">
        <f t="shared" si="24"/>
        <v>3.125E-2</v>
      </c>
      <c r="Q100" s="98">
        <f t="shared" si="24"/>
        <v>2.0833333333333332E-2</v>
      </c>
      <c r="R100" s="98">
        <f t="shared" si="24"/>
        <v>0.14583333333333334</v>
      </c>
      <c r="S100" s="98">
        <f t="shared" si="24"/>
        <v>0.39583333333333331</v>
      </c>
      <c r="T100" s="98">
        <f t="shared" si="24"/>
        <v>0.26041666666666669</v>
      </c>
      <c r="U100" s="98">
        <f t="shared" si="24"/>
        <v>0.14583333333333334</v>
      </c>
      <c r="V100" s="98">
        <f t="shared" si="24"/>
        <v>0</v>
      </c>
      <c r="W100" s="98">
        <f t="shared" si="24"/>
        <v>1</v>
      </c>
      <c r="AI100" s="2"/>
    </row>
    <row r="101" spans="1:35" x14ac:dyDescent="0.25">
      <c r="A101" s="102" t="s">
        <v>41</v>
      </c>
      <c r="B101" s="95">
        <v>0</v>
      </c>
      <c r="C101" s="95">
        <v>0</v>
      </c>
      <c r="D101" s="95">
        <v>3</v>
      </c>
      <c r="E101" s="95">
        <v>2</v>
      </c>
      <c r="F101" s="95">
        <v>14</v>
      </c>
      <c r="G101" s="95">
        <v>38</v>
      </c>
      <c r="H101" s="95">
        <v>25</v>
      </c>
      <c r="I101" s="95">
        <v>14</v>
      </c>
      <c r="J101" s="95">
        <v>0</v>
      </c>
      <c r="K101" s="95">
        <v>96</v>
      </c>
      <c r="M101" s="25" t="s">
        <v>2</v>
      </c>
      <c r="N101" s="98">
        <f t="shared" si="24"/>
        <v>0</v>
      </c>
      <c r="O101" s="98">
        <f t="shared" si="24"/>
        <v>0</v>
      </c>
      <c r="P101" s="98">
        <f t="shared" si="24"/>
        <v>7.2398190045248875E-2</v>
      </c>
      <c r="Q101" s="98">
        <f t="shared" si="24"/>
        <v>9.5022624434389136E-2</v>
      </c>
      <c r="R101" s="98">
        <f t="shared" si="24"/>
        <v>0.23529411764705882</v>
      </c>
      <c r="S101" s="98">
        <f t="shared" si="24"/>
        <v>0.42986425339366519</v>
      </c>
      <c r="T101" s="98">
        <f t="shared" si="24"/>
        <v>1.8099547511312219E-2</v>
      </c>
      <c r="U101" s="98">
        <f t="shared" si="24"/>
        <v>6.7873303167420809E-2</v>
      </c>
      <c r="V101" s="98">
        <f t="shared" si="24"/>
        <v>8.1447963800904979E-2</v>
      </c>
      <c r="W101" s="98">
        <f t="shared" si="24"/>
        <v>1</v>
      </c>
    </row>
    <row r="102" spans="1:35" x14ac:dyDescent="0.25">
      <c r="A102" s="102" t="s">
        <v>2</v>
      </c>
      <c r="B102" s="95">
        <v>0</v>
      </c>
      <c r="C102" s="95">
        <v>0</v>
      </c>
      <c r="D102" s="95">
        <v>16</v>
      </c>
      <c r="E102" s="95">
        <v>21</v>
      </c>
      <c r="F102" s="95">
        <v>52</v>
      </c>
      <c r="G102" s="95">
        <v>95</v>
      </c>
      <c r="H102" s="95">
        <v>4</v>
      </c>
      <c r="I102" s="95">
        <v>15</v>
      </c>
      <c r="J102" s="95">
        <v>18</v>
      </c>
      <c r="K102" s="95">
        <v>221</v>
      </c>
      <c r="M102" s="25" t="s">
        <v>3</v>
      </c>
      <c r="N102" s="98">
        <f t="shared" ref="N102:W102" si="25">B104/$K104</f>
        <v>1.1111111111111112E-2</v>
      </c>
      <c r="O102" s="98">
        <f t="shared" si="25"/>
        <v>0.12222222222222222</v>
      </c>
      <c r="P102" s="98">
        <f t="shared" si="25"/>
        <v>0.26666666666666666</v>
      </c>
      <c r="Q102" s="98">
        <f t="shared" si="25"/>
        <v>0.3</v>
      </c>
      <c r="R102" s="98">
        <f t="shared" si="25"/>
        <v>8.8888888888888892E-2</v>
      </c>
      <c r="S102" s="98">
        <f t="shared" si="25"/>
        <v>8.8888888888888892E-2</v>
      </c>
      <c r="T102" s="98">
        <f t="shared" si="25"/>
        <v>2.2222222222222223E-2</v>
      </c>
      <c r="U102" s="98">
        <f t="shared" si="25"/>
        <v>3.3333333333333333E-2</v>
      </c>
      <c r="V102" s="98">
        <f t="shared" si="25"/>
        <v>6.6666666666666666E-2</v>
      </c>
      <c r="W102" s="98">
        <f t="shared" si="25"/>
        <v>1</v>
      </c>
      <c r="AI102" s="2"/>
    </row>
    <row r="103" spans="1:35" x14ac:dyDescent="0.25">
      <c r="A103" s="102" t="s">
        <v>43</v>
      </c>
      <c r="B103" s="95">
        <v>0</v>
      </c>
      <c r="C103" s="95">
        <v>0</v>
      </c>
      <c r="D103" s="95">
        <v>0</v>
      </c>
      <c r="E103" s="95">
        <v>0</v>
      </c>
      <c r="F103" s="95">
        <v>0</v>
      </c>
      <c r="G103" s="95">
        <v>0</v>
      </c>
      <c r="H103" s="95">
        <v>2</v>
      </c>
      <c r="I103" s="95">
        <v>0</v>
      </c>
      <c r="J103" s="95">
        <v>0</v>
      </c>
      <c r="K103" s="95">
        <v>2</v>
      </c>
      <c r="M103" s="25" t="s">
        <v>7</v>
      </c>
      <c r="N103" s="98">
        <f t="shared" ref="N103:W103" si="26">B108/$K108</f>
        <v>0</v>
      </c>
      <c r="O103" s="98">
        <f t="shared" si="26"/>
        <v>0</v>
      </c>
      <c r="P103" s="98">
        <f t="shared" si="26"/>
        <v>0</v>
      </c>
      <c r="Q103" s="98">
        <f t="shared" si="26"/>
        <v>0</v>
      </c>
      <c r="R103" s="98">
        <f t="shared" si="26"/>
        <v>0.18461538461538463</v>
      </c>
      <c r="S103" s="98">
        <f t="shared" si="26"/>
        <v>4.6153846153846156E-2</v>
      </c>
      <c r="T103" s="98">
        <f t="shared" si="26"/>
        <v>0.16923076923076924</v>
      </c>
      <c r="U103" s="98">
        <f t="shared" si="26"/>
        <v>0.18461538461538463</v>
      </c>
      <c r="V103" s="98">
        <f t="shared" si="26"/>
        <v>0.41538461538461541</v>
      </c>
      <c r="W103" s="98">
        <f t="shared" si="26"/>
        <v>1</v>
      </c>
      <c r="AI103" s="2"/>
    </row>
    <row r="104" spans="1:35" x14ac:dyDescent="0.25">
      <c r="A104" s="102" t="s">
        <v>3</v>
      </c>
      <c r="B104" s="95">
        <v>1</v>
      </c>
      <c r="C104" s="95">
        <v>11</v>
      </c>
      <c r="D104" s="95">
        <v>24</v>
      </c>
      <c r="E104" s="95">
        <v>27</v>
      </c>
      <c r="F104" s="95">
        <v>8</v>
      </c>
      <c r="G104" s="95">
        <v>8</v>
      </c>
      <c r="H104" s="95">
        <v>2</v>
      </c>
      <c r="I104" s="95">
        <v>3</v>
      </c>
      <c r="J104" s="95">
        <v>6</v>
      </c>
      <c r="K104" s="95">
        <v>90</v>
      </c>
      <c r="M104" s="25" t="s">
        <v>8</v>
      </c>
      <c r="N104" s="98">
        <f t="shared" ref="N104:W105" si="27">B112/$K112</f>
        <v>0</v>
      </c>
      <c r="O104" s="98">
        <f t="shared" si="27"/>
        <v>0</v>
      </c>
      <c r="P104" s="98">
        <f t="shared" si="27"/>
        <v>0</v>
      </c>
      <c r="Q104" s="98">
        <f t="shared" si="27"/>
        <v>0</v>
      </c>
      <c r="R104" s="98">
        <f t="shared" si="27"/>
        <v>0</v>
      </c>
      <c r="S104" s="98">
        <f t="shared" si="27"/>
        <v>1.6129032258064516E-2</v>
      </c>
      <c r="T104" s="98">
        <f t="shared" si="27"/>
        <v>0.40322580645161288</v>
      </c>
      <c r="U104" s="98">
        <f t="shared" si="27"/>
        <v>0.58064516129032262</v>
      </c>
      <c r="V104" s="98">
        <f t="shared" si="27"/>
        <v>0</v>
      </c>
      <c r="W104" s="98">
        <f t="shared" si="27"/>
        <v>1</v>
      </c>
      <c r="AI104" s="2"/>
    </row>
    <row r="105" spans="1:35" x14ac:dyDescent="0.25">
      <c r="A105" s="102" t="s">
        <v>4</v>
      </c>
      <c r="B105" s="95">
        <v>0</v>
      </c>
      <c r="C105" s="95">
        <v>0</v>
      </c>
      <c r="D105" s="95">
        <v>0</v>
      </c>
      <c r="E105" s="95">
        <v>2</v>
      </c>
      <c r="F105" s="95">
        <v>1</v>
      </c>
      <c r="G105" s="95">
        <v>1</v>
      </c>
      <c r="H105" s="95">
        <v>2</v>
      </c>
      <c r="I105" s="95">
        <v>3</v>
      </c>
      <c r="J105" s="95">
        <v>0</v>
      </c>
      <c r="K105" s="95">
        <v>9</v>
      </c>
      <c r="M105" s="25" t="s">
        <v>9</v>
      </c>
      <c r="N105" s="98">
        <f t="shared" si="27"/>
        <v>0</v>
      </c>
      <c r="O105" s="98">
        <f t="shared" si="27"/>
        <v>0</v>
      </c>
      <c r="P105" s="98">
        <f t="shared" si="27"/>
        <v>0</v>
      </c>
      <c r="Q105" s="98">
        <f t="shared" si="27"/>
        <v>0</v>
      </c>
      <c r="R105" s="98">
        <f t="shared" si="27"/>
        <v>0</v>
      </c>
      <c r="S105" s="98">
        <f t="shared" si="27"/>
        <v>2.9411764705882353E-2</v>
      </c>
      <c r="T105" s="98">
        <f t="shared" si="27"/>
        <v>0.22058823529411764</v>
      </c>
      <c r="U105" s="98">
        <f t="shared" si="27"/>
        <v>0.27406417112299464</v>
      </c>
      <c r="V105" s="98">
        <f t="shared" si="27"/>
        <v>0.47593582887700536</v>
      </c>
      <c r="W105" s="98">
        <f t="shared" si="27"/>
        <v>1</v>
      </c>
      <c r="AI105" s="2"/>
    </row>
    <row r="106" spans="1:35" x14ac:dyDescent="0.25">
      <c r="A106" s="102" t="s">
        <v>48</v>
      </c>
      <c r="B106" s="95">
        <v>0</v>
      </c>
      <c r="C106" s="95">
        <v>0</v>
      </c>
      <c r="D106" s="95">
        <v>0</v>
      </c>
      <c r="E106" s="95">
        <v>2</v>
      </c>
      <c r="F106" s="95">
        <v>0</v>
      </c>
      <c r="G106" s="95">
        <v>0</v>
      </c>
      <c r="H106" s="95">
        <v>0</v>
      </c>
      <c r="I106" s="95">
        <v>0</v>
      </c>
      <c r="J106" s="95">
        <v>0</v>
      </c>
      <c r="K106" s="95">
        <v>2</v>
      </c>
      <c r="M106" s="25" t="s">
        <v>10</v>
      </c>
      <c r="N106" s="98">
        <f t="shared" ref="N106:W108" si="28">B115/$K115</f>
        <v>0</v>
      </c>
      <c r="O106" s="98">
        <f t="shared" si="28"/>
        <v>0</v>
      </c>
      <c r="P106" s="98">
        <f t="shared" si="28"/>
        <v>0</v>
      </c>
      <c r="Q106" s="98">
        <f t="shared" si="28"/>
        <v>0</v>
      </c>
      <c r="R106" s="98">
        <f t="shared" si="28"/>
        <v>0</v>
      </c>
      <c r="S106" s="98">
        <f t="shared" si="28"/>
        <v>9.5238095238095233E-2</v>
      </c>
      <c r="T106" s="98">
        <f t="shared" si="28"/>
        <v>0.19047619047619047</v>
      </c>
      <c r="U106" s="98">
        <f t="shared" si="28"/>
        <v>0.38095238095238093</v>
      </c>
      <c r="V106" s="98">
        <f t="shared" si="28"/>
        <v>0.33333333333333331</v>
      </c>
      <c r="W106" s="98">
        <f t="shared" si="28"/>
        <v>1</v>
      </c>
      <c r="AI106" s="2"/>
    </row>
    <row r="107" spans="1:35" x14ac:dyDescent="0.25">
      <c r="A107" s="102" t="s">
        <v>6</v>
      </c>
      <c r="B107" s="95">
        <v>0</v>
      </c>
      <c r="C107" s="95">
        <v>0</v>
      </c>
      <c r="D107" s="95">
        <v>0</v>
      </c>
      <c r="E107" s="95">
        <v>0</v>
      </c>
      <c r="F107" s="95">
        <v>0</v>
      </c>
      <c r="G107" s="95">
        <v>0</v>
      </c>
      <c r="H107" s="95">
        <v>0</v>
      </c>
      <c r="I107" s="95">
        <v>0</v>
      </c>
      <c r="J107" s="95">
        <v>0</v>
      </c>
      <c r="K107" s="95">
        <v>0</v>
      </c>
      <c r="M107" s="25" t="s">
        <v>11</v>
      </c>
      <c r="N107" s="98">
        <f t="shared" si="28"/>
        <v>0</v>
      </c>
      <c r="O107" s="98">
        <f t="shared" si="28"/>
        <v>0</v>
      </c>
      <c r="P107" s="98">
        <f t="shared" si="28"/>
        <v>0</v>
      </c>
      <c r="Q107" s="98">
        <f t="shared" si="28"/>
        <v>0</v>
      </c>
      <c r="R107" s="98">
        <f t="shared" si="28"/>
        <v>1.2556504269211453E-4</v>
      </c>
      <c r="S107" s="98">
        <f t="shared" si="28"/>
        <v>1.3812154696132596E-2</v>
      </c>
      <c r="T107" s="98">
        <f t="shared" si="28"/>
        <v>0.65971873430436967</v>
      </c>
      <c r="U107" s="98">
        <f t="shared" si="28"/>
        <v>0.31755399296835762</v>
      </c>
      <c r="V107" s="98">
        <f t="shared" si="28"/>
        <v>8.7895529884480152E-3</v>
      </c>
      <c r="W107" s="98">
        <f t="shared" si="28"/>
        <v>1</v>
      </c>
      <c r="AI107" s="2"/>
    </row>
    <row r="108" spans="1:35" x14ac:dyDescent="0.25">
      <c r="A108" s="102" t="s">
        <v>7</v>
      </c>
      <c r="B108" s="95">
        <v>0</v>
      </c>
      <c r="C108" s="95">
        <v>0</v>
      </c>
      <c r="D108" s="95">
        <v>0</v>
      </c>
      <c r="E108" s="95">
        <v>0</v>
      </c>
      <c r="F108" s="95">
        <v>12</v>
      </c>
      <c r="G108" s="95">
        <v>3</v>
      </c>
      <c r="H108" s="95">
        <v>11</v>
      </c>
      <c r="I108" s="95">
        <v>12</v>
      </c>
      <c r="J108" s="95">
        <v>27</v>
      </c>
      <c r="K108" s="95">
        <v>65</v>
      </c>
      <c r="M108" s="25" t="s">
        <v>12</v>
      </c>
      <c r="N108" s="98">
        <f t="shared" si="28"/>
        <v>0</v>
      </c>
      <c r="O108" s="98">
        <f t="shared" si="28"/>
        <v>0</v>
      </c>
      <c r="P108" s="98">
        <f t="shared" si="28"/>
        <v>0</v>
      </c>
      <c r="Q108" s="98">
        <f t="shared" si="28"/>
        <v>0</v>
      </c>
      <c r="R108" s="98">
        <f t="shared" si="28"/>
        <v>0</v>
      </c>
      <c r="S108" s="98">
        <f t="shared" si="28"/>
        <v>0</v>
      </c>
      <c r="T108" s="98">
        <f t="shared" si="28"/>
        <v>0.375</v>
      </c>
      <c r="U108" s="98">
        <f t="shared" si="28"/>
        <v>0.140625</v>
      </c>
      <c r="V108" s="98">
        <f t="shared" si="28"/>
        <v>0.484375</v>
      </c>
      <c r="W108" s="98">
        <f t="shared" si="28"/>
        <v>1</v>
      </c>
    </row>
    <row r="109" spans="1:35" x14ac:dyDescent="0.25">
      <c r="A109" s="102" t="s">
        <v>50</v>
      </c>
      <c r="B109" s="95">
        <v>0</v>
      </c>
      <c r="C109" s="95">
        <v>0</v>
      </c>
      <c r="D109" s="95">
        <v>0</v>
      </c>
      <c r="E109" s="95">
        <v>0</v>
      </c>
      <c r="F109" s="95">
        <v>0</v>
      </c>
      <c r="G109" s="95">
        <v>0</v>
      </c>
      <c r="H109" s="95">
        <v>0</v>
      </c>
      <c r="I109" s="95">
        <v>6</v>
      </c>
      <c r="J109" s="95">
        <v>0</v>
      </c>
      <c r="K109" s="95">
        <v>6</v>
      </c>
      <c r="M109" s="25" t="s">
        <v>18</v>
      </c>
      <c r="N109" s="98">
        <f t="shared" ref="N109:W109" si="29">B119/$K119</f>
        <v>0</v>
      </c>
      <c r="O109" s="98">
        <f t="shared" si="29"/>
        <v>0</v>
      </c>
      <c r="P109" s="98">
        <f t="shared" si="29"/>
        <v>0</v>
      </c>
      <c r="Q109" s="98">
        <f t="shared" si="29"/>
        <v>1.8850141376060322E-4</v>
      </c>
      <c r="R109" s="98">
        <f t="shared" si="29"/>
        <v>0</v>
      </c>
      <c r="S109" s="98">
        <f t="shared" si="29"/>
        <v>1.055607917059378E-2</v>
      </c>
      <c r="T109" s="98">
        <f t="shared" si="29"/>
        <v>0.9549481621112158</v>
      </c>
      <c r="U109" s="98">
        <f t="shared" si="29"/>
        <v>2.2620169651272386E-2</v>
      </c>
      <c r="V109" s="98">
        <f t="shared" si="29"/>
        <v>1.1687087653157398E-2</v>
      </c>
      <c r="W109" s="98">
        <f t="shared" si="29"/>
        <v>1</v>
      </c>
    </row>
    <row r="110" spans="1:35" x14ac:dyDescent="0.25">
      <c r="A110" s="102" t="s">
        <v>51</v>
      </c>
      <c r="B110" s="95">
        <v>0</v>
      </c>
      <c r="C110" s="95">
        <v>0</v>
      </c>
      <c r="D110" s="95">
        <v>0</v>
      </c>
      <c r="E110" s="95">
        <v>0</v>
      </c>
      <c r="F110" s="95">
        <v>0</v>
      </c>
      <c r="G110" s="95">
        <v>0</v>
      </c>
      <c r="H110" s="95">
        <v>3</v>
      </c>
      <c r="I110" s="95">
        <v>0</v>
      </c>
      <c r="J110" s="95">
        <v>0</v>
      </c>
      <c r="K110" s="95">
        <v>3</v>
      </c>
      <c r="M110" s="25" t="s">
        <v>13</v>
      </c>
      <c r="N110" s="98">
        <f t="shared" ref="N110:W111" si="30">B121/$K121</f>
        <v>0</v>
      </c>
      <c r="O110" s="98">
        <f t="shared" si="30"/>
        <v>0</v>
      </c>
      <c r="P110" s="98">
        <f t="shared" si="30"/>
        <v>0</v>
      </c>
      <c r="Q110" s="98">
        <f t="shared" si="30"/>
        <v>0</v>
      </c>
      <c r="R110" s="98">
        <f t="shared" si="30"/>
        <v>0</v>
      </c>
      <c r="S110" s="98">
        <f t="shared" si="30"/>
        <v>0</v>
      </c>
      <c r="T110" s="98">
        <f t="shared" si="30"/>
        <v>6.8493150684931503E-3</v>
      </c>
      <c r="U110" s="98">
        <f t="shared" si="30"/>
        <v>6.1643835616438353E-2</v>
      </c>
      <c r="V110" s="98">
        <f t="shared" si="30"/>
        <v>0.93150684931506844</v>
      </c>
      <c r="W110" s="98">
        <f t="shared" si="30"/>
        <v>1</v>
      </c>
    </row>
    <row r="111" spans="1:35" x14ac:dyDescent="0.25">
      <c r="A111" s="102" t="s">
        <v>42</v>
      </c>
      <c r="B111" s="95">
        <v>0</v>
      </c>
      <c r="C111" s="95">
        <v>0</v>
      </c>
      <c r="D111" s="95">
        <v>0</v>
      </c>
      <c r="E111" s="95">
        <v>0</v>
      </c>
      <c r="F111" s="95">
        <v>0</v>
      </c>
      <c r="G111" s="95">
        <v>0</v>
      </c>
      <c r="H111" s="95">
        <v>0</v>
      </c>
      <c r="I111" s="95">
        <v>0</v>
      </c>
      <c r="J111" s="95">
        <v>0</v>
      </c>
      <c r="K111" s="95">
        <v>0</v>
      </c>
      <c r="M111" s="25" t="s">
        <v>14</v>
      </c>
      <c r="N111" s="98">
        <f t="shared" si="30"/>
        <v>0</v>
      </c>
      <c r="O111" s="98">
        <f t="shared" si="30"/>
        <v>0</v>
      </c>
      <c r="P111" s="98">
        <f t="shared" si="30"/>
        <v>4.2386185243328101E-2</v>
      </c>
      <c r="Q111" s="98">
        <f t="shared" si="30"/>
        <v>1.5698587127158557E-3</v>
      </c>
      <c r="R111" s="98">
        <f t="shared" si="30"/>
        <v>5.4945054945054949E-3</v>
      </c>
      <c r="S111" s="98">
        <f t="shared" si="30"/>
        <v>3.2967032967032968E-2</v>
      </c>
      <c r="T111" s="98">
        <f t="shared" si="30"/>
        <v>0.65070643642072212</v>
      </c>
      <c r="U111" s="98">
        <f t="shared" si="30"/>
        <v>0.25706436420722134</v>
      </c>
      <c r="V111" s="98">
        <f t="shared" si="30"/>
        <v>9.8116169544740974E-3</v>
      </c>
      <c r="W111" s="98">
        <f t="shared" si="30"/>
        <v>1</v>
      </c>
    </row>
    <row r="112" spans="1:35" x14ac:dyDescent="0.25">
      <c r="A112" s="102" t="s">
        <v>8</v>
      </c>
      <c r="B112" s="95">
        <v>0</v>
      </c>
      <c r="C112" s="95">
        <v>0</v>
      </c>
      <c r="D112" s="95">
        <v>0</v>
      </c>
      <c r="E112" s="95">
        <v>0</v>
      </c>
      <c r="F112" s="95">
        <v>0</v>
      </c>
      <c r="G112" s="95">
        <v>1</v>
      </c>
      <c r="H112" s="95">
        <v>25</v>
      </c>
      <c r="I112" s="95">
        <v>36</v>
      </c>
      <c r="J112" s="95">
        <v>0</v>
      </c>
      <c r="K112" s="95">
        <v>62</v>
      </c>
      <c r="M112" s="25" t="s">
        <v>15</v>
      </c>
      <c r="N112" s="98">
        <f t="shared" ref="N112:W114" si="31">B126/$K126</f>
        <v>0</v>
      </c>
      <c r="O112" s="98">
        <f t="shared" si="31"/>
        <v>0</v>
      </c>
      <c r="P112" s="98">
        <f t="shared" si="31"/>
        <v>0</v>
      </c>
      <c r="Q112" s="98">
        <f t="shared" si="31"/>
        <v>0</v>
      </c>
      <c r="R112" s="98">
        <f t="shared" si="31"/>
        <v>0</v>
      </c>
      <c r="S112" s="98">
        <f t="shared" si="31"/>
        <v>0</v>
      </c>
      <c r="T112" s="98">
        <f t="shared" si="31"/>
        <v>0.22222222222222221</v>
      </c>
      <c r="U112" s="98">
        <f t="shared" si="31"/>
        <v>0.77777777777777779</v>
      </c>
      <c r="V112" s="98">
        <f t="shared" si="31"/>
        <v>0</v>
      </c>
      <c r="W112" s="98">
        <f t="shared" si="31"/>
        <v>1</v>
      </c>
    </row>
    <row r="113" spans="1:23" x14ac:dyDescent="0.25">
      <c r="A113" s="102" t="s">
        <v>9</v>
      </c>
      <c r="B113" s="95">
        <v>0</v>
      </c>
      <c r="C113" s="95">
        <v>0</v>
      </c>
      <c r="D113" s="95">
        <v>0</v>
      </c>
      <c r="E113" s="95">
        <v>0</v>
      </c>
      <c r="F113" s="95">
        <v>0</v>
      </c>
      <c r="G113" s="95">
        <v>22</v>
      </c>
      <c r="H113" s="95">
        <v>165</v>
      </c>
      <c r="I113" s="95">
        <v>205</v>
      </c>
      <c r="J113" s="95">
        <v>356</v>
      </c>
      <c r="K113" s="95">
        <v>748</v>
      </c>
      <c r="M113" s="25" t="s">
        <v>54</v>
      </c>
      <c r="N113" s="98">
        <f t="shared" si="31"/>
        <v>0</v>
      </c>
      <c r="O113" s="98">
        <f t="shared" si="31"/>
        <v>0</v>
      </c>
      <c r="P113" s="98">
        <f t="shared" si="31"/>
        <v>0</v>
      </c>
      <c r="Q113" s="98">
        <f t="shared" si="31"/>
        <v>0</v>
      </c>
      <c r="R113" s="98">
        <f t="shared" si="31"/>
        <v>0</v>
      </c>
      <c r="S113" s="98">
        <f t="shared" si="31"/>
        <v>0</v>
      </c>
      <c r="T113" s="98">
        <f t="shared" si="31"/>
        <v>0.86363636363636365</v>
      </c>
      <c r="U113" s="98">
        <f t="shared" si="31"/>
        <v>0.13636363636363635</v>
      </c>
      <c r="V113" s="98">
        <f t="shared" si="31"/>
        <v>0</v>
      </c>
      <c r="W113" s="98">
        <f t="shared" si="31"/>
        <v>1</v>
      </c>
    </row>
    <row r="114" spans="1:23" x14ac:dyDescent="0.25">
      <c r="A114" s="102" t="s">
        <v>44</v>
      </c>
      <c r="B114" s="95">
        <v>0</v>
      </c>
      <c r="C114" s="95">
        <v>0</v>
      </c>
      <c r="D114" s="95">
        <v>0</v>
      </c>
      <c r="E114" s="95">
        <v>0</v>
      </c>
      <c r="F114" s="95">
        <v>0</v>
      </c>
      <c r="G114" s="95">
        <v>1</v>
      </c>
      <c r="H114" s="95">
        <v>2</v>
      </c>
      <c r="I114" s="95">
        <v>0</v>
      </c>
      <c r="J114" s="95">
        <v>6</v>
      </c>
      <c r="K114" s="95">
        <v>9</v>
      </c>
      <c r="M114" s="25" t="s">
        <v>47</v>
      </c>
      <c r="N114" s="98">
        <f t="shared" si="31"/>
        <v>0</v>
      </c>
      <c r="O114" s="98">
        <f t="shared" si="31"/>
        <v>0</v>
      </c>
      <c r="P114" s="98">
        <f t="shared" si="31"/>
        <v>0</v>
      </c>
      <c r="Q114" s="98">
        <f t="shared" si="31"/>
        <v>0</v>
      </c>
      <c r="R114" s="98">
        <f t="shared" si="31"/>
        <v>0</v>
      </c>
      <c r="S114" s="98">
        <f t="shared" si="31"/>
        <v>1.7441860465116279E-2</v>
      </c>
      <c r="T114" s="98">
        <f t="shared" si="31"/>
        <v>0.45058139534883723</v>
      </c>
      <c r="U114" s="98">
        <f t="shared" si="31"/>
        <v>0.41279069767441862</v>
      </c>
      <c r="V114" s="98">
        <f t="shared" si="31"/>
        <v>0.11918604651162791</v>
      </c>
      <c r="W114" s="98">
        <f t="shared" si="31"/>
        <v>1</v>
      </c>
    </row>
    <row r="115" spans="1:23" x14ac:dyDescent="0.25">
      <c r="A115" s="102" t="s">
        <v>10</v>
      </c>
      <c r="B115" s="95">
        <v>0</v>
      </c>
      <c r="C115" s="95">
        <v>0</v>
      </c>
      <c r="D115" s="95">
        <v>0</v>
      </c>
      <c r="E115" s="95">
        <v>0</v>
      </c>
      <c r="F115" s="95">
        <v>0</v>
      </c>
      <c r="G115" s="95">
        <v>2</v>
      </c>
      <c r="H115" s="95">
        <v>4</v>
      </c>
      <c r="I115" s="95">
        <v>8</v>
      </c>
      <c r="J115" s="95">
        <v>7</v>
      </c>
      <c r="K115" s="95">
        <v>21</v>
      </c>
      <c r="M115" s="25" t="s">
        <v>17</v>
      </c>
      <c r="N115" s="98">
        <f t="shared" ref="N115:W115" si="32">B131/$K131</f>
        <v>0</v>
      </c>
      <c r="O115" s="98">
        <f t="shared" si="32"/>
        <v>0</v>
      </c>
      <c r="P115" s="98">
        <f t="shared" si="32"/>
        <v>0</v>
      </c>
      <c r="Q115" s="98">
        <f t="shared" si="32"/>
        <v>0</v>
      </c>
      <c r="R115" s="98">
        <f t="shared" si="32"/>
        <v>0</v>
      </c>
      <c r="S115" s="98">
        <f t="shared" si="32"/>
        <v>0.71123755334281646</v>
      </c>
      <c r="T115" s="98">
        <f t="shared" si="32"/>
        <v>0</v>
      </c>
      <c r="U115" s="98">
        <f t="shared" si="32"/>
        <v>0.28449502133712662</v>
      </c>
      <c r="V115" s="98">
        <f t="shared" si="32"/>
        <v>4.2674253200568994E-3</v>
      </c>
      <c r="W115" s="98">
        <f t="shared" si="32"/>
        <v>1</v>
      </c>
    </row>
    <row r="116" spans="1:23" x14ac:dyDescent="0.25">
      <c r="A116" s="102" t="s">
        <v>11</v>
      </c>
      <c r="B116" s="95">
        <v>0</v>
      </c>
      <c r="C116" s="95">
        <v>0</v>
      </c>
      <c r="D116" s="95">
        <v>0</v>
      </c>
      <c r="E116" s="95">
        <v>0</v>
      </c>
      <c r="F116" s="95">
        <v>1</v>
      </c>
      <c r="G116" s="95">
        <v>110</v>
      </c>
      <c r="H116" s="95">
        <v>5254</v>
      </c>
      <c r="I116" s="95">
        <v>2529</v>
      </c>
      <c r="J116" s="95">
        <v>70</v>
      </c>
      <c r="K116" s="95">
        <v>7964</v>
      </c>
      <c r="M116" s="2"/>
      <c r="N116" s="100"/>
      <c r="O116" s="100"/>
      <c r="P116" s="100"/>
      <c r="Q116" s="100"/>
      <c r="R116" s="100"/>
      <c r="S116" s="100"/>
      <c r="T116" s="100"/>
      <c r="U116" s="100"/>
      <c r="V116" s="100"/>
    </row>
    <row r="117" spans="1:23" x14ac:dyDescent="0.25">
      <c r="A117" s="102" t="s">
        <v>12</v>
      </c>
      <c r="B117" s="95">
        <v>0</v>
      </c>
      <c r="C117" s="95">
        <v>0</v>
      </c>
      <c r="D117" s="95">
        <v>0</v>
      </c>
      <c r="E117" s="95">
        <v>0</v>
      </c>
      <c r="F117" s="95">
        <v>0</v>
      </c>
      <c r="G117" s="95">
        <v>0</v>
      </c>
      <c r="H117" s="95">
        <v>48</v>
      </c>
      <c r="I117" s="95">
        <v>18</v>
      </c>
      <c r="J117" s="95">
        <v>62</v>
      </c>
      <c r="K117" s="95">
        <v>128</v>
      </c>
    </row>
    <row r="118" spans="1:23" x14ac:dyDescent="0.25">
      <c r="A118" s="102" t="s">
        <v>32</v>
      </c>
      <c r="B118" s="95">
        <v>0</v>
      </c>
      <c r="C118" s="95">
        <v>0</v>
      </c>
      <c r="D118" s="95">
        <v>0</v>
      </c>
      <c r="E118" s="95">
        <v>0</v>
      </c>
      <c r="F118" s="95">
        <v>0</v>
      </c>
      <c r="G118" s="95">
        <v>0</v>
      </c>
      <c r="H118" s="95">
        <v>0</v>
      </c>
      <c r="I118" s="95">
        <v>0</v>
      </c>
      <c r="J118" s="95">
        <v>0</v>
      </c>
      <c r="K118" s="95">
        <v>0</v>
      </c>
      <c r="N118" s="98"/>
      <c r="O118" s="98"/>
      <c r="P118" s="98"/>
      <c r="Q118" s="98"/>
      <c r="R118" s="98"/>
      <c r="S118" s="98"/>
      <c r="T118" s="98"/>
      <c r="U118" s="98"/>
      <c r="V118" s="98"/>
      <c r="W118" s="98"/>
    </row>
    <row r="119" spans="1:23" x14ac:dyDescent="0.25">
      <c r="A119" s="102" t="s">
        <v>18</v>
      </c>
      <c r="B119" s="95">
        <v>0</v>
      </c>
      <c r="C119" s="95">
        <v>0</v>
      </c>
      <c r="D119" s="95">
        <v>0</v>
      </c>
      <c r="E119" s="95">
        <v>1</v>
      </c>
      <c r="F119" s="95">
        <v>0</v>
      </c>
      <c r="G119" s="95">
        <v>56</v>
      </c>
      <c r="H119" s="95">
        <v>5066</v>
      </c>
      <c r="I119" s="95">
        <v>120</v>
      </c>
      <c r="J119" s="95">
        <v>62</v>
      </c>
      <c r="K119" s="95">
        <v>5305</v>
      </c>
    </row>
    <row r="120" spans="1:23" x14ac:dyDescent="0.25">
      <c r="A120" s="102" t="s">
        <v>46</v>
      </c>
      <c r="B120" s="95">
        <v>0</v>
      </c>
      <c r="C120" s="95">
        <v>0</v>
      </c>
      <c r="D120" s="95">
        <v>0</v>
      </c>
      <c r="E120" s="95">
        <v>0</v>
      </c>
      <c r="F120" s="95">
        <v>0</v>
      </c>
      <c r="G120" s="95">
        <v>0</v>
      </c>
      <c r="H120" s="95">
        <v>0</v>
      </c>
      <c r="I120" s="95">
        <v>0</v>
      </c>
      <c r="J120" s="95">
        <v>0</v>
      </c>
      <c r="K120" s="95">
        <v>0</v>
      </c>
      <c r="N120" s="98"/>
      <c r="O120" s="98"/>
      <c r="P120" s="98"/>
      <c r="Q120" s="98"/>
      <c r="R120" s="98"/>
      <c r="S120" s="98"/>
      <c r="T120" s="98"/>
      <c r="U120" s="98"/>
      <c r="V120" s="98"/>
      <c r="W120" s="98"/>
    </row>
    <row r="121" spans="1:23" x14ac:dyDescent="0.25">
      <c r="A121" s="102" t="s">
        <v>13</v>
      </c>
      <c r="B121" s="95">
        <v>0</v>
      </c>
      <c r="C121" s="95">
        <v>0</v>
      </c>
      <c r="D121" s="95">
        <v>0</v>
      </c>
      <c r="E121" s="95">
        <v>0</v>
      </c>
      <c r="F121" s="95">
        <v>0</v>
      </c>
      <c r="G121" s="95">
        <v>0</v>
      </c>
      <c r="H121" s="95">
        <v>1</v>
      </c>
      <c r="I121" s="95">
        <v>9</v>
      </c>
      <c r="J121" s="95">
        <v>136</v>
      </c>
      <c r="K121" s="95">
        <v>146</v>
      </c>
    </row>
    <row r="122" spans="1:23" x14ac:dyDescent="0.25">
      <c r="A122" s="102" t="s">
        <v>14</v>
      </c>
      <c r="B122" s="95">
        <v>0</v>
      </c>
      <c r="C122" s="95">
        <v>0</v>
      </c>
      <c r="D122" s="95">
        <v>108</v>
      </c>
      <c r="E122" s="95">
        <v>4</v>
      </c>
      <c r="F122" s="95">
        <v>14</v>
      </c>
      <c r="G122" s="95">
        <v>84</v>
      </c>
      <c r="H122" s="95">
        <v>1658</v>
      </c>
      <c r="I122" s="95">
        <v>655</v>
      </c>
      <c r="J122" s="95">
        <v>25</v>
      </c>
      <c r="K122" s="95">
        <v>2548</v>
      </c>
    </row>
    <row r="123" spans="1:23" x14ac:dyDescent="0.25">
      <c r="A123" s="102" t="s">
        <v>40</v>
      </c>
      <c r="B123" s="95">
        <v>0</v>
      </c>
      <c r="C123" s="95">
        <v>2</v>
      </c>
      <c r="D123" s="95">
        <v>0</v>
      </c>
      <c r="E123" s="95">
        <v>0</v>
      </c>
      <c r="F123" s="95">
        <v>0</v>
      </c>
      <c r="G123" s="95">
        <v>0</v>
      </c>
      <c r="H123" s="95">
        <v>2</v>
      </c>
      <c r="I123" s="95">
        <v>0</v>
      </c>
      <c r="J123" s="95">
        <v>0</v>
      </c>
      <c r="K123" s="95">
        <v>4</v>
      </c>
      <c r="N123" s="98"/>
      <c r="O123" s="98"/>
      <c r="P123" s="98"/>
      <c r="Q123" s="98"/>
      <c r="R123" s="98"/>
      <c r="S123" s="98"/>
      <c r="T123" s="98"/>
      <c r="U123" s="98"/>
      <c r="V123" s="98"/>
      <c r="W123" s="98"/>
    </row>
    <row r="124" spans="1:23" x14ac:dyDescent="0.25">
      <c r="A124" s="102" t="s">
        <v>52</v>
      </c>
      <c r="B124" s="95">
        <v>0</v>
      </c>
      <c r="C124" s="95">
        <v>0</v>
      </c>
      <c r="D124" s="95">
        <v>0</v>
      </c>
      <c r="E124" s="95">
        <v>0</v>
      </c>
      <c r="F124" s="95">
        <v>0</v>
      </c>
      <c r="G124" s="95">
        <v>0</v>
      </c>
      <c r="H124" s="95">
        <v>0</v>
      </c>
      <c r="I124" s="95">
        <v>0</v>
      </c>
      <c r="J124" s="95">
        <v>0</v>
      </c>
      <c r="K124" s="95">
        <v>0</v>
      </c>
      <c r="N124" s="98"/>
      <c r="O124" s="98"/>
      <c r="P124" s="98"/>
      <c r="Q124" s="98"/>
      <c r="R124" s="98"/>
      <c r="S124" s="98"/>
      <c r="T124" s="98"/>
      <c r="U124" s="98"/>
      <c r="V124" s="98"/>
      <c r="W124" s="98"/>
    </row>
    <row r="125" spans="1:23" x14ac:dyDescent="0.25">
      <c r="A125" s="102" t="s">
        <v>53</v>
      </c>
      <c r="B125" s="95">
        <v>0</v>
      </c>
      <c r="C125" s="95">
        <v>0</v>
      </c>
      <c r="D125" s="95">
        <v>0</v>
      </c>
      <c r="E125" s="95">
        <v>0</v>
      </c>
      <c r="F125" s="95">
        <v>0</v>
      </c>
      <c r="G125" s="95">
        <v>0</v>
      </c>
      <c r="H125" s="95">
        <v>0</v>
      </c>
      <c r="I125" s="95">
        <v>0</v>
      </c>
      <c r="J125" s="95">
        <v>0</v>
      </c>
      <c r="K125" s="95">
        <v>0</v>
      </c>
      <c r="N125" s="98"/>
      <c r="O125" s="98"/>
      <c r="P125" s="98"/>
      <c r="Q125" s="98"/>
      <c r="R125" s="98"/>
      <c r="S125" s="98"/>
      <c r="T125" s="98"/>
      <c r="U125" s="98"/>
      <c r="V125" s="98"/>
      <c r="W125" s="98"/>
    </row>
    <row r="126" spans="1:23" x14ac:dyDescent="0.25">
      <c r="A126" s="102" t="s">
        <v>15</v>
      </c>
      <c r="B126" s="95">
        <v>0</v>
      </c>
      <c r="C126" s="95">
        <v>0</v>
      </c>
      <c r="D126" s="95">
        <v>0</v>
      </c>
      <c r="E126" s="95">
        <v>0</v>
      </c>
      <c r="F126" s="95">
        <v>0</v>
      </c>
      <c r="G126" s="95">
        <v>0</v>
      </c>
      <c r="H126" s="95">
        <v>4</v>
      </c>
      <c r="I126" s="95">
        <v>14</v>
      </c>
      <c r="J126" s="95">
        <v>0</v>
      </c>
      <c r="K126" s="95">
        <v>18</v>
      </c>
    </row>
    <row r="127" spans="1:23" x14ac:dyDescent="0.25">
      <c r="A127" s="102" t="s">
        <v>54</v>
      </c>
      <c r="B127" s="95">
        <v>0</v>
      </c>
      <c r="C127" s="95">
        <v>0</v>
      </c>
      <c r="D127" s="95">
        <v>0</v>
      </c>
      <c r="E127" s="95">
        <v>0</v>
      </c>
      <c r="F127" s="95">
        <v>0</v>
      </c>
      <c r="G127" s="95">
        <v>0</v>
      </c>
      <c r="H127" s="95">
        <v>19</v>
      </c>
      <c r="I127" s="95">
        <v>3</v>
      </c>
      <c r="J127" s="95">
        <v>0</v>
      </c>
      <c r="K127" s="95">
        <v>22</v>
      </c>
    </row>
    <row r="128" spans="1:23" x14ac:dyDescent="0.25">
      <c r="A128" s="102" t="s">
        <v>47</v>
      </c>
      <c r="B128" s="95">
        <v>0</v>
      </c>
      <c r="C128" s="95">
        <v>0</v>
      </c>
      <c r="D128" s="95">
        <v>0</v>
      </c>
      <c r="E128" s="95">
        <v>0</v>
      </c>
      <c r="F128" s="95">
        <v>0</v>
      </c>
      <c r="G128" s="95">
        <v>6</v>
      </c>
      <c r="H128" s="95">
        <v>155</v>
      </c>
      <c r="I128" s="95">
        <v>142</v>
      </c>
      <c r="J128" s="95">
        <v>41</v>
      </c>
      <c r="K128" s="95">
        <v>344</v>
      </c>
    </row>
    <row r="129" spans="1:48" x14ac:dyDescent="0.25">
      <c r="A129" s="102" t="s">
        <v>16</v>
      </c>
      <c r="B129" s="95">
        <v>0</v>
      </c>
      <c r="C129" s="95">
        <v>0</v>
      </c>
      <c r="D129" s="95">
        <v>0</v>
      </c>
      <c r="E129" s="95">
        <v>0</v>
      </c>
      <c r="F129" s="95">
        <v>0</v>
      </c>
      <c r="G129" s="95">
        <v>0</v>
      </c>
      <c r="H129" s="95">
        <v>0</v>
      </c>
      <c r="I129" s="95">
        <v>0</v>
      </c>
      <c r="J129" s="95">
        <v>0</v>
      </c>
      <c r="K129" s="95">
        <v>0</v>
      </c>
      <c r="N129" s="98"/>
      <c r="O129" s="98"/>
      <c r="P129" s="98"/>
      <c r="Q129" s="98"/>
      <c r="R129" s="98"/>
      <c r="S129" s="98"/>
      <c r="T129" s="98"/>
      <c r="U129" s="98"/>
      <c r="V129" s="98"/>
      <c r="W129" s="98"/>
      <c r="AM129" s="111"/>
      <c r="AN129" s="111"/>
      <c r="AO129" s="111"/>
      <c r="AP129" s="111"/>
      <c r="AQ129" s="111"/>
      <c r="AR129" s="111"/>
      <c r="AS129" s="111"/>
      <c r="AT129" s="111"/>
      <c r="AU129" s="111"/>
      <c r="AV129" s="111"/>
    </row>
    <row r="130" spans="1:48" x14ac:dyDescent="0.25">
      <c r="A130" s="102" t="s">
        <v>55</v>
      </c>
      <c r="B130" s="95">
        <v>0</v>
      </c>
      <c r="C130" s="95">
        <v>0</v>
      </c>
      <c r="D130" s="95">
        <v>0</v>
      </c>
      <c r="E130" s="95">
        <v>0</v>
      </c>
      <c r="F130" s="95">
        <v>0</v>
      </c>
      <c r="G130" s="95">
        <v>0</v>
      </c>
      <c r="H130" s="95">
        <v>0</v>
      </c>
      <c r="I130" s="95">
        <v>0</v>
      </c>
      <c r="J130" s="95">
        <v>0</v>
      </c>
      <c r="K130" s="95">
        <v>0</v>
      </c>
      <c r="N130" s="98"/>
      <c r="O130" s="98"/>
      <c r="P130" s="98"/>
      <c r="Q130" s="98"/>
      <c r="R130" s="98"/>
      <c r="S130" s="98"/>
      <c r="T130" s="98"/>
      <c r="U130" s="98"/>
      <c r="V130" s="98"/>
      <c r="W130" s="98"/>
      <c r="AL130" s="81"/>
      <c r="AM130" s="81"/>
      <c r="AN130" s="81"/>
      <c r="AO130" s="81"/>
      <c r="AP130" s="81"/>
      <c r="AQ130" s="81"/>
      <c r="AR130" s="81"/>
      <c r="AS130" s="81"/>
      <c r="AT130" s="81"/>
      <c r="AU130" s="81"/>
      <c r="AV130" s="81"/>
    </row>
    <row r="131" spans="1:48" x14ac:dyDescent="0.25">
      <c r="A131" s="102" t="s">
        <v>17</v>
      </c>
      <c r="B131" s="95">
        <v>0</v>
      </c>
      <c r="C131" s="95">
        <v>0</v>
      </c>
      <c r="D131" s="95">
        <v>0</v>
      </c>
      <c r="E131" s="95">
        <v>0</v>
      </c>
      <c r="F131" s="95">
        <v>0</v>
      </c>
      <c r="G131" s="95">
        <v>500</v>
      </c>
      <c r="H131" s="95">
        <v>0</v>
      </c>
      <c r="I131" s="95">
        <v>200</v>
      </c>
      <c r="J131" s="95">
        <v>3</v>
      </c>
      <c r="K131" s="95">
        <v>703</v>
      </c>
      <c r="AL131" s="2"/>
      <c r="AM131" s="112">
        <v>41013</v>
      </c>
      <c r="AN131" s="112">
        <v>41018</v>
      </c>
      <c r="AO131" s="112">
        <v>41023</v>
      </c>
      <c r="AP131" s="112">
        <v>41028</v>
      </c>
      <c r="AQ131" s="112">
        <v>41033</v>
      </c>
      <c r="AR131" s="112">
        <v>41038</v>
      </c>
      <c r="AS131" s="112">
        <v>41043</v>
      </c>
      <c r="AT131" s="112">
        <v>41048</v>
      </c>
      <c r="AU131" s="112">
        <v>41053</v>
      </c>
      <c r="AV131" s="12"/>
    </row>
    <row r="132" spans="1:48" x14ac:dyDescent="0.25">
      <c r="A132" s="41" t="s">
        <v>164</v>
      </c>
      <c r="B132" s="117">
        <v>0</v>
      </c>
      <c r="C132" s="117">
        <v>0</v>
      </c>
      <c r="D132" s="117">
        <v>0</v>
      </c>
      <c r="E132" s="117">
        <v>0</v>
      </c>
      <c r="F132" s="117">
        <v>0</v>
      </c>
      <c r="G132" s="117">
        <v>0</v>
      </c>
      <c r="H132" s="117">
        <v>0</v>
      </c>
      <c r="I132" s="117">
        <v>2</v>
      </c>
      <c r="J132" s="117">
        <v>3</v>
      </c>
      <c r="K132" s="117">
        <v>5</v>
      </c>
      <c r="N132" s="98"/>
      <c r="O132" s="98"/>
      <c r="P132" s="98"/>
      <c r="Q132" s="98"/>
      <c r="R132" s="98"/>
      <c r="S132" s="98"/>
      <c r="T132" s="98"/>
      <c r="U132" s="98"/>
      <c r="V132" s="98"/>
      <c r="W132" s="98"/>
      <c r="AL132" s="113" t="s">
        <v>11</v>
      </c>
      <c r="AM132" s="114">
        <v>0</v>
      </c>
      <c r="AN132" s="114">
        <v>0</v>
      </c>
      <c r="AO132" s="114">
        <v>0</v>
      </c>
      <c r="AP132" s="114">
        <v>6.9618320610687024E-3</v>
      </c>
      <c r="AQ132" s="114">
        <v>0.1902290076335878</v>
      </c>
      <c r="AR132" s="114">
        <v>0.40445801526717556</v>
      </c>
      <c r="AS132" s="114">
        <v>0.36812213740458016</v>
      </c>
      <c r="AT132" s="114">
        <v>2.9129770992366411E-2</v>
      </c>
      <c r="AU132" s="114">
        <v>1.0992366412213741E-3</v>
      </c>
      <c r="AV132" s="114"/>
    </row>
    <row r="133" spans="1:48" x14ac:dyDescent="0.25">
      <c r="A133" s="109" t="s">
        <v>24</v>
      </c>
      <c r="B133" s="95">
        <v>1</v>
      </c>
      <c r="C133" s="95">
        <v>13</v>
      </c>
      <c r="D133" s="95">
        <v>151</v>
      </c>
      <c r="E133" s="95">
        <v>59</v>
      </c>
      <c r="F133" s="95">
        <v>102</v>
      </c>
      <c r="G133" s="95">
        <v>941</v>
      </c>
      <c r="H133" s="95">
        <v>12488</v>
      </c>
      <c r="I133" s="95">
        <v>4018</v>
      </c>
      <c r="J133" s="95">
        <v>850</v>
      </c>
      <c r="K133" s="95">
        <v>18623</v>
      </c>
      <c r="N133" s="95"/>
      <c r="O133" s="95"/>
      <c r="P133" s="95"/>
      <c r="Q133" s="95"/>
      <c r="R133" s="95"/>
      <c r="S133" s="95"/>
      <c r="T133" s="95"/>
      <c r="U133" s="95"/>
      <c r="V133" s="95"/>
      <c r="W133" s="95"/>
      <c r="AL133" s="113" t="s">
        <v>12</v>
      </c>
      <c r="AM133" s="114">
        <v>0</v>
      </c>
      <c r="AN133" s="114">
        <v>0</v>
      </c>
      <c r="AO133" s="114">
        <v>1.9417475728155338E-2</v>
      </c>
      <c r="AP133" s="114">
        <v>8.7378640776699032E-2</v>
      </c>
      <c r="AQ133" s="114">
        <v>8.7378640776699032E-2</v>
      </c>
      <c r="AR133" s="114">
        <v>0.4854368932038835</v>
      </c>
      <c r="AS133" s="114">
        <v>0.29126213592233008</v>
      </c>
      <c r="AT133" s="114">
        <v>1.9417475728155338E-2</v>
      </c>
      <c r="AU133" s="114">
        <v>9.7087378640776691E-3</v>
      </c>
      <c r="AV133" s="114"/>
    </row>
    <row r="134" spans="1:48" x14ac:dyDescent="0.25">
      <c r="AK134" s="81"/>
      <c r="AL134" s="113" t="s">
        <v>32</v>
      </c>
      <c r="AM134" s="114">
        <v>0</v>
      </c>
      <c r="AN134" s="114">
        <v>0</v>
      </c>
      <c r="AO134" s="114">
        <v>0</v>
      </c>
      <c r="AP134" s="114">
        <v>0</v>
      </c>
      <c r="AQ134" s="114">
        <v>0</v>
      </c>
      <c r="AR134" s="114">
        <v>0</v>
      </c>
      <c r="AS134" s="114">
        <v>0.73529411764705888</v>
      </c>
      <c r="AT134" s="114">
        <v>0.23529411764705882</v>
      </c>
      <c r="AU134" s="114">
        <v>2.9411764705882353E-2</v>
      </c>
      <c r="AV134" s="114"/>
    </row>
    <row r="135" spans="1:48" x14ac:dyDescent="0.25">
      <c r="AL135" s="113" t="s">
        <v>18</v>
      </c>
      <c r="AM135" s="114">
        <v>0</v>
      </c>
      <c r="AN135" s="114">
        <v>0</v>
      </c>
      <c r="AO135" s="114">
        <v>0</v>
      </c>
      <c r="AP135" s="114">
        <v>2.132701421800948E-2</v>
      </c>
      <c r="AQ135" s="114">
        <v>7.8199052132701424E-2</v>
      </c>
      <c r="AR135" s="114">
        <v>0.84715639810426535</v>
      </c>
      <c r="AS135" s="114">
        <v>5.3317535545023699E-2</v>
      </c>
      <c r="AT135" s="114">
        <v>0</v>
      </c>
      <c r="AU135" s="114">
        <v>0</v>
      </c>
      <c r="AV135" s="114"/>
    </row>
    <row r="136" spans="1:48" x14ac:dyDescent="0.25">
      <c r="AL136" s="98" t="s">
        <v>14</v>
      </c>
      <c r="AM136" s="98">
        <v>0</v>
      </c>
      <c r="AN136" s="98">
        <v>0</v>
      </c>
      <c r="AO136" s="98">
        <v>4.1493775933609959E-3</v>
      </c>
      <c r="AP136" s="98">
        <v>2.3236514522821577E-2</v>
      </c>
      <c r="AQ136" s="98">
        <v>0.21327800829875518</v>
      </c>
      <c r="AR136" s="98">
        <v>0.54273858921161822</v>
      </c>
      <c r="AS136" s="98">
        <v>0.16016597510373445</v>
      </c>
      <c r="AT136" s="98">
        <v>3.5684647302904562E-2</v>
      </c>
      <c r="AU136" s="98">
        <v>2.0746887966804978E-2</v>
      </c>
      <c r="AV136" s="98"/>
    </row>
    <row r="137" spans="1:48" x14ac:dyDescent="0.25">
      <c r="AL137" s="98" t="s">
        <v>47</v>
      </c>
      <c r="AM137" s="98">
        <v>0</v>
      </c>
      <c r="AN137" s="98">
        <v>0</v>
      </c>
      <c r="AO137" s="98">
        <v>0</v>
      </c>
      <c r="AP137" s="98">
        <v>6.5359477124183009E-3</v>
      </c>
      <c r="AQ137" s="98">
        <v>0.52287581699346408</v>
      </c>
      <c r="AR137" s="98">
        <v>0.15032679738562091</v>
      </c>
      <c r="AS137" s="98">
        <v>0.20915032679738563</v>
      </c>
      <c r="AT137" s="98">
        <v>0.10457516339869281</v>
      </c>
      <c r="AU137" s="98">
        <v>6.5359477124183009E-3</v>
      </c>
      <c r="AV137" s="114"/>
    </row>
    <row r="138" spans="1:48" x14ac:dyDescent="0.25">
      <c r="A138" s="103" t="s">
        <v>132</v>
      </c>
      <c r="B138" t="s">
        <v>20</v>
      </c>
      <c r="F138" t="s">
        <v>21</v>
      </c>
      <c r="M138" s="1" t="s">
        <v>134</v>
      </c>
      <c r="AM138" s="12"/>
      <c r="AN138" s="12"/>
      <c r="AO138" s="12"/>
      <c r="AP138" s="12"/>
      <c r="AQ138" s="12"/>
      <c r="AR138" s="12"/>
      <c r="AS138" s="12"/>
      <c r="AT138" s="12"/>
      <c r="AU138" s="12"/>
      <c r="AV138" s="12"/>
    </row>
    <row r="139" spans="1:48" x14ac:dyDescent="0.25">
      <c r="A139" s="41" t="s">
        <v>19</v>
      </c>
      <c r="B139" s="97">
        <v>14</v>
      </c>
      <c r="C139" s="104">
        <v>19</v>
      </c>
      <c r="D139" s="104">
        <v>24</v>
      </c>
      <c r="E139" s="104">
        <v>29</v>
      </c>
      <c r="F139" s="104">
        <v>4</v>
      </c>
      <c r="G139" s="104">
        <v>9</v>
      </c>
      <c r="H139" s="104">
        <v>14</v>
      </c>
      <c r="I139" s="104">
        <v>19</v>
      </c>
      <c r="J139" s="104">
        <v>24</v>
      </c>
      <c r="K139" s="104" t="s">
        <v>24</v>
      </c>
      <c r="N139" s="99">
        <v>41013</v>
      </c>
      <c r="O139" s="99">
        <v>41018</v>
      </c>
      <c r="P139" s="99">
        <v>41023</v>
      </c>
      <c r="Q139" s="99">
        <v>41028</v>
      </c>
      <c r="R139" s="99">
        <v>41033</v>
      </c>
      <c r="S139" s="99">
        <v>41038</v>
      </c>
      <c r="T139" s="99">
        <v>41043</v>
      </c>
      <c r="U139" s="99">
        <v>41048</v>
      </c>
      <c r="V139" s="99">
        <v>41053</v>
      </c>
      <c r="W139" s="1" t="s">
        <v>24</v>
      </c>
      <c r="Y139" s="1"/>
      <c r="Z139" s="99"/>
      <c r="AA139" s="99"/>
      <c r="AB139" s="99"/>
      <c r="AC139" s="99"/>
      <c r="AD139" s="99"/>
      <c r="AE139" s="99"/>
      <c r="AF139" s="99"/>
      <c r="AG139" s="99"/>
      <c r="AH139" s="99"/>
    </row>
    <row r="140" spans="1:48" x14ac:dyDescent="0.25">
      <c r="A140" s="105" t="s">
        <v>1</v>
      </c>
      <c r="B140" s="95">
        <v>0</v>
      </c>
      <c r="C140" s="95">
        <v>0</v>
      </c>
      <c r="D140" s="95">
        <v>0</v>
      </c>
      <c r="E140" s="95">
        <v>4</v>
      </c>
      <c r="F140" s="95">
        <v>7</v>
      </c>
      <c r="G140" s="95">
        <v>30</v>
      </c>
      <c r="H140" s="95">
        <v>51</v>
      </c>
      <c r="I140" s="95">
        <v>29</v>
      </c>
      <c r="J140" s="95">
        <v>21</v>
      </c>
      <c r="K140" s="95">
        <v>142</v>
      </c>
      <c r="M140" t="s">
        <v>1</v>
      </c>
      <c r="N140" s="98">
        <f t="shared" ref="N140:V140" si="33">B140/$K140</f>
        <v>0</v>
      </c>
      <c r="O140" s="98">
        <f t="shared" si="33"/>
        <v>0</v>
      </c>
      <c r="P140" s="98">
        <f t="shared" si="33"/>
        <v>0</v>
      </c>
      <c r="Q140" s="98">
        <f t="shared" si="33"/>
        <v>2.8169014084507043E-2</v>
      </c>
      <c r="R140" s="98">
        <f t="shared" si="33"/>
        <v>4.9295774647887321E-2</v>
      </c>
      <c r="S140" s="98">
        <f t="shared" si="33"/>
        <v>0.21126760563380281</v>
      </c>
      <c r="T140" s="98">
        <f t="shared" si="33"/>
        <v>0.35915492957746481</v>
      </c>
      <c r="U140" s="98">
        <f t="shared" si="33"/>
        <v>0.20422535211267606</v>
      </c>
      <c r="V140" s="98">
        <f t="shared" si="33"/>
        <v>0.14788732394366197</v>
      </c>
      <c r="W140" s="100">
        <f>SUM(N140:V140)</f>
        <v>1</v>
      </c>
      <c r="Y140" s="2"/>
      <c r="Z140" s="98"/>
      <c r="AA140" s="98"/>
      <c r="AB140" s="98"/>
      <c r="AC140" s="98"/>
      <c r="AD140" s="98"/>
      <c r="AE140" s="98"/>
      <c r="AF140" s="98"/>
      <c r="AG140" s="98"/>
      <c r="AH140" s="98"/>
      <c r="AL140" s="2"/>
      <c r="AN140" s="2"/>
      <c r="AO140" s="2"/>
      <c r="AP140" s="2"/>
      <c r="AQ140" s="2"/>
      <c r="AR140" s="2"/>
      <c r="AS140" s="2"/>
      <c r="AT140" s="2"/>
      <c r="AU140" s="2"/>
    </row>
    <row r="141" spans="1:48" x14ac:dyDescent="0.25">
      <c r="A141" s="102" t="s">
        <v>49</v>
      </c>
      <c r="B141" s="95">
        <v>0</v>
      </c>
      <c r="C141" s="95">
        <v>0</v>
      </c>
      <c r="D141" s="95">
        <v>0</v>
      </c>
      <c r="E141" s="95">
        <v>0</v>
      </c>
      <c r="F141" s="95">
        <v>0</v>
      </c>
      <c r="G141" s="95">
        <v>0</v>
      </c>
      <c r="H141" s="95">
        <v>0</v>
      </c>
      <c r="I141" s="95">
        <v>0</v>
      </c>
      <c r="J141" s="95">
        <v>0</v>
      </c>
      <c r="K141" s="95">
        <v>0</v>
      </c>
      <c r="M141" t="s">
        <v>41</v>
      </c>
      <c r="N141" s="98">
        <f t="shared" ref="N141:V142" si="34">B143/$K143</f>
        <v>0</v>
      </c>
      <c r="O141" s="98">
        <f t="shared" si="34"/>
        <v>2.1052631578947368E-2</v>
      </c>
      <c r="P141" s="98">
        <f t="shared" si="34"/>
        <v>3.1578947368421054E-2</v>
      </c>
      <c r="Q141" s="98">
        <f t="shared" si="34"/>
        <v>9.4736842105263161E-2</v>
      </c>
      <c r="R141" s="98">
        <f t="shared" si="34"/>
        <v>0.78947368421052633</v>
      </c>
      <c r="S141" s="98">
        <f t="shared" si="34"/>
        <v>1.0526315789473684E-2</v>
      </c>
      <c r="T141" s="98">
        <f t="shared" si="34"/>
        <v>4.2105263157894736E-2</v>
      </c>
      <c r="U141" s="98">
        <f t="shared" si="34"/>
        <v>0</v>
      </c>
      <c r="V141" s="98">
        <f t="shared" si="34"/>
        <v>1.0526315789473684E-2</v>
      </c>
      <c r="W141" s="100">
        <f>SUM(N141:V141)</f>
        <v>1</v>
      </c>
      <c r="Y141" s="2"/>
      <c r="Z141" s="98"/>
      <c r="AA141" s="98"/>
      <c r="AB141" s="98"/>
      <c r="AC141" s="98"/>
      <c r="AD141" s="98"/>
      <c r="AE141" s="98"/>
      <c r="AF141" s="98"/>
      <c r="AG141" s="98"/>
      <c r="AH141" s="98"/>
    </row>
    <row r="142" spans="1:48" x14ac:dyDescent="0.25">
      <c r="A142" s="102" t="s">
        <v>45</v>
      </c>
      <c r="B142" s="95">
        <v>0</v>
      </c>
      <c r="C142" s="95">
        <v>0</v>
      </c>
      <c r="D142" s="95">
        <v>0</v>
      </c>
      <c r="E142" s="95">
        <v>0</v>
      </c>
      <c r="F142" s="95">
        <v>0</v>
      </c>
      <c r="G142" s="95">
        <v>0</v>
      </c>
      <c r="H142" s="95">
        <v>0</v>
      </c>
      <c r="I142" s="95">
        <v>1</v>
      </c>
      <c r="J142" s="95">
        <v>0</v>
      </c>
      <c r="K142" s="95">
        <v>1</v>
      </c>
      <c r="M142" t="s">
        <v>2</v>
      </c>
      <c r="N142" s="98">
        <f t="shared" si="34"/>
        <v>0</v>
      </c>
      <c r="O142" s="98">
        <f t="shared" si="34"/>
        <v>0</v>
      </c>
      <c r="P142" s="98">
        <f t="shared" si="34"/>
        <v>0.1864406779661017</v>
      </c>
      <c r="Q142" s="98">
        <f t="shared" si="34"/>
        <v>7.6271186440677971E-2</v>
      </c>
      <c r="R142" s="98">
        <f t="shared" si="34"/>
        <v>0.67796610169491522</v>
      </c>
      <c r="S142" s="98">
        <f t="shared" si="34"/>
        <v>3.1073446327683617E-2</v>
      </c>
      <c r="T142" s="98">
        <f t="shared" si="34"/>
        <v>1.6949152542372881E-2</v>
      </c>
      <c r="U142" s="98">
        <f t="shared" si="34"/>
        <v>8.4745762711864406E-3</v>
      </c>
      <c r="V142" s="98">
        <f t="shared" si="34"/>
        <v>2.8248587570621469E-3</v>
      </c>
      <c r="W142" s="100">
        <f t="shared" ref="W142:W150" si="35">SUM(N142:V142)</f>
        <v>0.99999999999999989</v>
      </c>
      <c r="Y142" s="2"/>
      <c r="Z142" s="98"/>
      <c r="AA142" s="98"/>
      <c r="AB142" s="98"/>
      <c r="AC142" s="98"/>
      <c r="AD142" s="98"/>
      <c r="AE142" s="98"/>
      <c r="AF142" s="98"/>
      <c r="AG142" s="98"/>
      <c r="AH142" s="98"/>
    </row>
    <row r="143" spans="1:48" x14ac:dyDescent="0.25">
      <c r="A143" s="102" t="s">
        <v>41</v>
      </c>
      <c r="B143" s="95">
        <v>0</v>
      </c>
      <c r="C143" s="95">
        <v>2</v>
      </c>
      <c r="D143" s="95">
        <v>3</v>
      </c>
      <c r="E143" s="95">
        <v>9</v>
      </c>
      <c r="F143" s="95">
        <v>75</v>
      </c>
      <c r="G143" s="95">
        <v>1</v>
      </c>
      <c r="H143" s="95">
        <v>4</v>
      </c>
      <c r="I143" s="95">
        <v>0</v>
      </c>
      <c r="J143" s="95">
        <v>1</v>
      </c>
      <c r="K143" s="95">
        <v>95</v>
      </c>
      <c r="M143" s="2" t="s">
        <v>48</v>
      </c>
      <c r="N143" s="98">
        <f t="shared" ref="N143:V143" si="36">(B146+B147+B148)/($K146+$K147+$K148)</f>
        <v>0</v>
      </c>
      <c r="O143" s="98">
        <f t="shared" si="36"/>
        <v>0.17647058823529413</v>
      </c>
      <c r="P143" s="98">
        <f t="shared" si="36"/>
        <v>0.32941176470588235</v>
      </c>
      <c r="Q143" s="98">
        <f t="shared" si="36"/>
        <v>0.22352941176470589</v>
      </c>
      <c r="R143" s="98">
        <f t="shared" si="36"/>
        <v>5.8823529411764705E-2</v>
      </c>
      <c r="S143" s="98">
        <f t="shared" si="36"/>
        <v>7.0588235294117646E-2</v>
      </c>
      <c r="T143" s="98">
        <f t="shared" si="36"/>
        <v>3.5294117647058823E-2</v>
      </c>
      <c r="U143" s="98">
        <f t="shared" si="36"/>
        <v>4.7058823529411764E-2</v>
      </c>
      <c r="V143" s="98">
        <f t="shared" si="36"/>
        <v>5.8823529411764705E-2</v>
      </c>
      <c r="W143" s="100">
        <f t="shared" si="35"/>
        <v>1</v>
      </c>
      <c r="Z143" s="98"/>
      <c r="AA143" s="98"/>
      <c r="AB143" s="98"/>
      <c r="AC143" s="98"/>
      <c r="AD143" s="98"/>
      <c r="AE143" s="98"/>
      <c r="AF143" s="98"/>
      <c r="AG143" s="98"/>
      <c r="AH143" s="98"/>
    </row>
    <row r="144" spans="1:48" x14ac:dyDescent="0.25">
      <c r="A144" s="102" t="s">
        <v>2</v>
      </c>
      <c r="B144" s="95">
        <v>0</v>
      </c>
      <c r="C144" s="95">
        <v>0</v>
      </c>
      <c r="D144" s="95">
        <v>66</v>
      </c>
      <c r="E144" s="95">
        <v>27</v>
      </c>
      <c r="F144" s="95">
        <v>240</v>
      </c>
      <c r="G144" s="95">
        <v>11</v>
      </c>
      <c r="H144" s="95">
        <v>6</v>
      </c>
      <c r="I144" s="95">
        <v>3</v>
      </c>
      <c r="J144" s="95">
        <v>1</v>
      </c>
      <c r="K144" s="95">
        <v>354</v>
      </c>
      <c r="M144" s="2" t="s">
        <v>7</v>
      </c>
      <c r="N144" s="98">
        <f t="shared" ref="N144:V144" si="37">B150/$K150</f>
        <v>0</v>
      </c>
      <c r="O144" s="98">
        <f t="shared" si="37"/>
        <v>0</v>
      </c>
      <c r="P144" s="98">
        <f t="shared" si="37"/>
        <v>0</v>
      </c>
      <c r="Q144" s="98">
        <f t="shared" si="37"/>
        <v>0</v>
      </c>
      <c r="R144" s="98">
        <f t="shared" si="37"/>
        <v>7.1428571428571425E-2</v>
      </c>
      <c r="S144" s="98">
        <f t="shared" si="37"/>
        <v>3.5714285714285712E-2</v>
      </c>
      <c r="T144" s="98">
        <f t="shared" si="37"/>
        <v>0.2857142857142857</v>
      </c>
      <c r="U144" s="98">
        <f t="shared" si="37"/>
        <v>0.2857142857142857</v>
      </c>
      <c r="V144" s="98">
        <f t="shared" si="37"/>
        <v>0.32142857142857145</v>
      </c>
      <c r="W144" s="100">
        <f t="shared" si="35"/>
        <v>1</v>
      </c>
      <c r="Y144" s="2"/>
      <c r="Z144" s="98"/>
      <c r="AA144" s="98"/>
      <c r="AB144" s="98"/>
      <c r="AC144" s="98"/>
      <c r="AD144" s="98"/>
      <c r="AE144" s="98"/>
      <c r="AF144" s="98"/>
      <c r="AG144" s="98"/>
      <c r="AH144" s="98"/>
    </row>
    <row r="145" spans="1:34" x14ac:dyDescent="0.25">
      <c r="A145" s="102" t="s">
        <v>43</v>
      </c>
      <c r="B145" s="95">
        <v>0</v>
      </c>
      <c r="C145" s="95">
        <v>0</v>
      </c>
      <c r="D145" s="95">
        <v>0</v>
      </c>
      <c r="E145" s="95">
        <v>0</v>
      </c>
      <c r="F145" s="95">
        <v>4</v>
      </c>
      <c r="G145" s="95">
        <v>2</v>
      </c>
      <c r="H145" s="95">
        <v>1</v>
      </c>
      <c r="I145" s="95">
        <v>1</v>
      </c>
      <c r="J145" s="95">
        <v>0</v>
      </c>
      <c r="K145" s="95">
        <v>8</v>
      </c>
      <c r="M145" s="2" t="s">
        <v>8</v>
      </c>
      <c r="N145" s="98">
        <f t="shared" ref="N145:V145" si="38">B154/$K154</f>
        <v>0</v>
      </c>
      <c r="O145" s="98">
        <f t="shared" si="38"/>
        <v>0</v>
      </c>
      <c r="P145" s="98">
        <f t="shared" si="38"/>
        <v>0</v>
      </c>
      <c r="Q145" s="98">
        <f t="shared" si="38"/>
        <v>0</v>
      </c>
      <c r="R145" s="98">
        <f t="shared" si="38"/>
        <v>0</v>
      </c>
      <c r="S145" s="98">
        <f t="shared" si="38"/>
        <v>0</v>
      </c>
      <c r="T145" s="98">
        <f t="shared" si="38"/>
        <v>0.27777777777777779</v>
      </c>
      <c r="U145" s="98">
        <f t="shared" si="38"/>
        <v>0.16666666666666666</v>
      </c>
      <c r="V145" s="98">
        <f t="shared" si="38"/>
        <v>0.55555555555555558</v>
      </c>
      <c r="W145" s="100">
        <f t="shared" si="35"/>
        <v>1</v>
      </c>
      <c r="Y145" s="2"/>
      <c r="Z145" s="98"/>
      <c r="AA145" s="98"/>
      <c r="AB145" s="98"/>
      <c r="AC145" s="98"/>
      <c r="AD145" s="98"/>
      <c r="AE145" s="98"/>
      <c r="AF145" s="98"/>
      <c r="AG145" s="98"/>
      <c r="AH145" s="98"/>
    </row>
    <row r="146" spans="1:34" x14ac:dyDescent="0.25">
      <c r="A146" s="102" t="s">
        <v>3</v>
      </c>
      <c r="B146" s="95">
        <v>0</v>
      </c>
      <c r="C146" s="95">
        <v>3</v>
      </c>
      <c r="D146" s="95">
        <v>27</v>
      </c>
      <c r="E146" s="95">
        <v>17</v>
      </c>
      <c r="F146" s="95">
        <v>5</v>
      </c>
      <c r="G146" s="95">
        <v>6</v>
      </c>
      <c r="H146" s="95">
        <v>2</v>
      </c>
      <c r="I146" s="95">
        <v>3</v>
      </c>
      <c r="J146" s="95">
        <v>5</v>
      </c>
      <c r="K146" s="95">
        <v>68</v>
      </c>
      <c r="M146" t="s">
        <v>11</v>
      </c>
      <c r="N146" s="98">
        <f t="shared" ref="N146:V149" si="39">B158/$K158</f>
        <v>0</v>
      </c>
      <c r="O146" s="98">
        <f t="shared" si="39"/>
        <v>0</v>
      </c>
      <c r="P146" s="98">
        <f t="shared" si="39"/>
        <v>0</v>
      </c>
      <c r="Q146" s="98">
        <f t="shared" si="39"/>
        <v>6.9618320610687024E-3</v>
      </c>
      <c r="R146" s="98">
        <f t="shared" si="39"/>
        <v>0.1902290076335878</v>
      </c>
      <c r="S146" s="98">
        <f t="shared" si="39"/>
        <v>0.40445801526717556</v>
      </c>
      <c r="T146" s="98">
        <f t="shared" si="39"/>
        <v>0.36812213740458016</v>
      </c>
      <c r="U146" s="98">
        <f t="shared" si="39"/>
        <v>2.9129770992366411E-2</v>
      </c>
      <c r="V146" s="98">
        <f t="shared" si="39"/>
        <v>1.0992366412213741E-3</v>
      </c>
      <c r="W146" s="100">
        <f t="shared" si="35"/>
        <v>0.99999999999999989</v>
      </c>
      <c r="Y146" s="2"/>
      <c r="Z146" s="98"/>
      <c r="AA146" s="98"/>
      <c r="AB146" s="98"/>
      <c r="AC146" s="98"/>
      <c r="AD146" s="98"/>
      <c r="AE146" s="98"/>
      <c r="AF146" s="98"/>
      <c r="AG146" s="98"/>
      <c r="AH146" s="98"/>
    </row>
    <row r="147" spans="1:34" x14ac:dyDescent="0.25">
      <c r="A147" s="102" t="s">
        <v>4</v>
      </c>
      <c r="B147" s="95">
        <v>0</v>
      </c>
      <c r="C147" s="95">
        <v>12</v>
      </c>
      <c r="D147" s="95">
        <v>1</v>
      </c>
      <c r="E147" s="95">
        <v>2</v>
      </c>
      <c r="F147" s="95">
        <v>0</v>
      </c>
      <c r="G147" s="95">
        <v>0</v>
      </c>
      <c r="H147" s="95">
        <v>0</v>
      </c>
      <c r="I147" s="95">
        <v>0</v>
      </c>
      <c r="J147" s="95">
        <v>0</v>
      </c>
      <c r="K147" s="95">
        <v>15</v>
      </c>
      <c r="M147" t="s">
        <v>12</v>
      </c>
      <c r="N147" s="98">
        <f t="shared" si="39"/>
        <v>0</v>
      </c>
      <c r="O147" s="98">
        <f t="shared" si="39"/>
        <v>0</v>
      </c>
      <c r="P147" s="98">
        <f t="shared" si="39"/>
        <v>1.9417475728155338E-2</v>
      </c>
      <c r="Q147" s="98">
        <f t="shared" si="39"/>
        <v>8.7378640776699032E-2</v>
      </c>
      <c r="R147" s="98">
        <f t="shared" si="39"/>
        <v>8.7378640776699032E-2</v>
      </c>
      <c r="S147" s="98">
        <f t="shared" si="39"/>
        <v>0.4854368932038835</v>
      </c>
      <c r="T147" s="98">
        <f t="shared" si="39"/>
        <v>0.29126213592233008</v>
      </c>
      <c r="U147" s="98">
        <f t="shared" si="39"/>
        <v>1.9417475728155338E-2</v>
      </c>
      <c r="V147" s="98">
        <f t="shared" si="39"/>
        <v>9.7087378640776691E-3</v>
      </c>
      <c r="W147" s="100">
        <f t="shared" si="35"/>
        <v>1</v>
      </c>
      <c r="Y147" s="2"/>
      <c r="Z147" s="98"/>
      <c r="AA147" s="98"/>
      <c r="AB147" s="98"/>
      <c r="AC147" s="98"/>
      <c r="AD147" s="98"/>
      <c r="AE147" s="98"/>
      <c r="AF147" s="98"/>
      <c r="AG147" s="98"/>
      <c r="AH147" s="98"/>
    </row>
    <row r="148" spans="1:34" x14ac:dyDescent="0.25">
      <c r="A148" s="102" t="s">
        <v>48</v>
      </c>
      <c r="B148" s="95">
        <v>0</v>
      </c>
      <c r="C148" s="95">
        <v>0</v>
      </c>
      <c r="D148" s="95">
        <v>0</v>
      </c>
      <c r="E148" s="95">
        <v>0</v>
      </c>
      <c r="F148" s="95">
        <v>0</v>
      </c>
      <c r="G148" s="95">
        <v>0</v>
      </c>
      <c r="H148" s="95">
        <v>1</v>
      </c>
      <c r="I148" s="95">
        <v>1</v>
      </c>
      <c r="J148" s="95">
        <v>0</v>
      </c>
      <c r="K148" s="95">
        <v>2</v>
      </c>
      <c r="M148" t="s">
        <v>32</v>
      </c>
      <c r="N148" s="98">
        <f t="shared" si="39"/>
        <v>0</v>
      </c>
      <c r="O148" s="98">
        <f t="shared" si="39"/>
        <v>0</v>
      </c>
      <c r="P148" s="98">
        <f t="shared" si="39"/>
        <v>0</v>
      </c>
      <c r="Q148" s="98">
        <f t="shared" si="39"/>
        <v>0</v>
      </c>
      <c r="R148" s="98">
        <f t="shared" si="39"/>
        <v>0</v>
      </c>
      <c r="S148" s="98">
        <f t="shared" si="39"/>
        <v>0</v>
      </c>
      <c r="T148" s="98">
        <f t="shared" si="39"/>
        <v>0.73529411764705888</v>
      </c>
      <c r="U148" s="98">
        <f t="shared" si="39"/>
        <v>0.23529411764705882</v>
      </c>
      <c r="V148" s="98">
        <f t="shared" si="39"/>
        <v>2.9411764705882353E-2</v>
      </c>
      <c r="W148" s="100">
        <f>SUM(N148:V148)</f>
        <v>1</v>
      </c>
      <c r="Y148" s="2"/>
      <c r="Z148" s="98"/>
      <c r="AA148" s="98"/>
      <c r="AB148" s="98"/>
      <c r="AC148" s="98"/>
      <c r="AD148" s="98"/>
      <c r="AE148" s="98"/>
      <c r="AF148" s="98"/>
      <c r="AG148" s="98"/>
      <c r="AH148" s="98"/>
    </row>
    <row r="149" spans="1:34" x14ac:dyDescent="0.25">
      <c r="A149" s="102" t="s">
        <v>6</v>
      </c>
      <c r="B149" s="95">
        <v>0</v>
      </c>
      <c r="C149" s="95">
        <v>0</v>
      </c>
      <c r="D149" s="95">
        <v>0</v>
      </c>
      <c r="E149" s="95">
        <v>0</v>
      </c>
      <c r="F149" s="95">
        <v>0</v>
      </c>
      <c r="G149" s="95">
        <v>0</v>
      </c>
      <c r="H149" s="95">
        <v>0</v>
      </c>
      <c r="I149" s="95">
        <v>0</v>
      </c>
      <c r="J149" s="95">
        <v>1</v>
      </c>
      <c r="K149" s="95">
        <v>1</v>
      </c>
      <c r="M149" t="s">
        <v>18</v>
      </c>
      <c r="N149" s="98">
        <f t="shared" si="39"/>
        <v>0</v>
      </c>
      <c r="O149" s="98">
        <f t="shared" si="39"/>
        <v>0</v>
      </c>
      <c r="P149" s="98">
        <f t="shared" si="39"/>
        <v>0</v>
      </c>
      <c r="Q149" s="98">
        <f t="shared" si="39"/>
        <v>2.132701421800948E-2</v>
      </c>
      <c r="R149" s="98">
        <f t="shared" si="39"/>
        <v>7.8199052132701424E-2</v>
      </c>
      <c r="S149" s="98">
        <f t="shared" si="39"/>
        <v>0.84715639810426535</v>
      </c>
      <c r="T149" s="98">
        <f t="shared" si="39"/>
        <v>5.3317535545023699E-2</v>
      </c>
      <c r="U149" s="98">
        <f t="shared" si="39"/>
        <v>0</v>
      </c>
      <c r="V149" s="98">
        <f t="shared" si="39"/>
        <v>0</v>
      </c>
      <c r="W149" s="100">
        <f t="shared" si="35"/>
        <v>1</v>
      </c>
      <c r="Y149" s="2"/>
      <c r="Z149" s="98"/>
      <c r="AA149" s="98"/>
      <c r="AB149" s="98"/>
      <c r="AC149" s="98"/>
      <c r="AD149" s="98"/>
      <c r="AE149" s="98"/>
      <c r="AF149" s="98"/>
      <c r="AG149" s="98"/>
      <c r="AH149" s="98"/>
    </row>
    <row r="150" spans="1:34" x14ac:dyDescent="0.25">
      <c r="A150" s="102" t="s">
        <v>7</v>
      </c>
      <c r="B150" s="95">
        <v>0</v>
      </c>
      <c r="C150" s="95">
        <v>0</v>
      </c>
      <c r="D150" s="95">
        <v>0</v>
      </c>
      <c r="E150" s="95">
        <v>0</v>
      </c>
      <c r="F150" s="95">
        <v>2</v>
      </c>
      <c r="G150" s="95">
        <v>1</v>
      </c>
      <c r="H150" s="95">
        <v>8</v>
      </c>
      <c r="I150" s="95">
        <v>8</v>
      </c>
      <c r="J150" s="95">
        <v>9</v>
      </c>
      <c r="K150" s="95">
        <v>28</v>
      </c>
      <c r="M150" t="s">
        <v>14</v>
      </c>
      <c r="N150" s="98">
        <f t="shared" ref="N150:V151" si="40">B164/$K164</f>
        <v>0</v>
      </c>
      <c r="O150" s="98">
        <f t="shared" si="40"/>
        <v>0</v>
      </c>
      <c r="P150" s="98">
        <f t="shared" si="40"/>
        <v>4.1493775933609959E-3</v>
      </c>
      <c r="Q150" s="98">
        <f t="shared" si="40"/>
        <v>2.3236514522821577E-2</v>
      </c>
      <c r="R150" s="98">
        <f t="shared" si="40"/>
        <v>0.21327800829875518</v>
      </c>
      <c r="S150" s="98">
        <f t="shared" si="40"/>
        <v>0.54273858921161822</v>
      </c>
      <c r="T150" s="98">
        <f t="shared" si="40"/>
        <v>0.16016597510373445</v>
      </c>
      <c r="U150" s="98">
        <f t="shared" si="40"/>
        <v>3.5684647302904562E-2</v>
      </c>
      <c r="V150" s="98">
        <f t="shared" si="40"/>
        <v>2.0746887966804978E-2</v>
      </c>
      <c r="W150" s="100">
        <f t="shared" si="35"/>
        <v>0.99999999999999989</v>
      </c>
      <c r="Z150" s="98"/>
      <c r="AA150" s="98"/>
      <c r="AB150" s="98"/>
      <c r="AC150" s="98"/>
      <c r="AD150" s="98"/>
      <c r="AE150" s="98"/>
      <c r="AF150" s="98"/>
      <c r="AG150" s="98"/>
      <c r="AH150" s="98"/>
    </row>
    <row r="151" spans="1:34" x14ac:dyDescent="0.25">
      <c r="A151" s="102" t="s">
        <v>50</v>
      </c>
      <c r="B151" s="95">
        <v>0</v>
      </c>
      <c r="C151" s="95">
        <v>0</v>
      </c>
      <c r="D151" s="95">
        <v>0</v>
      </c>
      <c r="E151" s="95">
        <v>0</v>
      </c>
      <c r="F151" s="95">
        <v>1</v>
      </c>
      <c r="G151" s="95">
        <v>1</v>
      </c>
      <c r="H151" s="95">
        <v>2</v>
      </c>
      <c r="I151" s="95">
        <v>0</v>
      </c>
      <c r="J151" s="95">
        <v>0</v>
      </c>
      <c r="K151" s="95">
        <v>4</v>
      </c>
      <c r="M151" s="2" t="s">
        <v>40</v>
      </c>
      <c r="N151" s="98">
        <f t="shared" si="40"/>
        <v>0.33333333333333331</v>
      </c>
      <c r="O151" s="98">
        <f t="shared" si="40"/>
        <v>0</v>
      </c>
      <c r="P151" s="98">
        <f t="shared" si="40"/>
        <v>0</v>
      </c>
      <c r="Q151" s="98">
        <f t="shared" si="40"/>
        <v>0</v>
      </c>
      <c r="R151" s="98">
        <f t="shared" si="40"/>
        <v>0.16666666666666666</v>
      </c>
      <c r="S151" s="98">
        <f t="shared" si="40"/>
        <v>0</v>
      </c>
      <c r="T151" s="98">
        <f t="shared" si="40"/>
        <v>0.5</v>
      </c>
      <c r="U151" s="98">
        <f t="shared" si="40"/>
        <v>0</v>
      </c>
      <c r="V151" s="98">
        <f t="shared" si="40"/>
        <v>0</v>
      </c>
      <c r="W151" s="100">
        <f>SUM(N151:V151)</f>
        <v>1</v>
      </c>
      <c r="Z151" s="98"/>
      <c r="AA151" s="98"/>
      <c r="AB151" s="98"/>
      <c r="AC151" s="98"/>
      <c r="AD151" s="98"/>
      <c r="AE151" s="98"/>
      <c r="AF151" s="98"/>
      <c r="AG151" s="98"/>
      <c r="AH151" s="98"/>
    </row>
    <row r="152" spans="1:34" x14ac:dyDescent="0.25">
      <c r="A152" s="102" t="s">
        <v>51</v>
      </c>
      <c r="B152" s="95">
        <v>0</v>
      </c>
      <c r="C152" s="95">
        <v>0</v>
      </c>
      <c r="D152" s="95">
        <v>0</v>
      </c>
      <c r="E152" s="95">
        <v>0</v>
      </c>
      <c r="F152" s="95">
        <v>0</v>
      </c>
      <c r="G152" s="95">
        <v>0</v>
      </c>
      <c r="H152" s="95">
        <v>0</v>
      </c>
      <c r="I152" s="95">
        <v>0</v>
      </c>
      <c r="J152" s="95">
        <v>0</v>
      </c>
      <c r="K152" s="95">
        <v>0</v>
      </c>
      <c r="M152" s="2" t="s">
        <v>47</v>
      </c>
      <c r="N152" s="98">
        <f t="shared" ref="N152:W152" si="41">(B168+B169+B170)/($K168+$K169+$K170)</f>
        <v>0</v>
      </c>
      <c r="O152" s="98">
        <f t="shared" si="41"/>
        <v>0</v>
      </c>
      <c r="P152" s="98">
        <f t="shared" si="41"/>
        <v>0</v>
      </c>
      <c r="Q152" s="98">
        <f t="shared" si="41"/>
        <v>6.5359477124183009E-3</v>
      </c>
      <c r="R152" s="98">
        <f t="shared" si="41"/>
        <v>0.52287581699346408</v>
      </c>
      <c r="S152" s="98">
        <f t="shared" si="41"/>
        <v>0.15032679738562091</v>
      </c>
      <c r="T152" s="98">
        <f t="shared" si="41"/>
        <v>0.20915032679738563</v>
      </c>
      <c r="U152" s="98">
        <f t="shared" si="41"/>
        <v>0.10457516339869281</v>
      </c>
      <c r="V152" s="98">
        <f t="shared" si="41"/>
        <v>6.5359477124183009E-3</v>
      </c>
      <c r="W152" s="98">
        <f t="shared" si="41"/>
        <v>1</v>
      </c>
      <c r="Z152" s="98"/>
      <c r="AA152" s="98"/>
      <c r="AB152" s="98"/>
      <c r="AC152" s="98"/>
      <c r="AD152" s="98"/>
      <c r="AE152" s="98"/>
      <c r="AF152" s="98"/>
      <c r="AG152" s="98"/>
      <c r="AH152" s="98"/>
    </row>
    <row r="153" spans="1:34" x14ac:dyDescent="0.25">
      <c r="A153" s="102" t="s">
        <v>42</v>
      </c>
      <c r="B153" s="95">
        <v>0</v>
      </c>
      <c r="C153" s="95">
        <v>0</v>
      </c>
      <c r="D153" s="95">
        <v>0</v>
      </c>
      <c r="E153" s="95">
        <v>0</v>
      </c>
      <c r="F153" s="95">
        <v>7</v>
      </c>
      <c r="G153" s="95">
        <v>0</v>
      </c>
      <c r="H153" s="95">
        <v>0</v>
      </c>
      <c r="I153" s="95">
        <v>0</v>
      </c>
      <c r="J153" s="95">
        <v>0</v>
      </c>
      <c r="K153" s="95">
        <v>7</v>
      </c>
      <c r="M153" s="2" t="s">
        <v>17</v>
      </c>
      <c r="N153" s="98">
        <f t="shared" ref="N153:V153" si="42">B172/$K172</f>
        <v>0</v>
      </c>
      <c r="O153" s="98">
        <f t="shared" si="42"/>
        <v>0</v>
      </c>
      <c r="P153" s="98">
        <f t="shared" si="42"/>
        <v>0</v>
      </c>
      <c r="Q153" s="98">
        <f t="shared" si="42"/>
        <v>0</v>
      </c>
      <c r="R153" s="98">
        <f t="shared" si="42"/>
        <v>0.33311125916055961</v>
      </c>
      <c r="S153" s="98">
        <f t="shared" si="42"/>
        <v>0.33311125916055961</v>
      </c>
      <c r="T153" s="98">
        <f t="shared" si="42"/>
        <v>0.33311125916055961</v>
      </c>
      <c r="U153" s="98">
        <f t="shared" si="42"/>
        <v>6.6622251832111927E-4</v>
      </c>
      <c r="V153" s="98">
        <f t="shared" si="42"/>
        <v>0</v>
      </c>
      <c r="W153" s="98">
        <f>(K169+K170+K171)/($K169+$K170+$K171)</f>
        <v>1</v>
      </c>
    </row>
    <row r="154" spans="1:34" x14ac:dyDescent="0.25">
      <c r="A154" s="102" t="s">
        <v>8</v>
      </c>
      <c r="B154" s="95">
        <v>0</v>
      </c>
      <c r="C154" s="95">
        <v>0</v>
      </c>
      <c r="D154" s="95">
        <v>0</v>
      </c>
      <c r="E154" s="95">
        <v>0</v>
      </c>
      <c r="F154" s="95">
        <v>0</v>
      </c>
      <c r="G154" s="95">
        <v>0</v>
      </c>
      <c r="H154" s="95">
        <v>5</v>
      </c>
      <c r="I154" s="95">
        <v>3</v>
      </c>
      <c r="J154" s="95">
        <v>10</v>
      </c>
      <c r="K154" s="95">
        <v>18</v>
      </c>
      <c r="N154" s="98"/>
      <c r="O154" s="98"/>
      <c r="P154" s="98"/>
      <c r="Q154" s="98"/>
      <c r="R154" s="98"/>
      <c r="S154" s="98"/>
      <c r="T154" s="98"/>
      <c r="U154" s="98"/>
      <c r="V154" s="98"/>
    </row>
    <row r="155" spans="1:34" x14ac:dyDescent="0.25">
      <c r="A155" s="102" t="s">
        <v>9</v>
      </c>
      <c r="B155" s="95">
        <v>0</v>
      </c>
      <c r="C155" s="95">
        <v>0</v>
      </c>
      <c r="D155" s="95">
        <v>0</v>
      </c>
      <c r="E155" s="95">
        <v>123</v>
      </c>
      <c r="F155" s="95">
        <v>500</v>
      </c>
      <c r="G155" s="95">
        <v>2001</v>
      </c>
      <c r="H155" s="95">
        <v>256</v>
      </c>
      <c r="I155" s="95">
        <v>0</v>
      </c>
      <c r="J155" s="95">
        <v>39</v>
      </c>
      <c r="K155" s="95">
        <v>2919</v>
      </c>
      <c r="N155" s="98"/>
      <c r="O155" s="98"/>
      <c r="P155" s="98"/>
      <c r="Q155" s="98"/>
      <c r="R155" s="98"/>
      <c r="S155" s="98"/>
      <c r="T155" s="98"/>
      <c r="U155" s="98"/>
      <c r="V155" s="98"/>
    </row>
    <row r="156" spans="1:34" x14ac:dyDescent="0.25">
      <c r="A156" s="102" t="s">
        <v>44</v>
      </c>
      <c r="B156" s="95">
        <v>0</v>
      </c>
      <c r="C156" s="95">
        <v>0</v>
      </c>
      <c r="D156" s="95">
        <v>0</v>
      </c>
      <c r="E156" s="95">
        <v>0</v>
      </c>
      <c r="F156" s="95">
        <v>0</v>
      </c>
      <c r="G156" s="95">
        <v>0</v>
      </c>
      <c r="H156" s="95">
        <v>1</v>
      </c>
      <c r="I156" s="95">
        <v>0</v>
      </c>
      <c r="J156" s="95">
        <v>1</v>
      </c>
      <c r="K156" s="95">
        <v>2</v>
      </c>
      <c r="N156" s="98"/>
      <c r="O156" s="98"/>
      <c r="P156" s="98"/>
      <c r="Q156" s="98"/>
      <c r="R156" s="98"/>
      <c r="S156" s="98"/>
      <c r="T156" s="98"/>
      <c r="U156" s="98"/>
      <c r="V156" s="98"/>
    </row>
    <row r="157" spans="1:34" x14ac:dyDescent="0.25">
      <c r="A157" s="102" t="s">
        <v>10</v>
      </c>
      <c r="B157" s="95">
        <v>0</v>
      </c>
      <c r="C157" s="95">
        <v>0</v>
      </c>
      <c r="D157" s="95">
        <v>0</v>
      </c>
      <c r="E157" s="95">
        <v>3</v>
      </c>
      <c r="F157" s="95">
        <v>12</v>
      </c>
      <c r="G157" s="95">
        <v>1</v>
      </c>
      <c r="H157" s="95">
        <v>54</v>
      </c>
      <c r="I157" s="95">
        <v>0</v>
      </c>
      <c r="J157" s="95">
        <v>1</v>
      </c>
      <c r="K157" s="95">
        <v>71</v>
      </c>
      <c r="N157" s="98"/>
      <c r="O157" s="98"/>
      <c r="P157" s="98"/>
      <c r="Q157" s="98"/>
      <c r="R157" s="98"/>
      <c r="S157" s="98"/>
      <c r="T157" s="98"/>
      <c r="U157" s="98"/>
      <c r="V157" s="98"/>
    </row>
    <row r="158" spans="1:34" x14ac:dyDescent="0.25">
      <c r="A158" s="102" t="s">
        <v>11</v>
      </c>
      <c r="B158" s="95">
        <v>0</v>
      </c>
      <c r="C158" s="95">
        <v>0</v>
      </c>
      <c r="D158" s="95">
        <v>0</v>
      </c>
      <c r="E158" s="95">
        <v>114</v>
      </c>
      <c r="F158" s="95">
        <v>3115</v>
      </c>
      <c r="G158" s="95">
        <v>6623</v>
      </c>
      <c r="H158" s="95">
        <v>6028</v>
      </c>
      <c r="I158" s="95">
        <v>477</v>
      </c>
      <c r="J158" s="95">
        <v>18</v>
      </c>
      <c r="K158" s="95">
        <v>16375</v>
      </c>
      <c r="N158" s="98"/>
      <c r="O158" s="98"/>
      <c r="P158" s="98"/>
      <c r="Q158" s="98"/>
      <c r="R158" s="98"/>
      <c r="S158" s="98"/>
      <c r="T158" s="98"/>
      <c r="U158" s="98"/>
      <c r="V158" s="98"/>
    </row>
    <row r="159" spans="1:34" x14ac:dyDescent="0.25">
      <c r="A159" s="102" t="s">
        <v>12</v>
      </c>
      <c r="B159" s="95">
        <v>0</v>
      </c>
      <c r="C159" s="95">
        <v>0</v>
      </c>
      <c r="D159" s="95">
        <v>2</v>
      </c>
      <c r="E159" s="95">
        <v>9</v>
      </c>
      <c r="F159" s="95">
        <v>9</v>
      </c>
      <c r="G159" s="95">
        <v>50</v>
      </c>
      <c r="H159" s="95">
        <v>30</v>
      </c>
      <c r="I159" s="95">
        <v>2</v>
      </c>
      <c r="J159" s="95">
        <v>1</v>
      </c>
      <c r="K159" s="95">
        <v>103</v>
      </c>
      <c r="N159" s="98"/>
      <c r="O159" s="98"/>
      <c r="P159" s="98"/>
      <c r="Q159" s="98"/>
      <c r="R159" s="98"/>
      <c r="S159" s="98"/>
      <c r="T159" s="98"/>
      <c r="U159" s="98"/>
      <c r="V159" s="98"/>
    </row>
    <row r="160" spans="1:34" x14ac:dyDescent="0.25">
      <c r="A160" s="102" t="s">
        <v>32</v>
      </c>
      <c r="B160" s="95">
        <v>0</v>
      </c>
      <c r="C160" s="95">
        <v>0</v>
      </c>
      <c r="D160" s="95">
        <v>0</v>
      </c>
      <c r="E160" s="95">
        <v>0</v>
      </c>
      <c r="F160" s="95">
        <v>0</v>
      </c>
      <c r="G160" s="95">
        <v>0</v>
      </c>
      <c r="H160" s="95">
        <v>25</v>
      </c>
      <c r="I160" s="95">
        <v>8</v>
      </c>
      <c r="J160" s="95">
        <v>1</v>
      </c>
      <c r="K160" s="95">
        <v>34</v>
      </c>
      <c r="N160" s="98"/>
      <c r="O160" s="98"/>
      <c r="P160" s="98"/>
      <c r="Q160" s="98"/>
      <c r="R160" s="98"/>
      <c r="S160" s="98"/>
      <c r="T160" s="98"/>
      <c r="U160" s="98"/>
      <c r="V160" s="98"/>
    </row>
    <row r="161" spans="1:22" x14ac:dyDescent="0.25">
      <c r="A161" s="102" t="s">
        <v>18</v>
      </c>
      <c r="B161" s="95">
        <v>0</v>
      </c>
      <c r="C161" s="95">
        <v>0</v>
      </c>
      <c r="D161" s="95">
        <v>0</v>
      </c>
      <c r="E161" s="95">
        <v>18</v>
      </c>
      <c r="F161" s="95">
        <v>66</v>
      </c>
      <c r="G161" s="95">
        <v>715</v>
      </c>
      <c r="H161" s="95">
        <v>45</v>
      </c>
      <c r="I161" s="95">
        <v>0</v>
      </c>
      <c r="J161" s="95">
        <v>0</v>
      </c>
      <c r="K161" s="95">
        <v>844</v>
      </c>
      <c r="N161" s="98"/>
      <c r="O161" s="98"/>
      <c r="P161" s="98"/>
      <c r="Q161" s="98"/>
      <c r="R161" s="98"/>
      <c r="S161" s="98"/>
      <c r="T161" s="98"/>
      <c r="U161" s="98"/>
      <c r="V161" s="98"/>
    </row>
    <row r="162" spans="1:22" x14ac:dyDescent="0.25">
      <c r="A162" s="102" t="s">
        <v>46</v>
      </c>
      <c r="B162" s="95">
        <v>0</v>
      </c>
      <c r="C162" s="95">
        <v>0</v>
      </c>
      <c r="D162" s="95">
        <v>0</v>
      </c>
      <c r="E162" s="95">
        <v>1</v>
      </c>
      <c r="F162" s="95">
        <v>0</v>
      </c>
      <c r="G162" s="95">
        <v>0</v>
      </c>
      <c r="H162" s="95">
        <v>0</v>
      </c>
      <c r="I162" s="95">
        <v>7</v>
      </c>
      <c r="J162" s="95">
        <v>0</v>
      </c>
      <c r="K162" s="95">
        <v>8</v>
      </c>
      <c r="N162" s="98"/>
      <c r="O162" s="98"/>
      <c r="P162" s="98"/>
      <c r="Q162" s="98"/>
      <c r="R162" s="98"/>
      <c r="S162" s="98"/>
      <c r="T162" s="98"/>
      <c r="U162" s="98"/>
      <c r="V162" s="98"/>
    </row>
    <row r="163" spans="1:22" x14ac:dyDescent="0.25">
      <c r="A163" s="102" t="s">
        <v>13</v>
      </c>
      <c r="B163" s="95">
        <v>0</v>
      </c>
      <c r="C163" s="95">
        <v>0</v>
      </c>
      <c r="D163" s="95">
        <v>0</v>
      </c>
      <c r="E163" s="95">
        <v>0</v>
      </c>
      <c r="F163" s="95">
        <v>0</v>
      </c>
      <c r="G163" s="95">
        <v>0</v>
      </c>
      <c r="H163" s="95">
        <v>1</v>
      </c>
      <c r="I163" s="95">
        <v>0</v>
      </c>
      <c r="J163" s="95">
        <v>0</v>
      </c>
      <c r="K163" s="95">
        <v>1</v>
      </c>
      <c r="N163" s="98"/>
      <c r="O163" s="98"/>
      <c r="P163" s="98"/>
      <c r="Q163" s="98"/>
      <c r="R163" s="98"/>
      <c r="S163" s="98"/>
      <c r="T163" s="98"/>
      <c r="U163" s="98"/>
      <c r="V163" s="98"/>
    </row>
    <row r="164" spans="1:22" x14ac:dyDescent="0.25">
      <c r="A164" s="102" t="s">
        <v>14</v>
      </c>
      <c r="B164" s="95">
        <v>0</v>
      </c>
      <c r="C164" s="95">
        <v>0</v>
      </c>
      <c r="D164" s="95">
        <v>5</v>
      </c>
      <c r="E164" s="95">
        <v>28</v>
      </c>
      <c r="F164" s="95">
        <v>257</v>
      </c>
      <c r="G164" s="95">
        <v>654</v>
      </c>
      <c r="H164" s="95">
        <v>193</v>
      </c>
      <c r="I164" s="95">
        <v>43</v>
      </c>
      <c r="J164" s="95">
        <v>25</v>
      </c>
      <c r="K164" s="95">
        <v>1205</v>
      </c>
      <c r="N164" s="98"/>
      <c r="O164" s="98"/>
      <c r="P164" s="98"/>
      <c r="Q164" s="98"/>
      <c r="R164" s="98"/>
      <c r="S164" s="98"/>
      <c r="T164" s="98"/>
      <c r="U164" s="98"/>
      <c r="V164" s="98"/>
    </row>
    <row r="165" spans="1:22" x14ac:dyDescent="0.25">
      <c r="A165" s="102" t="s">
        <v>40</v>
      </c>
      <c r="B165" s="95">
        <v>2</v>
      </c>
      <c r="C165" s="95">
        <v>0</v>
      </c>
      <c r="D165" s="95">
        <v>0</v>
      </c>
      <c r="E165" s="95">
        <v>0</v>
      </c>
      <c r="F165" s="95">
        <v>1</v>
      </c>
      <c r="G165" s="95">
        <v>0</v>
      </c>
      <c r="H165" s="95">
        <v>3</v>
      </c>
      <c r="I165" s="95">
        <v>0</v>
      </c>
      <c r="J165" s="95">
        <v>0</v>
      </c>
      <c r="K165" s="95">
        <v>6</v>
      </c>
      <c r="N165" s="98"/>
      <c r="O165" s="98"/>
      <c r="P165" s="98"/>
      <c r="Q165" s="98"/>
      <c r="R165" s="98"/>
      <c r="S165" s="98"/>
      <c r="T165" s="98"/>
      <c r="U165" s="98"/>
      <c r="V165" s="98"/>
    </row>
    <row r="166" spans="1:22" x14ac:dyDescent="0.25">
      <c r="A166" s="102" t="s">
        <v>52</v>
      </c>
      <c r="B166" s="95">
        <v>0</v>
      </c>
      <c r="C166" s="95">
        <v>0</v>
      </c>
      <c r="D166" s="95">
        <v>0</v>
      </c>
      <c r="E166" s="95">
        <v>0</v>
      </c>
      <c r="F166" s="95">
        <v>0</v>
      </c>
      <c r="G166" s="95">
        <v>0</v>
      </c>
      <c r="H166" s="95">
        <v>0</v>
      </c>
      <c r="I166" s="95">
        <v>6</v>
      </c>
      <c r="J166" s="95">
        <v>0</v>
      </c>
      <c r="K166" s="95">
        <v>6</v>
      </c>
      <c r="N166" s="98"/>
      <c r="O166" s="98"/>
      <c r="P166" s="98"/>
      <c r="Q166" s="98"/>
      <c r="R166" s="98"/>
      <c r="S166" s="98"/>
      <c r="T166" s="98"/>
      <c r="U166" s="98"/>
      <c r="V166" s="98"/>
    </row>
    <row r="167" spans="1:22" x14ac:dyDescent="0.25">
      <c r="A167" s="102" t="s">
        <v>53</v>
      </c>
      <c r="B167" s="95">
        <v>0</v>
      </c>
      <c r="C167" s="95">
        <v>0</v>
      </c>
      <c r="D167" s="95">
        <v>0</v>
      </c>
      <c r="E167" s="95">
        <v>0</v>
      </c>
      <c r="F167" s="95">
        <v>0</v>
      </c>
      <c r="G167" s="95">
        <v>0</v>
      </c>
      <c r="H167" s="95">
        <v>0</v>
      </c>
      <c r="I167" s="95">
        <v>0</v>
      </c>
      <c r="J167" s="95">
        <v>0</v>
      </c>
      <c r="K167" s="95">
        <v>0</v>
      </c>
      <c r="N167" s="2"/>
      <c r="O167" s="2"/>
      <c r="P167" s="2"/>
      <c r="Q167" s="2"/>
      <c r="R167" s="2"/>
      <c r="S167" s="2"/>
      <c r="T167" s="2"/>
      <c r="U167" s="2"/>
      <c r="V167" s="2"/>
    </row>
    <row r="168" spans="1:22" x14ac:dyDescent="0.25">
      <c r="A168" s="102" t="s">
        <v>15</v>
      </c>
      <c r="B168" s="95">
        <v>0</v>
      </c>
      <c r="C168" s="95">
        <v>0</v>
      </c>
      <c r="D168" s="95">
        <v>0</v>
      </c>
      <c r="E168" s="95">
        <v>1</v>
      </c>
      <c r="F168" s="95">
        <v>60</v>
      </c>
      <c r="G168" s="95">
        <v>2</v>
      </c>
      <c r="H168" s="95">
        <v>11</v>
      </c>
      <c r="I168" s="95">
        <v>2</v>
      </c>
      <c r="J168" s="95">
        <v>0</v>
      </c>
      <c r="K168" s="95">
        <v>76</v>
      </c>
      <c r="N168" s="98"/>
      <c r="O168" s="98"/>
      <c r="P168" s="98"/>
      <c r="Q168" s="98"/>
      <c r="R168" s="98"/>
      <c r="S168" s="98"/>
      <c r="T168" s="98"/>
      <c r="U168" s="98"/>
      <c r="V168" s="98"/>
    </row>
    <row r="169" spans="1:22" x14ac:dyDescent="0.25">
      <c r="A169" s="102" t="s">
        <v>54</v>
      </c>
      <c r="B169" s="95">
        <v>0</v>
      </c>
      <c r="C169" s="95">
        <v>0</v>
      </c>
      <c r="D169" s="95">
        <v>0</v>
      </c>
      <c r="E169" s="95">
        <v>0</v>
      </c>
      <c r="F169" s="95">
        <v>1</v>
      </c>
      <c r="G169" s="95">
        <v>0</v>
      </c>
      <c r="H169" s="95">
        <v>0</v>
      </c>
      <c r="I169" s="95">
        <v>0</v>
      </c>
      <c r="J169" s="95">
        <v>0</v>
      </c>
      <c r="K169" s="95">
        <v>1</v>
      </c>
      <c r="N169" s="98"/>
      <c r="O169" s="98"/>
      <c r="P169" s="98"/>
      <c r="Q169" s="98"/>
      <c r="R169" s="98"/>
      <c r="S169" s="98"/>
      <c r="T169" s="98"/>
      <c r="U169" s="98"/>
      <c r="V169" s="98"/>
    </row>
    <row r="170" spans="1:22" x14ac:dyDescent="0.25">
      <c r="A170" s="102" t="s">
        <v>47</v>
      </c>
      <c r="B170" s="95">
        <v>0</v>
      </c>
      <c r="C170" s="95">
        <v>0</v>
      </c>
      <c r="D170" s="95">
        <v>0</v>
      </c>
      <c r="E170" s="95">
        <v>0</v>
      </c>
      <c r="F170" s="95">
        <v>19</v>
      </c>
      <c r="G170" s="95">
        <v>21</v>
      </c>
      <c r="H170" s="95">
        <v>21</v>
      </c>
      <c r="I170" s="95">
        <v>14</v>
      </c>
      <c r="J170" s="95">
        <v>1</v>
      </c>
      <c r="K170" s="95">
        <v>76</v>
      </c>
      <c r="N170" s="98"/>
      <c r="O170" s="98"/>
      <c r="P170" s="98"/>
      <c r="Q170" s="98"/>
      <c r="R170" s="98"/>
      <c r="S170" s="98"/>
      <c r="T170" s="98"/>
      <c r="U170" s="98"/>
      <c r="V170" s="98"/>
    </row>
    <row r="171" spans="1:22" x14ac:dyDescent="0.25">
      <c r="A171" s="102" t="s">
        <v>16</v>
      </c>
      <c r="B171" s="95">
        <v>0</v>
      </c>
      <c r="C171" s="95">
        <v>0</v>
      </c>
      <c r="D171" s="95">
        <v>0</v>
      </c>
      <c r="E171" s="95">
        <v>0</v>
      </c>
      <c r="F171" s="95">
        <v>0</v>
      </c>
      <c r="G171" s="95">
        <v>0</v>
      </c>
      <c r="H171" s="95">
        <v>0</v>
      </c>
      <c r="I171" s="95">
        <v>0</v>
      </c>
      <c r="J171" s="95">
        <v>1</v>
      </c>
      <c r="K171" s="95">
        <v>1</v>
      </c>
      <c r="N171" s="98"/>
      <c r="O171" s="98"/>
      <c r="P171" s="98"/>
      <c r="Q171" s="98"/>
      <c r="R171" s="98"/>
      <c r="S171" s="98"/>
      <c r="T171" s="98"/>
      <c r="U171" s="98"/>
      <c r="V171" s="98"/>
    </row>
    <row r="172" spans="1:22" x14ac:dyDescent="0.25">
      <c r="A172" s="102" t="s">
        <v>17</v>
      </c>
      <c r="B172" s="95">
        <v>0</v>
      </c>
      <c r="C172" s="95">
        <v>0</v>
      </c>
      <c r="D172" s="95">
        <v>0</v>
      </c>
      <c r="E172" s="95">
        <v>0</v>
      </c>
      <c r="F172" s="95">
        <v>500</v>
      </c>
      <c r="G172" s="95">
        <v>500</v>
      </c>
      <c r="H172" s="95">
        <v>500</v>
      </c>
      <c r="I172" s="95">
        <v>1</v>
      </c>
      <c r="J172" s="95">
        <v>0</v>
      </c>
      <c r="K172" s="95">
        <v>1501</v>
      </c>
      <c r="N172" s="98"/>
      <c r="O172" s="98"/>
      <c r="P172" s="98"/>
      <c r="Q172" s="98"/>
      <c r="R172" s="98"/>
      <c r="S172" s="98"/>
      <c r="T172" s="98"/>
      <c r="U172" s="98"/>
      <c r="V172" s="98"/>
    </row>
    <row r="173" spans="1:22" x14ac:dyDescent="0.25">
      <c r="A173" s="106" t="s">
        <v>24</v>
      </c>
      <c r="B173" s="139">
        <f t="shared" ref="B173:K173" si="43">SUM(B140:B172)</f>
        <v>2</v>
      </c>
      <c r="C173" s="139">
        <f t="shared" si="43"/>
        <v>17</v>
      </c>
      <c r="D173" s="139">
        <f t="shared" si="43"/>
        <v>104</v>
      </c>
      <c r="E173" s="139">
        <f t="shared" si="43"/>
        <v>356</v>
      </c>
      <c r="F173" s="139">
        <f t="shared" si="43"/>
        <v>4881</v>
      </c>
      <c r="G173" s="139">
        <f t="shared" si="43"/>
        <v>10619</v>
      </c>
      <c r="H173" s="139">
        <f t="shared" si="43"/>
        <v>7248</v>
      </c>
      <c r="I173" s="139">
        <f t="shared" si="43"/>
        <v>609</v>
      </c>
      <c r="J173" s="139">
        <f t="shared" si="43"/>
        <v>136</v>
      </c>
      <c r="K173" s="139">
        <f t="shared" si="43"/>
        <v>23972</v>
      </c>
    </row>
    <row r="174" spans="1:22" x14ac:dyDescent="0.25">
      <c r="B174" s="95"/>
      <c r="C174" s="95"/>
      <c r="D174" s="95"/>
      <c r="E174" s="95"/>
      <c r="F174" s="95"/>
      <c r="G174" s="95"/>
      <c r="H174" s="95"/>
      <c r="I174" s="95"/>
      <c r="J174" s="95"/>
      <c r="K174" s="95"/>
    </row>
    <row r="175" spans="1:22" x14ac:dyDescent="0.25">
      <c r="B175" s="95"/>
      <c r="C175" s="95"/>
      <c r="D175" s="95"/>
      <c r="E175" s="95"/>
      <c r="F175" s="95"/>
      <c r="G175" s="95"/>
      <c r="H175" s="95"/>
      <c r="I175" s="95"/>
      <c r="J175" s="95"/>
      <c r="K175" s="95"/>
    </row>
    <row r="176" spans="1:22" x14ac:dyDescent="0.25">
      <c r="A176" s="101" t="s">
        <v>133</v>
      </c>
      <c r="B176" s="95" t="s">
        <v>20</v>
      </c>
      <c r="C176" s="95"/>
      <c r="D176" s="95"/>
      <c r="E176" s="95"/>
      <c r="F176" s="95" t="s">
        <v>21</v>
      </c>
      <c r="G176" s="95"/>
      <c r="H176" s="95"/>
      <c r="I176" s="95"/>
      <c r="J176" s="95"/>
      <c r="K176" s="95"/>
    </row>
    <row r="177" spans="1:23" x14ac:dyDescent="0.25">
      <c r="A177" s="6" t="s">
        <v>19</v>
      </c>
      <c r="B177" s="38">
        <v>14</v>
      </c>
      <c r="C177" s="38">
        <v>19</v>
      </c>
      <c r="D177" s="38">
        <v>24</v>
      </c>
      <c r="E177" s="38">
        <v>29</v>
      </c>
      <c r="F177" s="38">
        <v>4</v>
      </c>
      <c r="G177" s="38">
        <v>9</v>
      </c>
      <c r="H177" s="38">
        <v>14</v>
      </c>
      <c r="I177" s="38">
        <v>19</v>
      </c>
      <c r="J177" s="38">
        <v>24</v>
      </c>
      <c r="K177" s="38" t="s">
        <v>24</v>
      </c>
      <c r="M177" s="1" t="s">
        <v>134</v>
      </c>
      <c r="N177" s="99">
        <v>41013</v>
      </c>
      <c r="O177" s="99">
        <v>41018</v>
      </c>
      <c r="P177" s="99">
        <v>41023</v>
      </c>
      <c r="Q177" s="99">
        <v>41028</v>
      </c>
      <c r="R177" s="99">
        <v>41033</v>
      </c>
      <c r="S177" s="99">
        <v>41038</v>
      </c>
      <c r="T177" s="99">
        <v>41043</v>
      </c>
      <c r="U177" s="99">
        <v>41048</v>
      </c>
      <c r="V177" s="99">
        <v>41053</v>
      </c>
      <c r="W177" s="1" t="s">
        <v>24</v>
      </c>
    </row>
    <row r="178" spans="1:23" x14ac:dyDescent="0.25">
      <c r="A178" s="3" t="s">
        <v>1</v>
      </c>
      <c r="B178" s="95">
        <v>0</v>
      </c>
      <c r="C178" s="95">
        <v>0</v>
      </c>
      <c r="D178" s="95">
        <v>0</v>
      </c>
      <c r="E178" s="95">
        <v>1</v>
      </c>
      <c r="F178" s="95">
        <v>18</v>
      </c>
      <c r="G178" s="95">
        <v>21</v>
      </c>
      <c r="H178" s="95">
        <v>64</v>
      </c>
      <c r="I178" s="95">
        <v>43</v>
      </c>
      <c r="J178" s="95">
        <v>50</v>
      </c>
      <c r="K178" s="95">
        <v>197</v>
      </c>
      <c r="M178" s="2" t="s">
        <v>1</v>
      </c>
      <c r="N178" s="98">
        <f t="shared" ref="N178:V178" si="44">B178/$K178</f>
        <v>0</v>
      </c>
      <c r="O178" s="98">
        <f t="shared" si="44"/>
        <v>0</v>
      </c>
      <c r="P178" s="98">
        <f t="shared" si="44"/>
        <v>0</v>
      </c>
      <c r="Q178" s="98">
        <f t="shared" si="44"/>
        <v>5.076142131979695E-3</v>
      </c>
      <c r="R178" s="98">
        <f t="shared" si="44"/>
        <v>9.1370558375634514E-2</v>
      </c>
      <c r="S178" s="98">
        <f t="shared" si="44"/>
        <v>0.1065989847715736</v>
      </c>
      <c r="T178" s="98">
        <f t="shared" si="44"/>
        <v>0.32487309644670048</v>
      </c>
      <c r="U178" s="98">
        <f t="shared" si="44"/>
        <v>0.21827411167512689</v>
      </c>
      <c r="V178" s="98">
        <f t="shared" si="44"/>
        <v>0.25380710659898476</v>
      </c>
      <c r="W178" s="100">
        <f>SUM(N178:V178)</f>
        <v>1</v>
      </c>
    </row>
    <row r="179" spans="1:23" x14ac:dyDescent="0.25">
      <c r="A179" s="3" t="s">
        <v>49</v>
      </c>
      <c r="B179" s="95">
        <v>0</v>
      </c>
      <c r="C179" s="95">
        <v>0</v>
      </c>
      <c r="D179" s="95">
        <v>0</v>
      </c>
      <c r="E179" s="95">
        <v>0</v>
      </c>
      <c r="F179" s="95">
        <v>0</v>
      </c>
      <c r="G179" s="95">
        <v>0</v>
      </c>
      <c r="H179" s="95">
        <v>0</v>
      </c>
      <c r="I179" s="95">
        <v>0</v>
      </c>
      <c r="J179" s="95">
        <v>0</v>
      </c>
      <c r="K179" s="95">
        <v>0</v>
      </c>
      <c r="M179" s="2" t="s">
        <v>41</v>
      </c>
      <c r="N179" s="98">
        <f t="shared" ref="N179:V180" si="45">B181/$K181</f>
        <v>0</v>
      </c>
      <c r="O179" s="98">
        <f t="shared" si="45"/>
        <v>0</v>
      </c>
      <c r="P179" s="98">
        <f t="shared" si="45"/>
        <v>0</v>
      </c>
      <c r="Q179" s="98">
        <f t="shared" si="45"/>
        <v>0</v>
      </c>
      <c r="R179" s="98">
        <f t="shared" si="45"/>
        <v>0.4</v>
      </c>
      <c r="S179" s="98">
        <f t="shared" si="45"/>
        <v>0.6</v>
      </c>
      <c r="T179" s="98">
        <f t="shared" si="45"/>
        <v>0</v>
      </c>
      <c r="U179" s="98">
        <f t="shared" si="45"/>
        <v>0</v>
      </c>
      <c r="V179" s="98">
        <f t="shared" si="45"/>
        <v>0</v>
      </c>
      <c r="W179" s="100">
        <f>SUM(N179:V179)</f>
        <v>1</v>
      </c>
    </row>
    <row r="180" spans="1:23" x14ac:dyDescent="0.25">
      <c r="A180" s="3" t="s">
        <v>45</v>
      </c>
      <c r="B180" s="95">
        <v>0</v>
      </c>
      <c r="C180" s="95">
        <v>0</v>
      </c>
      <c r="D180" s="95">
        <v>0</v>
      </c>
      <c r="E180" s="95">
        <v>0</v>
      </c>
      <c r="F180" s="95">
        <v>0</v>
      </c>
      <c r="G180" s="95">
        <v>0</v>
      </c>
      <c r="H180" s="95">
        <v>1</v>
      </c>
      <c r="I180" s="95">
        <v>0</v>
      </c>
      <c r="J180" s="95">
        <v>0</v>
      </c>
      <c r="K180" s="95">
        <v>1</v>
      </c>
      <c r="M180" s="2" t="s">
        <v>2</v>
      </c>
      <c r="N180" s="98">
        <f t="shared" si="45"/>
        <v>0</v>
      </c>
      <c r="O180" s="98">
        <f t="shared" si="45"/>
        <v>0.13475177304964539</v>
      </c>
      <c r="P180" s="98">
        <f t="shared" si="45"/>
        <v>3.9007092198581561E-2</v>
      </c>
      <c r="Q180" s="98">
        <f t="shared" si="45"/>
        <v>0.12411347517730496</v>
      </c>
      <c r="R180" s="98">
        <f t="shared" si="45"/>
        <v>0.450354609929078</v>
      </c>
      <c r="S180" s="98">
        <f t="shared" si="45"/>
        <v>0.21276595744680851</v>
      </c>
      <c r="T180" s="98">
        <f t="shared" si="45"/>
        <v>3.1914893617021274E-2</v>
      </c>
      <c r="U180" s="98">
        <f t="shared" si="45"/>
        <v>0</v>
      </c>
      <c r="V180" s="98">
        <f t="shared" si="45"/>
        <v>7.0921985815602835E-3</v>
      </c>
      <c r="W180" s="100">
        <f t="shared" ref="W180:W185" si="46">SUM(N180:V180)</f>
        <v>1</v>
      </c>
    </row>
    <row r="181" spans="1:23" x14ac:dyDescent="0.25">
      <c r="A181" s="3" t="s">
        <v>41</v>
      </c>
      <c r="B181" s="95">
        <v>0</v>
      </c>
      <c r="C181" s="95">
        <v>0</v>
      </c>
      <c r="D181" s="95">
        <v>0</v>
      </c>
      <c r="E181" s="95">
        <v>0</v>
      </c>
      <c r="F181" s="95">
        <v>2</v>
      </c>
      <c r="G181" s="95">
        <v>3</v>
      </c>
      <c r="H181" s="95">
        <v>0</v>
      </c>
      <c r="I181" s="95">
        <v>0</v>
      </c>
      <c r="J181" s="95">
        <v>0</v>
      </c>
      <c r="K181" s="95">
        <v>5</v>
      </c>
      <c r="M181" s="2" t="s">
        <v>48</v>
      </c>
      <c r="N181" s="98">
        <f t="shared" ref="N181:V181" si="47">(B184+B185+B186)/($K184+$K185+$K186)</f>
        <v>9.6774193548387094E-2</v>
      </c>
      <c r="O181" s="98">
        <f t="shared" si="47"/>
        <v>0</v>
      </c>
      <c r="P181" s="98">
        <f t="shared" si="47"/>
        <v>0.19354838709677419</v>
      </c>
      <c r="Q181" s="98">
        <f t="shared" si="47"/>
        <v>0.17741935483870969</v>
      </c>
      <c r="R181" s="98">
        <f t="shared" si="47"/>
        <v>0.19354838709677419</v>
      </c>
      <c r="S181" s="98">
        <f t="shared" si="47"/>
        <v>0.20967741935483872</v>
      </c>
      <c r="T181" s="98">
        <f t="shared" si="47"/>
        <v>4.8387096774193547E-2</v>
      </c>
      <c r="U181" s="98">
        <f t="shared" si="47"/>
        <v>3.2258064516129031E-2</v>
      </c>
      <c r="V181" s="98">
        <f t="shared" si="47"/>
        <v>4.8387096774193547E-2</v>
      </c>
      <c r="W181" s="100">
        <f t="shared" si="46"/>
        <v>0.99999999999999989</v>
      </c>
    </row>
    <row r="182" spans="1:23" x14ac:dyDescent="0.25">
      <c r="A182" s="3" t="s">
        <v>2</v>
      </c>
      <c r="B182" s="95">
        <v>0</v>
      </c>
      <c r="C182" s="95">
        <v>38</v>
      </c>
      <c r="D182" s="95">
        <v>11</v>
      </c>
      <c r="E182" s="95">
        <v>35</v>
      </c>
      <c r="F182" s="95">
        <v>127</v>
      </c>
      <c r="G182" s="95">
        <v>60</v>
      </c>
      <c r="H182" s="95">
        <v>9</v>
      </c>
      <c r="I182" s="95">
        <v>0</v>
      </c>
      <c r="J182" s="95">
        <v>2</v>
      </c>
      <c r="K182" s="95">
        <v>282</v>
      </c>
      <c r="M182" s="2" t="s">
        <v>7</v>
      </c>
      <c r="N182" s="98">
        <f t="shared" ref="N182:V182" si="48">B188/$K188</f>
        <v>0</v>
      </c>
      <c r="O182" s="98">
        <f t="shared" si="48"/>
        <v>0</v>
      </c>
      <c r="P182" s="98">
        <f t="shared" si="48"/>
        <v>0</v>
      </c>
      <c r="Q182" s="98">
        <f t="shared" si="48"/>
        <v>0</v>
      </c>
      <c r="R182" s="98">
        <f t="shared" si="48"/>
        <v>0</v>
      </c>
      <c r="S182" s="98">
        <f t="shared" si="48"/>
        <v>7.407407407407407E-2</v>
      </c>
      <c r="T182" s="98">
        <f t="shared" si="48"/>
        <v>0.37037037037037035</v>
      </c>
      <c r="U182" s="98">
        <f t="shared" si="48"/>
        <v>0.14814814814814814</v>
      </c>
      <c r="V182" s="98">
        <f t="shared" si="48"/>
        <v>0.40740740740740738</v>
      </c>
      <c r="W182" s="100">
        <f t="shared" si="46"/>
        <v>1</v>
      </c>
    </row>
    <row r="183" spans="1:23" x14ac:dyDescent="0.25">
      <c r="A183" s="3" t="s">
        <v>43</v>
      </c>
      <c r="B183" s="95">
        <v>2</v>
      </c>
      <c r="C183" s="95">
        <v>2</v>
      </c>
      <c r="D183" s="95">
        <v>0</v>
      </c>
      <c r="E183" s="95">
        <v>0</v>
      </c>
      <c r="F183" s="95">
        <v>0</v>
      </c>
      <c r="G183" s="95">
        <v>2</v>
      </c>
      <c r="H183" s="95">
        <v>3</v>
      </c>
      <c r="I183" s="95">
        <v>2</v>
      </c>
      <c r="J183" s="95">
        <v>2</v>
      </c>
      <c r="K183" s="95">
        <v>13</v>
      </c>
      <c r="M183" s="2" t="s">
        <v>8</v>
      </c>
      <c r="N183" s="98">
        <f t="shared" ref="N183:V183" si="49">B192/$K192</f>
        <v>0</v>
      </c>
      <c r="O183" s="98">
        <f t="shared" si="49"/>
        <v>0</v>
      </c>
      <c r="P183" s="98">
        <f t="shared" si="49"/>
        <v>0</v>
      </c>
      <c r="Q183" s="98">
        <f t="shared" si="49"/>
        <v>0</v>
      </c>
      <c r="R183" s="98">
        <f t="shared" si="49"/>
        <v>0</v>
      </c>
      <c r="S183" s="98">
        <f t="shared" si="49"/>
        <v>0.13333333333333333</v>
      </c>
      <c r="T183" s="98">
        <f t="shared" si="49"/>
        <v>0.4</v>
      </c>
      <c r="U183" s="98">
        <f t="shared" si="49"/>
        <v>0.26666666666666666</v>
      </c>
      <c r="V183" s="98">
        <f t="shared" si="49"/>
        <v>0.2</v>
      </c>
      <c r="W183" s="100">
        <f t="shared" si="46"/>
        <v>1</v>
      </c>
    </row>
    <row r="184" spans="1:23" x14ac:dyDescent="0.25">
      <c r="A184" s="3" t="s">
        <v>3</v>
      </c>
      <c r="B184" s="95">
        <v>6</v>
      </c>
      <c r="C184" s="95">
        <v>0</v>
      </c>
      <c r="D184" s="95">
        <v>12</v>
      </c>
      <c r="E184" s="95">
        <v>10</v>
      </c>
      <c r="F184" s="95">
        <v>11</v>
      </c>
      <c r="G184" s="95">
        <v>12</v>
      </c>
      <c r="H184" s="95">
        <v>3</v>
      </c>
      <c r="I184" s="95">
        <v>2</v>
      </c>
      <c r="J184" s="95">
        <v>3</v>
      </c>
      <c r="K184" s="95">
        <v>59</v>
      </c>
      <c r="M184" s="2" t="s">
        <v>131</v>
      </c>
      <c r="N184" s="98">
        <f t="shared" ref="N184:V184" si="50">(B196+B197+B198+B199+B202)/($K196+$K197+$K198+$K199+$K202)</f>
        <v>2.7961078179174589E-2</v>
      </c>
      <c r="O184" s="98">
        <f t="shared" si="50"/>
        <v>3.2434850687842521E-3</v>
      </c>
      <c r="P184" s="98">
        <f t="shared" si="50"/>
        <v>0</v>
      </c>
      <c r="Q184" s="98">
        <f t="shared" si="50"/>
        <v>1.4539760653170786E-3</v>
      </c>
      <c r="R184" s="98">
        <f t="shared" si="50"/>
        <v>6.2632815121351076E-2</v>
      </c>
      <c r="S184" s="98">
        <f t="shared" si="50"/>
        <v>0.30242702158595236</v>
      </c>
      <c r="T184" s="98">
        <f t="shared" si="50"/>
        <v>0.59355776758751821</v>
      </c>
      <c r="U184" s="98">
        <f t="shared" si="50"/>
        <v>7.8291018901688846E-3</v>
      </c>
      <c r="V184" s="98">
        <f t="shared" si="50"/>
        <v>8.9475450173358685E-4</v>
      </c>
      <c r="W184" s="100">
        <f t="shared" si="46"/>
        <v>1</v>
      </c>
    </row>
    <row r="185" spans="1:23" x14ac:dyDescent="0.25">
      <c r="A185" s="3" t="s">
        <v>4</v>
      </c>
      <c r="B185" s="95">
        <v>0</v>
      </c>
      <c r="C185" s="95">
        <v>0</v>
      </c>
      <c r="D185" s="95">
        <v>0</v>
      </c>
      <c r="E185" s="95">
        <v>1</v>
      </c>
      <c r="F185" s="95">
        <v>1</v>
      </c>
      <c r="G185" s="95">
        <v>1</v>
      </c>
      <c r="H185" s="95">
        <v>0</v>
      </c>
      <c r="I185" s="95">
        <v>0</v>
      </c>
      <c r="J185" s="95">
        <v>0</v>
      </c>
      <c r="K185" s="95">
        <v>3</v>
      </c>
      <c r="M185" s="2" t="s">
        <v>40</v>
      </c>
      <c r="N185" s="98">
        <f t="shared" ref="N185:V185" si="51">B203/$K203</f>
        <v>0.52074688796680502</v>
      </c>
      <c r="O185" s="98">
        <f t="shared" si="51"/>
        <v>0.47717842323651455</v>
      </c>
      <c r="P185" s="98">
        <f t="shared" si="51"/>
        <v>0</v>
      </c>
      <c r="Q185" s="98">
        <f t="shared" si="51"/>
        <v>0</v>
      </c>
      <c r="R185" s="98">
        <f t="shared" si="51"/>
        <v>2.0746887966804979E-3</v>
      </c>
      <c r="S185" s="98">
        <f t="shared" si="51"/>
        <v>0</v>
      </c>
      <c r="T185" s="98">
        <f t="shared" si="51"/>
        <v>0</v>
      </c>
      <c r="U185" s="98">
        <f t="shared" si="51"/>
        <v>0</v>
      </c>
      <c r="V185" s="98">
        <f t="shared" si="51"/>
        <v>0</v>
      </c>
      <c r="W185" s="100">
        <f t="shared" si="46"/>
        <v>1</v>
      </c>
    </row>
    <row r="186" spans="1:23" x14ac:dyDescent="0.25">
      <c r="A186" s="3" t="s">
        <v>48</v>
      </c>
      <c r="B186" s="95">
        <v>0</v>
      </c>
      <c r="C186" s="95">
        <v>0</v>
      </c>
      <c r="D186" s="95">
        <v>0</v>
      </c>
      <c r="E186" s="95">
        <v>0</v>
      </c>
      <c r="F186" s="95">
        <v>0</v>
      </c>
      <c r="G186" s="95">
        <v>0</v>
      </c>
      <c r="H186" s="95">
        <v>0</v>
      </c>
      <c r="I186" s="95">
        <v>0</v>
      </c>
      <c r="J186" s="95">
        <v>0</v>
      </c>
      <c r="K186" s="95">
        <v>0</v>
      </c>
      <c r="M186" s="2" t="s">
        <v>47</v>
      </c>
      <c r="N186" s="98">
        <f t="shared" ref="N186:W186" si="52">(B206+B207+B208)/($K206+$K207+$K208)</f>
        <v>0</v>
      </c>
      <c r="O186" s="98">
        <f t="shared" si="52"/>
        <v>0</v>
      </c>
      <c r="P186" s="98">
        <f t="shared" si="52"/>
        <v>0</v>
      </c>
      <c r="Q186" s="98">
        <f t="shared" si="52"/>
        <v>0</v>
      </c>
      <c r="R186" s="98">
        <f t="shared" si="52"/>
        <v>0.49523809523809526</v>
      </c>
      <c r="S186" s="98">
        <f t="shared" si="52"/>
        <v>0.14285714285714285</v>
      </c>
      <c r="T186" s="98">
        <f t="shared" si="52"/>
        <v>0.11428571428571428</v>
      </c>
      <c r="U186" s="98">
        <f t="shared" si="52"/>
        <v>9.5238095238095233E-2</v>
      </c>
      <c r="V186" s="98">
        <f t="shared" si="52"/>
        <v>0.15238095238095239</v>
      </c>
      <c r="W186" s="98">
        <f t="shared" si="52"/>
        <v>1</v>
      </c>
    </row>
    <row r="187" spans="1:23" x14ac:dyDescent="0.25">
      <c r="A187" s="3" t="s">
        <v>6</v>
      </c>
      <c r="B187" s="95">
        <v>0</v>
      </c>
      <c r="C187" s="95">
        <v>0</v>
      </c>
      <c r="D187" s="95">
        <v>0</v>
      </c>
      <c r="E187" s="95">
        <v>0</v>
      </c>
      <c r="F187" s="95">
        <v>0</v>
      </c>
      <c r="G187" s="95">
        <v>0</v>
      </c>
      <c r="H187" s="95">
        <v>0</v>
      </c>
      <c r="I187" s="95">
        <v>0</v>
      </c>
      <c r="J187" s="95">
        <v>0</v>
      </c>
      <c r="K187" s="95">
        <v>0</v>
      </c>
      <c r="M187" s="2" t="s">
        <v>17</v>
      </c>
      <c r="N187" s="98">
        <f t="shared" ref="N187:V187" si="53">B210/$K210</f>
        <v>0</v>
      </c>
      <c r="O187" s="98">
        <f t="shared" si="53"/>
        <v>0</v>
      </c>
      <c r="P187" s="98">
        <f t="shared" si="53"/>
        <v>0</v>
      </c>
      <c r="Q187" s="98">
        <f t="shared" si="53"/>
        <v>0</v>
      </c>
      <c r="R187" s="98">
        <f t="shared" si="53"/>
        <v>0</v>
      </c>
      <c r="S187" s="98">
        <f t="shared" si="53"/>
        <v>0</v>
      </c>
      <c r="T187" s="98">
        <f t="shared" si="53"/>
        <v>0.58229813664596275</v>
      </c>
      <c r="U187" s="98">
        <f t="shared" si="53"/>
        <v>0.38839285714285715</v>
      </c>
      <c r="V187" s="98">
        <f t="shared" si="53"/>
        <v>2.9309006211180124E-2</v>
      </c>
      <c r="W187" s="98">
        <f>(K207+K208+K209)/($K207+$K208+$K209)</f>
        <v>1</v>
      </c>
    </row>
    <row r="188" spans="1:23" x14ac:dyDescent="0.25">
      <c r="A188" s="3" t="s">
        <v>7</v>
      </c>
      <c r="B188" s="95">
        <v>0</v>
      </c>
      <c r="C188" s="95">
        <v>0</v>
      </c>
      <c r="D188" s="95">
        <v>0</v>
      </c>
      <c r="E188" s="95">
        <v>0</v>
      </c>
      <c r="F188" s="95">
        <v>0</v>
      </c>
      <c r="G188" s="95">
        <v>2</v>
      </c>
      <c r="H188" s="95">
        <v>10</v>
      </c>
      <c r="I188" s="95">
        <v>4</v>
      </c>
      <c r="J188" s="95">
        <v>11</v>
      </c>
      <c r="K188" s="95">
        <v>27</v>
      </c>
      <c r="M188" s="2"/>
      <c r="N188" s="98"/>
      <c r="O188" s="98"/>
      <c r="P188" s="98"/>
      <c r="Q188" s="98"/>
      <c r="R188" s="98"/>
      <c r="S188" s="98"/>
      <c r="T188" s="98"/>
      <c r="U188" s="98"/>
      <c r="V188" s="98"/>
      <c r="W188" s="2"/>
    </row>
    <row r="189" spans="1:23" x14ac:dyDescent="0.25">
      <c r="A189" s="3" t="s">
        <v>50</v>
      </c>
      <c r="B189" s="95">
        <v>0</v>
      </c>
      <c r="C189" s="95">
        <v>0</v>
      </c>
      <c r="D189" s="95">
        <v>0</v>
      </c>
      <c r="E189" s="95">
        <v>0</v>
      </c>
      <c r="F189" s="95">
        <v>0</v>
      </c>
      <c r="G189" s="95">
        <v>0</v>
      </c>
      <c r="H189" s="95">
        <v>0</v>
      </c>
      <c r="I189" s="95">
        <v>0</v>
      </c>
      <c r="J189" s="95">
        <v>0</v>
      </c>
      <c r="K189" s="95">
        <v>0</v>
      </c>
    </row>
    <row r="190" spans="1:23" x14ac:dyDescent="0.25">
      <c r="A190" s="3" t="s">
        <v>51</v>
      </c>
      <c r="B190" s="95">
        <v>0</v>
      </c>
      <c r="C190" s="95">
        <v>0</v>
      </c>
      <c r="D190" s="95">
        <v>0</v>
      </c>
      <c r="E190" s="95">
        <v>0</v>
      </c>
      <c r="F190" s="95">
        <v>0</v>
      </c>
      <c r="G190" s="95">
        <v>0</v>
      </c>
      <c r="H190" s="95">
        <v>1</v>
      </c>
      <c r="I190" s="95">
        <v>1</v>
      </c>
      <c r="J190" s="95">
        <v>0</v>
      </c>
      <c r="K190" s="95">
        <v>2</v>
      </c>
    </row>
    <row r="191" spans="1:23" x14ac:dyDescent="0.25">
      <c r="A191" s="3" t="s">
        <v>42</v>
      </c>
      <c r="B191" s="95">
        <v>0</v>
      </c>
      <c r="C191" s="95">
        <v>0</v>
      </c>
      <c r="D191" s="95">
        <v>0</v>
      </c>
      <c r="E191" s="95">
        <v>0</v>
      </c>
      <c r="F191" s="95">
        <v>0</v>
      </c>
      <c r="G191" s="95">
        <v>1</v>
      </c>
      <c r="H191" s="95">
        <v>0</v>
      </c>
      <c r="I191" s="95">
        <v>0</v>
      </c>
      <c r="J191" s="95">
        <v>0</v>
      </c>
      <c r="K191" s="95">
        <v>1</v>
      </c>
    </row>
    <row r="192" spans="1:23" x14ac:dyDescent="0.25">
      <c r="A192" s="3" t="s">
        <v>8</v>
      </c>
      <c r="B192" s="95">
        <v>0</v>
      </c>
      <c r="C192" s="95">
        <v>0</v>
      </c>
      <c r="D192" s="95">
        <v>0</v>
      </c>
      <c r="E192" s="95">
        <v>0</v>
      </c>
      <c r="F192" s="95">
        <v>0</v>
      </c>
      <c r="G192" s="95">
        <v>4</v>
      </c>
      <c r="H192" s="95">
        <v>12</v>
      </c>
      <c r="I192" s="95">
        <v>8</v>
      </c>
      <c r="J192" s="95">
        <v>6</v>
      </c>
      <c r="K192" s="95">
        <v>30</v>
      </c>
    </row>
    <row r="193" spans="1:11" x14ac:dyDescent="0.25">
      <c r="A193" s="3" t="s">
        <v>9</v>
      </c>
      <c r="B193" s="95">
        <v>0</v>
      </c>
      <c r="C193" s="95">
        <v>0</v>
      </c>
      <c r="D193" s="95">
        <v>0</v>
      </c>
      <c r="E193" s="95">
        <v>0</v>
      </c>
      <c r="F193" s="95">
        <v>133</v>
      </c>
      <c r="G193" s="95">
        <v>290</v>
      </c>
      <c r="H193" s="95">
        <v>84</v>
      </c>
      <c r="I193" s="95">
        <v>56</v>
      </c>
      <c r="J193" s="95">
        <v>11</v>
      </c>
      <c r="K193" s="95">
        <v>574</v>
      </c>
    </row>
    <row r="194" spans="1:11" x14ac:dyDescent="0.25">
      <c r="A194" s="3" t="s">
        <v>44</v>
      </c>
      <c r="B194" s="95">
        <v>0</v>
      </c>
      <c r="C194" s="95">
        <v>0</v>
      </c>
      <c r="D194" s="95">
        <v>0</v>
      </c>
      <c r="E194" s="95">
        <v>0</v>
      </c>
      <c r="F194" s="95">
        <v>0</v>
      </c>
      <c r="G194" s="95">
        <v>0</v>
      </c>
      <c r="H194" s="95">
        <v>1</v>
      </c>
      <c r="I194" s="95">
        <v>0</v>
      </c>
      <c r="J194" s="95">
        <v>0</v>
      </c>
      <c r="K194" s="95">
        <v>1</v>
      </c>
    </row>
    <row r="195" spans="1:11" x14ac:dyDescent="0.25">
      <c r="A195" s="3" t="s">
        <v>10</v>
      </c>
      <c r="B195" s="95">
        <v>0</v>
      </c>
      <c r="C195" s="95">
        <v>0</v>
      </c>
      <c r="D195" s="95">
        <v>0</v>
      </c>
      <c r="E195" s="95">
        <v>0</v>
      </c>
      <c r="F195" s="95">
        <v>1</v>
      </c>
      <c r="G195" s="95">
        <v>7</v>
      </c>
      <c r="H195" s="95">
        <v>113</v>
      </c>
      <c r="I195" s="95">
        <v>0</v>
      </c>
      <c r="J195" s="95">
        <v>0</v>
      </c>
      <c r="K195" s="95">
        <v>121</v>
      </c>
    </row>
    <row r="196" spans="1:11" x14ac:dyDescent="0.25">
      <c r="A196" s="3" t="s">
        <v>11</v>
      </c>
      <c r="B196" s="95">
        <v>0</v>
      </c>
      <c r="C196" s="95">
        <v>0</v>
      </c>
      <c r="D196" s="95">
        <v>0</v>
      </c>
      <c r="E196" s="95">
        <v>0</v>
      </c>
      <c r="F196" s="95">
        <v>84</v>
      </c>
      <c r="G196" s="95">
        <v>2125</v>
      </c>
      <c r="H196" s="95">
        <v>1850</v>
      </c>
      <c r="I196" s="95">
        <v>39</v>
      </c>
      <c r="J196" s="95">
        <v>2</v>
      </c>
      <c r="K196" s="95">
        <v>4100</v>
      </c>
    </row>
    <row r="197" spans="1:11" x14ac:dyDescent="0.25">
      <c r="A197" s="3" t="s">
        <v>12</v>
      </c>
      <c r="B197" s="95">
        <v>0</v>
      </c>
      <c r="C197" s="95">
        <v>0</v>
      </c>
      <c r="D197" s="95">
        <v>0</v>
      </c>
      <c r="E197" s="95">
        <v>13</v>
      </c>
      <c r="F197" s="95">
        <v>47</v>
      </c>
      <c r="G197" s="95">
        <v>105</v>
      </c>
      <c r="H197" s="95">
        <v>38</v>
      </c>
      <c r="I197" s="95">
        <v>15</v>
      </c>
      <c r="J197" s="95">
        <v>1</v>
      </c>
      <c r="K197" s="95">
        <v>219</v>
      </c>
    </row>
    <row r="198" spans="1:11" x14ac:dyDescent="0.25">
      <c r="A198" s="3" t="s">
        <v>32</v>
      </c>
      <c r="B198" s="95">
        <v>0</v>
      </c>
      <c r="C198" s="95">
        <v>0</v>
      </c>
      <c r="D198" s="95">
        <v>0</v>
      </c>
      <c r="E198" s="95">
        <v>0</v>
      </c>
      <c r="F198" s="95">
        <v>0</v>
      </c>
      <c r="G198" s="95">
        <v>2</v>
      </c>
      <c r="H198" s="95">
        <v>1</v>
      </c>
      <c r="I198" s="95">
        <v>0</v>
      </c>
      <c r="J198" s="95">
        <v>0</v>
      </c>
      <c r="K198" s="95">
        <v>3</v>
      </c>
    </row>
    <row r="199" spans="1:11" x14ac:dyDescent="0.25">
      <c r="A199" s="3" t="s">
        <v>18</v>
      </c>
      <c r="B199" s="95">
        <v>0</v>
      </c>
      <c r="C199" s="95">
        <v>0</v>
      </c>
      <c r="D199" s="95">
        <v>0</v>
      </c>
      <c r="E199" s="95">
        <v>0</v>
      </c>
      <c r="F199" s="95">
        <v>79</v>
      </c>
      <c r="G199" s="95">
        <v>315</v>
      </c>
      <c r="H199" s="95">
        <v>2934</v>
      </c>
      <c r="I199" s="95">
        <v>5</v>
      </c>
      <c r="J199" s="95">
        <v>3</v>
      </c>
      <c r="K199" s="95">
        <v>3336</v>
      </c>
    </row>
    <row r="200" spans="1:11" x14ac:dyDescent="0.25">
      <c r="A200" s="3" t="s">
        <v>46</v>
      </c>
      <c r="B200" s="95">
        <v>0</v>
      </c>
      <c r="C200" s="95">
        <v>0</v>
      </c>
      <c r="D200" s="95">
        <v>0</v>
      </c>
      <c r="E200" s="95">
        <v>0</v>
      </c>
      <c r="F200" s="95">
        <v>0</v>
      </c>
      <c r="G200" s="95">
        <v>0</v>
      </c>
      <c r="H200" s="95">
        <v>0</v>
      </c>
      <c r="I200" s="95">
        <v>8</v>
      </c>
      <c r="J200" s="95">
        <v>0</v>
      </c>
      <c r="K200" s="95">
        <v>8</v>
      </c>
    </row>
    <row r="201" spans="1:11" x14ac:dyDescent="0.25">
      <c r="A201" s="3" t="s">
        <v>13</v>
      </c>
      <c r="B201" s="95">
        <v>0</v>
      </c>
      <c r="C201" s="95">
        <v>0</v>
      </c>
      <c r="D201" s="95">
        <v>0</v>
      </c>
      <c r="E201" s="95">
        <v>0</v>
      </c>
      <c r="F201" s="95">
        <v>0</v>
      </c>
      <c r="G201" s="95">
        <v>0</v>
      </c>
      <c r="H201" s="95">
        <v>0</v>
      </c>
      <c r="I201" s="95">
        <v>0</v>
      </c>
      <c r="J201" s="95">
        <v>0</v>
      </c>
      <c r="K201" s="95">
        <v>0</v>
      </c>
    </row>
    <row r="202" spans="1:11" x14ac:dyDescent="0.25">
      <c r="A202" s="3" t="s">
        <v>14</v>
      </c>
      <c r="B202" s="95">
        <v>250</v>
      </c>
      <c r="C202" s="95">
        <v>29</v>
      </c>
      <c r="D202" s="95">
        <v>0</v>
      </c>
      <c r="E202" s="95">
        <v>0</v>
      </c>
      <c r="F202" s="95">
        <v>350</v>
      </c>
      <c r="G202" s="95">
        <v>157</v>
      </c>
      <c r="H202" s="95">
        <v>484</v>
      </c>
      <c r="I202" s="95">
        <v>11</v>
      </c>
      <c r="J202" s="95">
        <v>2</v>
      </c>
      <c r="K202" s="95">
        <v>1283</v>
      </c>
    </row>
    <row r="203" spans="1:11" x14ac:dyDescent="0.25">
      <c r="A203" s="3" t="s">
        <v>40</v>
      </c>
      <c r="B203" s="95">
        <v>251</v>
      </c>
      <c r="C203" s="95">
        <v>230</v>
      </c>
      <c r="D203" s="95">
        <v>0</v>
      </c>
      <c r="E203" s="95">
        <v>0</v>
      </c>
      <c r="F203" s="95">
        <v>1</v>
      </c>
      <c r="G203" s="95">
        <v>0</v>
      </c>
      <c r="H203" s="95">
        <v>0</v>
      </c>
      <c r="I203" s="95">
        <v>0</v>
      </c>
      <c r="J203" s="95">
        <v>0</v>
      </c>
      <c r="K203" s="95">
        <v>482</v>
      </c>
    </row>
    <row r="204" spans="1:11" x14ac:dyDescent="0.25">
      <c r="A204" s="3" t="s">
        <v>52</v>
      </c>
      <c r="B204" s="95">
        <v>0</v>
      </c>
      <c r="C204" s="95">
        <v>0</v>
      </c>
      <c r="D204" s="95">
        <v>0</v>
      </c>
      <c r="E204" s="95">
        <v>0</v>
      </c>
      <c r="F204" s="95">
        <v>0</v>
      </c>
      <c r="G204" s="95">
        <v>0</v>
      </c>
      <c r="H204" s="95">
        <v>0</v>
      </c>
      <c r="I204" s="95">
        <v>0</v>
      </c>
      <c r="J204" s="95">
        <v>0</v>
      </c>
      <c r="K204" s="95">
        <v>0</v>
      </c>
    </row>
    <row r="205" spans="1:11" x14ac:dyDescent="0.25">
      <c r="A205" s="3" t="s">
        <v>53</v>
      </c>
      <c r="B205" s="95">
        <v>0</v>
      </c>
      <c r="C205" s="95">
        <v>0</v>
      </c>
      <c r="D205" s="95">
        <v>0</v>
      </c>
      <c r="E205" s="95">
        <v>0</v>
      </c>
      <c r="F205" s="95">
        <v>0</v>
      </c>
      <c r="G205" s="95">
        <v>0</v>
      </c>
      <c r="H205" s="95">
        <v>2</v>
      </c>
      <c r="I205" s="95">
        <v>0</v>
      </c>
      <c r="J205" s="95">
        <v>0</v>
      </c>
      <c r="K205" s="95">
        <v>2</v>
      </c>
    </row>
    <row r="206" spans="1:11" x14ac:dyDescent="0.25">
      <c r="A206" s="3" t="s">
        <v>15</v>
      </c>
      <c r="B206" s="95">
        <v>0</v>
      </c>
      <c r="C206" s="95">
        <v>0</v>
      </c>
      <c r="D206" s="95">
        <v>0</v>
      </c>
      <c r="E206" s="95">
        <v>0</v>
      </c>
      <c r="F206" s="95">
        <v>22</v>
      </c>
      <c r="G206" s="95">
        <v>1</v>
      </c>
      <c r="H206" s="95">
        <v>0</v>
      </c>
      <c r="I206" s="95">
        <v>10</v>
      </c>
      <c r="J206" s="95">
        <v>0</v>
      </c>
      <c r="K206" s="95">
        <v>33</v>
      </c>
    </row>
    <row r="207" spans="1:11" x14ac:dyDescent="0.25">
      <c r="A207" s="3" t="s">
        <v>54</v>
      </c>
      <c r="B207" s="95">
        <v>0</v>
      </c>
      <c r="C207" s="95">
        <v>0</v>
      </c>
      <c r="D207" s="95">
        <v>0</v>
      </c>
      <c r="E207" s="95">
        <v>0</v>
      </c>
      <c r="F207" s="95">
        <v>0</v>
      </c>
      <c r="G207" s="95">
        <v>12</v>
      </c>
      <c r="H207" s="95">
        <v>2</v>
      </c>
      <c r="I207" s="95">
        <v>0</v>
      </c>
      <c r="J207" s="95">
        <v>1</v>
      </c>
      <c r="K207" s="95">
        <v>15</v>
      </c>
    </row>
    <row r="208" spans="1:11" x14ac:dyDescent="0.25">
      <c r="A208" s="3" t="s">
        <v>47</v>
      </c>
      <c r="B208" s="95">
        <v>0</v>
      </c>
      <c r="C208" s="95">
        <v>0</v>
      </c>
      <c r="D208" s="95">
        <v>0</v>
      </c>
      <c r="E208" s="95">
        <v>0</v>
      </c>
      <c r="F208" s="95">
        <v>30</v>
      </c>
      <c r="G208" s="95">
        <v>2</v>
      </c>
      <c r="H208" s="95">
        <v>10</v>
      </c>
      <c r="I208" s="95">
        <v>0</v>
      </c>
      <c r="J208" s="95">
        <v>15</v>
      </c>
      <c r="K208" s="95">
        <v>57</v>
      </c>
    </row>
    <row r="209" spans="1:23" x14ac:dyDescent="0.25">
      <c r="A209" s="3" t="s">
        <v>16</v>
      </c>
      <c r="B209" s="95">
        <v>0</v>
      </c>
      <c r="C209" s="95">
        <v>0</v>
      </c>
      <c r="D209" s="95">
        <v>0</v>
      </c>
      <c r="E209" s="95">
        <v>0</v>
      </c>
      <c r="F209" s="95">
        <v>0</v>
      </c>
      <c r="G209" s="95">
        <v>1</v>
      </c>
      <c r="H209" s="95">
        <v>0</v>
      </c>
      <c r="I209" s="95">
        <v>0</v>
      </c>
      <c r="J209" s="95">
        <v>0</v>
      </c>
      <c r="K209" s="95">
        <v>1</v>
      </c>
    </row>
    <row r="210" spans="1:23" x14ac:dyDescent="0.25">
      <c r="A210" s="6" t="s">
        <v>17</v>
      </c>
      <c r="B210" s="38">
        <v>0</v>
      </c>
      <c r="C210" s="38">
        <v>0</v>
      </c>
      <c r="D210" s="38">
        <v>0</v>
      </c>
      <c r="E210" s="38">
        <v>0</v>
      </c>
      <c r="F210" s="38">
        <v>0</v>
      </c>
      <c r="G210" s="38">
        <v>0</v>
      </c>
      <c r="H210" s="38">
        <v>3000</v>
      </c>
      <c r="I210" s="38">
        <v>2001</v>
      </c>
      <c r="J210" s="38">
        <v>151</v>
      </c>
      <c r="K210" s="38">
        <v>5152</v>
      </c>
    </row>
    <row r="211" spans="1:23" x14ac:dyDescent="0.25">
      <c r="A211" s="11" t="s">
        <v>24</v>
      </c>
      <c r="B211" s="95">
        <v>509</v>
      </c>
      <c r="C211" s="95">
        <v>299</v>
      </c>
      <c r="D211" s="95">
        <v>23</v>
      </c>
      <c r="E211" s="95">
        <v>60</v>
      </c>
      <c r="F211" s="95">
        <v>906</v>
      </c>
      <c r="G211" s="95">
        <v>3123</v>
      </c>
      <c r="H211" s="95">
        <v>8622</v>
      </c>
      <c r="I211" s="95">
        <v>2205</v>
      </c>
      <c r="J211" s="95">
        <v>260</v>
      </c>
      <c r="K211" s="95">
        <v>16007</v>
      </c>
    </row>
    <row r="212" spans="1:23" x14ac:dyDescent="0.25">
      <c r="B212" s="95"/>
      <c r="C212" s="95"/>
      <c r="D212" s="95"/>
      <c r="E212" s="95"/>
      <c r="F212" s="95"/>
      <c r="G212" s="95"/>
      <c r="H212" s="95"/>
      <c r="I212" s="95"/>
      <c r="J212" s="95"/>
      <c r="K212" s="95"/>
    </row>
    <row r="213" spans="1:23" x14ac:dyDescent="0.25">
      <c r="B213" s="95"/>
      <c r="C213" s="95"/>
      <c r="D213" s="95"/>
      <c r="E213" s="95"/>
      <c r="F213" s="95"/>
      <c r="G213" s="95"/>
      <c r="H213" s="95"/>
      <c r="I213" s="95"/>
      <c r="J213" s="95"/>
      <c r="K213" s="95"/>
    </row>
    <row r="214" spans="1:23" x14ac:dyDescent="0.25">
      <c r="A214" s="101" t="s">
        <v>135</v>
      </c>
      <c r="B214" s="95" t="s">
        <v>20</v>
      </c>
      <c r="C214" s="95"/>
      <c r="D214" s="95"/>
      <c r="E214" s="95"/>
      <c r="F214" s="95" t="s">
        <v>21</v>
      </c>
      <c r="G214" s="95"/>
      <c r="H214" s="95"/>
      <c r="I214" s="95"/>
      <c r="J214" s="95"/>
      <c r="K214" s="95"/>
    </row>
    <row r="215" spans="1:23" x14ac:dyDescent="0.25">
      <c r="A215" s="6" t="s">
        <v>19</v>
      </c>
      <c r="B215" s="38">
        <v>15</v>
      </c>
      <c r="C215" s="38">
        <v>20</v>
      </c>
      <c r="D215" s="38">
        <v>25</v>
      </c>
      <c r="E215" s="38">
        <v>30</v>
      </c>
      <c r="F215" s="38">
        <v>5</v>
      </c>
      <c r="G215" s="38">
        <v>10</v>
      </c>
      <c r="H215" s="38">
        <v>15</v>
      </c>
      <c r="I215" s="38">
        <v>20</v>
      </c>
      <c r="J215" s="38">
        <v>25</v>
      </c>
      <c r="K215" s="38" t="s">
        <v>24</v>
      </c>
      <c r="M215" s="1" t="s">
        <v>134</v>
      </c>
      <c r="N215" s="99">
        <v>41014</v>
      </c>
      <c r="O215" s="99">
        <v>41019</v>
      </c>
      <c r="P215" s="99">
        <v>41024</v>
      </c>
      <c r="Q215" s="99">
        <v>41029</v>
      </c>
      <c r="R215" s="99">
        <v>41034</v>
      </c>
      <c r="S215" s="99">
        <v>41039</v>
      </c>
      <c r="T215" s="99">
        <v>41044</v>
      </c>
      <c r="U215" s="99">
        <v>41049</v>
      </c>
      <c r="V215" s="99">
        <v>41054</v>
      </c>
      <c r="W215" s="1" t="s">
        <v>24</v>
      </c>
    </row>
    <row r="216" spans="1:23" x14ac:dyDescent="0.25">
      <c r="A216" s="3" t="s">
        <v>1</v>
      </c>
      <c r="B216" s="95">
        <v>0</v>
      </c>
      <c r="C216" s="95">
        <v>0</v>
      </c>
      <c r="D216" s="95">
        <v>0</v>
      </c>
      <c r="E216" s="95">
        <v>3</v>
      </c>
      <c r="F216" s="95">
        <v>0</v>
      </c>
      <c r="G216" s="95">
        <v>5</v>
      </c>
      <c r="H216" s="95">
        <v>128</v>
      </c>
      <c r="I216" s="95">
        <v>54</v>
      </c>
      <c r="J216" s="95">
        <v>13</v>
      </c>
      <c r="K216" s="95">
        <v>203</v>
      </c>
      <c r="M216" s="2" t="s">
        <v>1</v>
      </c>
      <c r="N216" s="98">
        <f t="shared" ref="N216:V216" si="54">B216/$K216</f>
        <v>0</v>
      </c>
      <c r="O216" s="98">
        <f t="shared" si="54"/>
        <v>0</v>
      </c>
      <c r="P216" s="98">
        <f t="shared" si="54"/>
        <v>0</v>
      </c>
      <c r="Q216" s="98">
        <f t="shared" si="54"/>
        <v>1.4778325123152709E-2</v>
      </c>
      <c r="R216" s="98">
        <f t="shared" si="54"/>
        <v>0</v>
      </c>
      <c r="S216" s="98">
        <f t="shared" si="54"/>
        <v>2.4630541871921183E-2</v>
      </c>
      <c r="T216" s="98">
        <f t="shared" si="54"/>
        <v>0.63054187192118227</v>
      </c>
      <c r="U216" s="98">
        <f t="shared" si="54"/>
        <v>0.26600985221674878</v>
      </c>
      <c r="V216" s="98">
        <f t="shared" si="54"/>
        <v>6.4039408866995079E-2</v>
      </c>
      <c r="W216" s="100">
        <f>SUM(N216:V216)</f>
        <v>1</v>
      </c>
    </row>
    <row r="217" spans="1:23" x14ac:dyDescent="0.25">
      <c r="A217" s="3" t="s">
        <v>49</v>
      </c>
      <c r="B217" s="95">
        <v>0</v>
      </c>
      <c r="C217" s="95">
        <v>0</v>
      </c>
      <c r="D217" s="95">
        <v>0</v>
      </c>
      <c r="E217" s="95">
        <v>0</v>
      </c>
      <c r="F217" s="95">
        <v>0</v>
      </c>
      <c r="G217" s="95">
        <v>0</v>
      </c>
      <c r="H217" s="95">
        <v>0</v>
      </c>
      <c r="I217" s="95">
        <v>0</v>
      </c>
      <c r="J217" s="95">
        <v>0</v>
      </c>
      <c r="K217" s="95">
        <v>0</v>
      </c>
      <c r="M217" s="2" t="s">
        <v>41</v>
      </c>
      <c r="N217" s="98">
        <f t="shared" ref="N217:V218" si="55">B219/$K219</f>
        <v>2.3809523809523808E-2</v>
      </c>
      <c r="O217" s="98">
        <f t="shared" si="55"/>
        <v>4.7619047619047616E-2</v>
      </c>
      <c r="P217" s="98">
        <f t="shared" si="55"/>
        <v>0.59523809523809523</v>
      </c>
      <c r="Q217" s="98">
        <f t="shared" si="55"/>
        <v>0.11904761904761904</v>
      </c>
      <c r="R217" s="98">
        <f t="shared" si="55"/>
        <v>0.16666666666666666</v>
      </c>
      <c r="S217" s="98">
        <f t="shared" si="55"/>
        <v>0</v>
      </c>
      <c r="T217" s="98">
        <f t="shared" si="55"/>
        <v>0</v>
      </c>
      <c r="U217" s="98">
        <f t="shared" si="55"/>
        <v>4.7619047619047616E-2</v>
      </c>
      <c r="V217" s="98">
        <f t="shared" si="55"/>
        <v>0</v>
      </c>
      <c r="W217" s="100">
        <f>SUM(N217:V217)</f>
        <v>1</v>
      </c>
    </row>
    <row r="218" spans="1:23" x14ac:dyDescent="0.25">
      <c r="A218" s="3" t="s">
        <v>45</v>
      </c>
      <c r="B218" s="95">
        <v>0</v>
      </c>
      <c r="C218" s="95">
        <v>1</v>
      </c>
      <c r="D218" s="95">
        <v>0</v>
      </c>
      <c r="E218" s="95">
        <v>0</v>
      </c>
      <c r="F218" s="95">
        <v>0</v>
      </c>
      <c r="G218" s="95">
        <v>0</v>
      </c>
      <c r="H218" s="95">
        <v>0</v>
      </c>
      <c r="I218" s="95">
        <v>0</v>
      </c>
      <c r="J218" s="95">
        <v>0</v>
      </c>
      <c r="K218" s="95">
        <v>1</v>
      </c>
      <c r="M218" s="2" t="s">
        <v>2</v>
      </c>
      <c r="N218" s="98">
        <f t="shared" si="55"/>
        <v>0</v>
      </c>
      <c r="O218" s="98">
        <f t="shared" si="55"/>
        <v>1.9047619047619049E-2</v>
      </c>
      <c r="P218" s="98">
        <f t="shared" si="55"/>
        <v>4.4444444444444446E-2</v>
      </c>
      <c r="Q218" s="98">
        <f t="shared" si="55"/>
        <v>0.42539682539682538</v>
      </c>
      <c r="R218" s="98">
        <f t="shared" si="55"/>
        <v>0.43492063492063493</v>
      </c>
      <c r="S218" s="98">
        <f t="shared" si="55"/>
        <v>9.5238095238095247E-3</v>
      </c>
      <c r="T218" s="98">
        <f t="shared" si="55"/>
        <v>2.5396825396825397E-2</v>
      </c>
      <c r="U218" s="98">
        <f t="shared" si="55"/>
        <v>4.1269841269841269E-2</v>
      </c>
      <c r="V218" s="98">
        <f t="shared" si="55"/>
        <v>0</v>
      </c>
      <c r="W218" s="100">
        <f t="shared" ref="W218:W223" si="56">SUM(N218:V218)</f>
        <v>1</v>
      </c>
    </row>
    <row r="219" spans="1:23" x14ac:dyDescent="0.25">
      <c r="A219" s="3" t="s">
        <v>41</v>
      </c>
      <c r="B219" s="95">
        <v>1</v>
      </c>
      <c r="C219" s="95">
        <v>2</v>
      </c>
      <c r="D219" s="95">
        <v>25</v>
      </c>
      <c r="E219" s="95">
        <v>5</v>
      </c>
      <c r="F219" s="95">
        <v>7</v>
      </c>
      <c r="G219" s="95">
        <v>0</v>
      </c>
      <c r="H219" s="95">
        <v>0</v>
      </c>
      <c r="I219" s="95">
        <v>2</v>
      </c>
      <c r="J219" s="95">
        <v>0</v>
      </c>
      <c r="K219" s="95">
        <v>42</v>
      </c>
      <c r="M219" s="2" t="s">
        <v>48</v>
      </c>
      <c r="N219" s="98">
        <f t="shared" ref="N219:V219" si="57">(B222+B223+B224)/($K222+$K223+$K224)</f>
        <v>0</v>
      </c>
      <c r="O219" s="98">
        <f t="shared" si="57"/>
        <v>0.23749999999999999</v>
      </c>
      <c r="P219" s="98">
        <f t="shared" si="57"/>
        <v>3.7499999999999999E-2</v>
      </c>
      <c r="Q219" s="98">
        <f t="shared" si="57"/>
        <v>0.38750000000000001</v>
      </c>
      <c r="R219" s="98">
        <f t="shared" si="57"/>
        <v>0.1125</v>
      </c>
      <c r="S219" s="98">
        <f t="shared" si="57"/>
        <v>3.7499999999999999E-2</v>
      </c>
      <c r="T219" s="98">
        <f t="shared" si="57"/>
        <v>3.7499999999999999E-2</v>
      </c>
      <c r="U219" s="98">
        <f t="shared" si="57"/>
        <v>0.125</v>
      </c>
      <c r="V219" s="98">
        <f t="shared" si="57"/>
        <v>2.5000000000000001E-2</v>
      </c>
      <c r="W219" s="100">
        <f t="shared" si="56"/>
        <v>1</v>
      </c>
    </row>
    <row r="220" spans="1:23" x14ac:dyDescent="0.25">
      <c r="A220" s="3" t="s">
        <v>2</v>
      </c>
      <c r="B220" s="95">
        <v>0</v>
      </c>
      <c r="C220" s="95">
        <v>6</v>
      </c>
      <c r="D220" s="95">
        <v>14</v>
      </c>
      <c r="E220" s="95">
        <v>134</v>
      </c>
      <c r="F220" s="95">
        <v>137</v>
      </c>
      <c r="G220" s="95">
        <v>3</v>
      </c>
      <c r="H220" s="95">
        <v>8</v>
      </c>
      <c r="I220" s="95">
        <v>13</v>
      </c>
      <c r="J220" s="95">
        <v>0</v>
      </c>
      <c r="K220" s="95">
        <v>315</v>
      </c>
      <c r="M220" s="2" t="s">
        <v>7</v>
      </c>
      <c r="N220" s="98">
        <f t="shared" ref="N220:V220" si="58">B226/$K226</f>
        <v>0</v>
      </c>
      <c r="O220" s="98">
        <f t="shared" si="58"/>
        <v>0</v>
      </c>
      <c r="P220" s="98">
        <f t="shared" si="58"/>
        <v>0</v>
      </c>
      <c r="Q220" s="98">
        <f t="shared" si="58"/>
        <v>0</v>
      </c>
      <c r="R220" s="98">
        <f t="shared" si="58"/>
        <v>9.0909090909090912E-2</v>
      </c>
      <c r="S220" s="98">
        <f t="shared" si="58"/>
        <v>4.5454545454545456E-2</v>
      </c>
      <c r="T220" s="98">
        <f t="shared" si="58"/>
        <v>4.5454545454545456E-2</v>
      </c>
      <c r="U220" s="98">
        <f t="shared" si="58"/>
        <v>0.22727272727272727</v>
      </c>
      <c r="V220" s="98">
        <f t="shared" si="58"/>
        <v>0.59090909090909094</v>
      </c>
      <c r="W220" s="100">
        <f t="shared" si="56"/>
        <v>1</v>
      </c>
    </row>
    <row r="221" spans="1:23" x14ac:dyDescent="0.25">
      <c r="A221" s="3" t="s">
        <v>43</v>
      </c>
      <c r="B221" s="95">
        <v>0</v>
      </c>
      <c r="C221" s="95">
        <v>0</v>
      </c>
      <c r="D221" s="95">
        <v>0</v>
      </c>
      <c r="E221" s="95">
        <v>2</v>
      </c>
      <c r="F221" s="95">
        <v>2</v>
      </c>
      <c r="G221" s="95">
        <v>0</v>
      </c>
      <c r="H221" s="95">
        <v>2</v>
      </c>
      <c r="I221" s="95">
        <v>1</v>
      </c>
      <c r="J221" s="95">
        <v>4</v>
      </c>
      <c r="K221" s="95">
        <v>11</v>
      </c>
      <c r="M221" s="2" t="s">
        <v>8</v>
      </c>
      <c r="N221" s="98">
        <f t="shared" ref="N221:V221" si="59">B230/$K230</f>
        <v>0</v>
      </c>
      <c r="O221" s="98">
        <f t="shared" si="59"/>
        <v>0</v>
      </c>
      <c r="P221" s="98">
        <f t="shared" si="59"/>
        <v>0</v>
      </c>
      <c r="Q221" s="98">
        <f t="shared" si="59"/>
        <v>0</v>
      </c>
      <c r="R221" s="98">
        <f t="shared" si="59"/>
        <v>5.3571428571428568E-2</v>
      </c>
      <c r="S221" s="98">
        <f t="shared" si="59"/>
        <v>7.1428571428571425E-2</v>
      </c>
      <c r="T221" s="98">
        <f t="shared" si="59"/>
        <v>0.4642857142857143</v>
      </c>
      <c r="U221" s="98">
        <f t="shared" si="59"/>
        <v>0.30357142857142855</v>
      </c>
      <c r="V221" s="98">
        <f t="shared" si="59"/>
        <v>0.10714285714285714</v>
      </c>
      <c r="W221" s="100">
        <f t="shared" si="56"/>
        <v>0.99999999999999989</v>
      </c>
    </row>
    <row r="222" spans="1:23" x14ac:dyDescent="0.25">
      <c r="A222" s="3" t="s">
        <v>3</v>
      </c>
      <c r="B222" s="95">
        <v>0</v>
      </c>
      <c r="C222" s="95">
        <v>4</v>
      </c>
      <c r="D222" s="95">
        <v>3</v>
      </c>
      <c r="E222" s="95">
        <v>14</v>
      </c>
      <c r="F222" s="95">
        <v>5</v>
      </c>
      <c r="G222" s="95">
        <v>1</v>
      </c>
      <c r="H222" s="95">
        <v>3</v>
      </c>
      <c r="I222" s="95">
        <v>4</v>
      </c>
      <c r="J222" s="95">
        <v>2</v>
      </c>
      <c r="K222" s="95">
        <v>36</v>
      </c>
      <c r="M222" s="2" t="s">
        <v>131</v>
      </c>
      <c r="N222" s="98">
        <f t="shared" ref="N222:V222" si="60">(B234+B235+B236+B237+B240)/($K234+$K235+$K236+$K237+$K240)</f>
        <v>0</v>
      </c>
      <c r="O222" s="98">
        <f t="shared" si="60"/>
        <v>4.5385779122541603E-4</v>
      </c>
      <c r="P222" s="98">
        <f t="shared" si="60"/>
        <v>8.1694402420574887E-3</v>
      </c>
      <c r="Q222" s="98">
        <f t="shared" si="60"/>
        <v>7.7760968229954611E-2</v>
      </c>
      <c r="R222" s="98">
        <f t="shared" si="60"/>
        <v>0.10529500756429652</v>
      </c>
      <c r="S222" s="98">
        <f t="shared" si="60"/>
        <v>3.071104387291982E-2</v>
      </c>
      <c r="T222" s="98">
        <f t="shared" si="60"/>
        <v>0.63918305597579428</v>
      </c>
      <c r="U222" s="98">
        <f t="shared" si="60"/>
        <v>0.13630862329803328</v>
      </c>
      <c r="V222" s="98">
        <f t="shared" si="60"/>
        <v>2.118003025718608E-3</v>
      </c>
      <c r="W222" s="100">
        <f t="shared" si="56"/>
        <v>1</v>
      </c>
    </row>
    <row r="223" spans="1:23" x14ac:dyDescent="0.25">
      <c r="A223" s="3" t="s">
        <v>4</v>
      </c>
      <c r="B223" s="95">
        <v>0</v>
      </c>
      <c r="C223" s="95">
        <v>5</v>
      </c>
      <c r="D223" s="95">
        <v>0</v>
      </c>
      <c r="E223" s="95">
        <v>14</v>
      </c>
      <c r="F223" s="95">
        <v>4</v>
      </c>
      <c r="G223" s="95">
        <v>2</v>
      </c>
      <c r="H223" s="95">
        <v>0</v>
      </c>
      <c r="I223" s="95">
        <v>1</v>
      </c>
      <c r="J223" s="95">
        <v>0</v>
      </c>
      <c r="K223" s="95">
        <v>26</v>
      </c>
      <c r="M223" s="2" t="s">
        <v>40</v>
      </c>
      <c r="N223" s="98">
        <f t="shared" ref="N223:V223" si="61">B241/$K241</f>
        <v>0.86419753086419748</v>
      </c>
      <c r="O223" s="98">
        <f t="shared" si="61"/>
        <v>0.12345679012345678</v>
      </c>
      <c r="P223" s="98">
        <f t="shared" si="61"/>
        <v>0</v>
      </c>
      <c r="Q223" s="98">
        <f t="shared" si="61"/>
        <v>0</v>
      </c>
      <c r="R223" s="98">
        <f t="shared" si="61"/>
        <v>0</v>
      </c>
      <c r="S223" s="98">
        <f t="shared" si="61"/>
        <v>1.2345679012345678E-2</v>
      </c>
      <c r="T223" s="98">
        <f t="shared" si="61"/>
        <v>0</v>
      </c>
      <c r="U223" s="98">
        <f t="shared" si="61"/>
        <v>0</v>
      </c>
      <c r="V223" s="98">
        <f t="shared" si="61"/>
        <v>0</v>
      </c>
      <c r="W223" s="100">
        <f t="shared" si="56"/>
        <v>1</v>
      </c>
    </row>
    <row r="224" spans="1:23" x14ac:dyDescent="0.25">
      <c r="A224" s="3" t="s">
        <v>48</v>
      </c>
      <c r="B224" s="95">
        <v>0</v>
      </c>
      <c r="C224" s="95">
        <v>10</v>
      </c>
      <c r="D224" s="95">
        <v>0</v>
      </c>
      <c r="E224" s="95">
        <v>3</v>
      </c>
      <c r="F224" s="95">
        <v>0</v>
      </c>
      <c r="G224" s="95">
        <v>0</v>
      </c>
      <c r="H224" s="95">
        <v>0</v>
      </c>
      <c r="I224" s="95">
        <v>5</v>
      </c>
      <c r="J224" s="95">
        <v>0</v>
      </c>
      <c r="K224" s="95">
        <v>18</v>
      </c>
      <c r="M224" s="2" t="s">
        <v>47</v>
      </c>
      <c r="N224" s="98">
        <f t="shared" ref="N224:W224" si="62">(B244+B245+B246)/($K244+$K245+$K246)</f>
        <v>0</v>
      </c>
      <c r="O224" s="98">
        <f t="shared" si="62"/>
        <v>0</v>
      </c>
      <c r="P224" s="98">
        <f t="shared" si="62"/>
        <v>0</v>
      </c>
      <c r="Q224" s="98">
        <f t="shared" si="62"/>
        <v>0.14634146341463414</v>
      </c>
      <c r="R224" s="98">
        <f t="shared" si="62"/>
        <v>3.6585365853658534E-2</v>
      </c>
      <c r="S224" s="98">
        <f t="shared" si="62"/>
        <v>6.097560975609756E-2</v>
      </c>
      <c r="T224" s="98">
        <f t="shared" si="62"/>
        <v>0.37804878048780488</v>
      </c>
      <c r="U224" s="98">
        <f t="shared" si="62"/>
        <v>0.37804878048780488</v>
      </c>
      <c r="V224" s="98">
        <f t="shared" si="62"/>
        <v>0</v>
      </c>
      <c r="W224" s="98">
        <f t="shared" si="62"/>
        <v>1</v>
      </c>
    </row>
    <row r="225" spans="1:23" x14ac:dyDescent="0.25">
      <c r="A225" s="3" t="s">
        <v>6</v>
      </c>
      <c r="B225" s="95">
        <v>0</v>
      </c>
      <c r="C225" s="95">
        <v>0</v>
      </c>
      <c r="D225" s="95">
        <v>0</v>
      </c>
      <c r="E225" s="95">
        <v>0</v>
      </c>
      <c r="F225" s="95">
        <v>0</v>
      </c>
      <c r="G225" s="95">
        <v>0</v>
      </c>
      <c r="H225" s="95">
        <v>0</v>
      </c>
      <c r="I225" s="95">
        <v>0</v>
      </c>
      <c r="J225" s="95">
        <v>0</v>
      </c>
      <c r="K225" s="95">
        <v>0</v>
      </c>
      <c r="M225" s="2" t="s">
        <v>17</v>
      </c>
      <c r="N225" s="98">
        <f t="shared" ref="N225:V225" si="63">B248/$K248</f>
        <v>0</v>
      </c>
      <c r="O225" s="98">
        <f t="shared" si="63"/>
        <v>0</v>
      </c>
      <c r="P225" s="98">
        <f t="shared" si="63"/>
        <v>0</v>
      </c>
      <c r="Q225" s="98">
        <f t="shared" si="63"/>
        <v>0</v>
      </c>
      <c r="R225" s="98">
        <f t="shared" si="63"/>
        <v>0.2</v>
      </c>
      <c r="S225" s="98">
        <f t="shared" si="63"/>
        <v>0.66666666666666663</v>
      </c>
      <c r="T225" s="98">
        <f t="shared" si="63"/>
        <v>6.6666666666666666E-2</v>
      </c>
      <c r="U225" s="98">
        <f t="shared" si="63"/>
        <v>6.6666666666666666E-2</v>
      </c>
      <c r="V225" s="98">
        <f t="shared" si="63"/>
        <v>0</v>
      </c>
      <c r="W225" s="98">
        <f>(K245+K246+K247)/($K245+$K246+$K247)</f>
        <v>1</v>
      </c>
    </row>
    <row r="226" spans="1:23" x14ac:dyDescent="0.25">
      <c r="A226" s="3" t="s">
        <v>7</v>
      </c>
      <c r="B226" s="95">
        <v>0</v>
      </c>
      <c r="C226" s="95">
        <v>0</v>
      </c>
      <c r="D226" s="95">
        <v>0</v>
      </c>
      <c r="E226" s="95">
        <v>0</v>
      </c>
      <c r="F226" s="95">
        <v>2</v>
      </c>
      <c r="G226" s="95">
        <v>1</v>
      </c>
      <c r="H226" s="95">
        <v>1</v>
      </c>
      <c r="I226" s="95">
        <v>5</v>
      </c>
      <c r="J226" s="95">
        <v>13</v>
      </c>
      <c r="K226" s="95">
        <v>22</v>
      </c>
    </row>
    <row r="227" spans="1:23" x14ac:dyDescent="0.25">
      <c r="A227" s="3" t="s">
        <v>50</v>
      </c>
      <c r="B227" s="95">
        <v>0</v>
      </c>
      <c r="C227" s="95">
        <v>0</v>
      </c>
      <c r="D227" s="95">
        <v>0</v>
      </c>
      <c r="E227" s="95">
        <v>0</v>
      </c>
      <c r="F227" s="95">
        <v>0</v>
      </c>
      <c r="G227" s="95">
        <v>0</v>
      </c>
      <c r="H227" s="95">
        <v>0</v>
      </c>
      <c r="I227" s="95">
        <v>0</v>
      </c>
      <c r="J227" s="95">
        <v>0</v>
      </c>
      <c r="K227" s="95">
        <v>0</v>
      </c>
    </row>
    <row r="228" spans="1:23" x14ac:dyDescent="0.25">
      <c r="A228" s="3" t="s">
        <v>51</v>
      </c>
      <c r="B228" s="95">
        <v>0</v>
      </c>
      <c r="C228" s="95">
        <v>0</v>
      </c>
      <c r="D228" s="95">
        <v>0</v>
      </c>
      <c r="E228" s="95">
        <v>0</v>
      </c>
      <c r="F228" s="95">
        <v>0</v>
      </c>
      <c r="G228" s="95">
        <v>0</v>
      </c>
      <c r="H228" s="95">
        <v>0</v>
      </c>
      <c r="I228" s="95">
        <v>0</v>
      </c>
      <c r="J228" s="95">
        <v>0</v>
      </c>
      <c r="K228" s="95">
        <v>0</v>
      </c>
    </row>
    <row r="229" spans="1:23" x14ac:dyDescent="0.25">
      <c r="A229" s="3" t="s">
        <v>42</v>
      </c>
      <c r="B229" s="95">
        <v>0</v>
      </c>
      <c r="C229" s="95">
        <v>0</v>
      </c>
      <c r="D229" s="95">
        <v>0</v>
      </c>
      <c r="E229" s="95">
        <v>0</v>
      </c>
      <c r="F229" s="95">
        <v>0</v>
      </c>
      <c r="G229" s="95">
        <v>1</v>
      </c>
      <c r="H229" s="95">
        <v>0</v>
      </c>
      <c r="I229" s="95">
        <v>11</v>
      </c>
      <c r="J229" s="95">
        <v>0</v>
      </c>
      <c r="K229" s="95">
        <v>12</v>
      </c>
    </row>
    <row r="230" spans="1:23" x14ac:dyDescent="0.25">
      <c r="A230" s="3" t="s">
        <v>8</v>
      </c>
      <c r="B230" s="95">
        <v>0</v>
      </c>
      <c r="C230" s="95">
        <v>0</v>
      </c>
      <c r="D230" s="95">
        <v>0</v>
      </c>
      <c r="E230" s="95">
        <v>0</v>
      </c>
      <c r="F230" s="95">
        <v>3</v>
      </c>
      <c r="G230" s="95">
        <v>4</v>
      </c>
      <c r="H230" s="95">
        <v>26</v>
      </c>
      <c r="I230" s="95">
        <v>17</v>
      </c>
      <c r="J230" s="95">
        <v>6</v>
      </c>
      <c r="K230" s="95">
        <v>56</v>
      </c>
    </row>
    <row r="231" spans="1:23" x14ac:dyDescent="0.25">
      <c r="A231" s="3" t="s">
        <v>9</v>
      </c>
      <c r="B231" s="95">
        <v>0</v>
      </c>
      <c r="C231" s="95">
        <v>0</v>
      </c>
      <c r="D231" s="95">
        <v>0</v>
      </c>
      <c r="E231" s="95">
        <v>22</v>
      </c>
      <c r="F231" s="95">
        <v>31</v>
      </c>
      <c r="G231" s="95">
        <v>8</v>
      </c>
      <c r="H231" s="95">
        <v>2</v>
      </c>
      <c r="I231" s="95">
        <v>33</v>
      </c>
      <c r="J231" s="95">
        <v>14</v>
      </c>
      <c r="K231" s="95">
        <v>110</v>
      </c>
    </row>
    <row r="232" spans="1:23" x14ac:dyDescent="0.25">
      <c r="A232" s="3" t="s">
        <v>44</v>
      </c>
      <c r="B232" s="95">
        <v>0</v>
      </c>
      <c r="C232" s="95">
        <v>0</v>
      </c>
      <c r="D232" s="95">
        <v>0</v>
      </c>
      <c r="E232" s="95">
        <v>0</v>
      </c>
      <c r="F232" s="95">
        <v>3</v>
      </c>
      <c r="G232" s="95">
        <v>0</v>
      </c>
      <c r="H232" s="95">
        <v>3</v>
      </c>
      <c r="I232" s="95">
        <v>1</v>
      </c>
      <c r="J232" s="95">
        <v>3</v>
      </c>
      <c r="K232" s="95">
        <v>10</v>
      </c>
    </row>
    <row r="233" spans="1:23" x14ac:dyDescent="0.25">
      <c r="A233" s="3" t="s">
        <v>10</v>
      </c>
      <c r="B233" s="95">
        <v>0</v>
      </c>
      <c r="C233" s="95">
        <v>0</v>
      </c>
      <c r="D233" s="95">
        <v>0</v>
      </c>
      <c r="E233" s="95">
        <v>0</v>
      </c>
      <c r="F233" s="95">
        <v>14</v>
      </c>
      <c r="G233" s="95">
        <v>110</v>
      </c>
      <c r="H233" s="95">
        <v>228</v>
      </c>
      <c r="I233" s="95">
        <v>20</v>
      </c>
      <c r="J233" s="95">
        <v>1</v>
      </c>
      <c r="K233" s="95">
        <v>373</v>
      </c>
    </row>
    <row r="234" spans="1:23" x14ac:dyDescent="0.25">
      <c r="A234" s="3" t="s">
        <v>11</v>
      </c>
      <c r="B234" s="95">
        <v>0</v>
      </c>
      <c r="C234" s="95">
        <v>0</v>
      </c>
      <c r="D234" s="95">
        <v>7</v>
      </c>
      <c r="E234" s="95">
        <v>100</v>
      </c>
      <c r="F234" s="95">
        <v>500</v>
      </c>
      <c r="G234" s="95">
        <v>142</v>
      </c>
      <c r="H234" s="95">
        <v>3880</v>
      </c>
      <c r="I234" s="95">
        <v>367</v>
      </c>
      <c r="J234" s="95">
        <v>0</v>
      </c>
      <c r="K234" s="95">
        <v>4996</v>
      </c>
    </row>
    <row r="235" spans="1:23" x14ac:dyDescent="0.25">
      <c r="A235" s="3" t="s">
        <v>12</v>
      </c>
      <c r="B235" s="95">
        <v>0</v>
      </c>
      <c r="C235" s="95">
        <v>0</v>
      </c>
      <c r="D235" s="95">
        <v>0</v>
      </c>
      <c r="E235" s="95">
        <v>0</v>
      </c>
      <c r="F235" s="95">
        <v>0</v>
      </c>
      <c r="G235" s="95">
        <v>2</v>
      </c>
      <c r="H235" s="95">
        <v>97</v>
      </c>
      <c r="I235" s="95">
        <v>146</v>
      </c>
      <c r="J235" s="95">
        <v>0</v>
      </c>
      <c r="K235" s="95">
        <v>245</v>
      </c>
    </row>
    <row r="236" spans="1:23" x14ac:dyDescent="0.25">
      <c r="A236" s="3" t="s">
        <v>32</v>
      </c>
      <c r="B236" s="95">
        <v>0</v>
      </c>
      <c r="C236" s="95">
        <v>0</v>
      </c>
      <c r="D236" s="95">
        <v>0</v>
      </c>
      <c r="E236" s="95">
        <v>0</v>
      </c>
      <c r="F236" s="95">
        <v>3</v>
      </c>
      <c r="G236" s="95">
        <v>0</v>
      </c>
      <c r="H236" s="95">
        <v>2</v>
      </c>
      <c r="I236" s="95">
        <v>0</v>
      </c>
      <c r="J236" s="95">
        <v>0</v>
      </c>
      <c r="K236" s="95">
        <v>5</v>
      </c>
    </row>
    <row r="237" spans="1:23" x14ac:dyDescent="0.25">
      <c r="A237" s="3" t="s">
        <v>18</v>
      </c>
      <c r="B237" s="95">
        <v>0</v>
      </c>
      <c r="C237" s="95">
        <v>1</v>
      </c>
      <c r="D237" s="95">
        <v>15</v>
      </c>
      <c r="E237" s="95">
        <v>298</v>
      </c>
      <c r="F237" s="95">
        <v>92</v>
      </c>
      <c r="G237" s="95">
        <v>0</v>
      </c>
      <c r="H237" s="95">
        <v>54</v>
      </c>
      <c r="I237" s="95">
        <v>332</v>
      </c>
      <c r="J237" s="95">
        <v>11</v>
      </c>
      <c r="K237" s="95">
        <v>803</v>
      </c>
    </row>
    <row r="238" spans="1:23" x14ac:dyDescent="0.25">
      <c r="A238" s="3" t="s">
        <v>46</v>
      </c>
      <c r="B238" s="95">
        <v>0</v>
      </c>
      <c r="C238" s="95">
        <v>0</v>
      </c>
      <c r="D238" s="95">
        <v>0</v>
      </c>
      <c r="E238" s="95">
        <v>0</v>
      </c>
      <c r="F238" s="95">
        <v>0</v>
      </c>
      <c r="G238" s="95">
        <v>0</v>
      </c>
      <c r="H238" s="95">
        <v>0</v>
      </c>
      <c r="I238" s="95">
        <v>1</v>
      </c>
      <c r="J238" s="95">
        <v>0</v>
      </c>
      <c r="K238" s="95">
        <v>1</v>
      </c>
    </row>
    <row r="239" spans="1:23" x14ac:dyDescent="0.25">
      <c r="A239" s="3" t="s">
        <v>13</v>
      </c>
      <c r="B239" s="95">
        <v>0</v>
      </c>
      <c r="C239" s="95">
        <v>0</v>
      </c>
      <c r="D239" s="95">
        <v>0</v>
      </c>
      <c r="E239" s="95">
        <v>0</v>
      </c>
      <c r="F239" s="95">
        <v>0</v>
      </c>
      <c r="G239" s="95">
        <v>0</v>
      </c>
      <c r="H239" s="95">
        <v>0</v>
      </c>
      <c r="I239" s="95">
        <v>7</v>
      </c>
      <c r="J239" s="95">
        <v>0</v>
      </c>
      <c r="K239" s="95">
        <v>7</v>
      </c>
    </row>
    <row r="240" spans="1:23" x14ac:dyDescent="0.25">
      <c r="A240" s="3" t="s">
        <v>14</v>
      </c>
      <c r="B240" s="95">
        <v>0</v>
      </c>
      <c r="C240" s="95">
        <v>2</v>
      </c>
      <c r="D240" s="95">
        <v>32</v>
      </c>
      <c r="E240" s="95">
        <v>116</v>
      </c>
      <c r="F240" s="95">
        <v>101</v>
      </c>
      <c r="G240" s="95">
        <v>59</v>
      </c>
      <c r="H240" s="95">
        <v>192</v>
      </c>
      <c r="I240" s="95">
        <v>56</v>
      </c>
      <c r="J240" s="95">
        <v>3</v>
      </c>
      <c r="K240" s="95">
        <v>561</v>
      </c>
    </row>
    <row r="241" spans="1:23" x14ac:dyDescent="0.25">
      <c r="A241" s="3" t="s">
        <v>40</v>
      </c>
      <c r="B241" s="95">
        <v>350</v>
      </c>
      <c r="C241" s="95">
        <v>50</v>
      </c>
      <c r="D241" s="95">
        <v>0</v>
      </c>
      <c r="E241" s="95">
        <v>0</v>
      </c>
      <c r="F241" s="95">
        <v>0</v>
      </c>
      <c r="G241" s="95">
        <v>5</v>
      </c>
      <c r="H241" s="95">
        <v>0</v>
      </c>
      <c r="I241" s="95">
        <v>0</v>
      </c>
      <c r="J241" s="95">
        <v>0</v>
      </c>
      <c r="K241" s="95">
        <v>405</v>
      </c>
    </row>
    <row r="242" spans="1:23" x14ac:dyDescent="0.25">
      <c r="A242" s="3" t="s">
        <v>52</v>
      </c>
      <c r="B242" s="95">
        <v>0</v>
      </c>
      <c r="C242" s="95">
        <v>0</v>
      </c>
      <c r="D242" s="95">
        <v>0</v>
      </c>
      <c r="E242" s="95">
        <v>0</v>
      </c>
      <c r="F242" s="95">
        <v>0</v>
      </c>
      <c r="G242" s="95">
        <v>0</v>
      </c>
      <c r="H242" s="95">
        <v>0</v>
      </c>
      <c r="I242" s="95">
        <v>0</v>
      </c>
      <c r="J242" s="95">
        <v>0</v>
      </c>
      <c r="K242" s="95">
        <v>0</v>
      </c>
    </row>
    <row r="243" spans="1:23" x14ac:dyDescent="0.25">
      <c r="A243" s="3" t="s">
        <v>53</v>
      </c>
      <c r="B243" s="95">
        <v>0</v>
      </c>
      <c r="C243" s="95">
        <v>0</v>
      </c>
      <c r="D243" s="95">
        <v>0</v>
      </c>
      <c r="E243" s="95">
        <v>0</v>
      </c>
      <c r="F243" s="95">
        <v>0</v>
      </c>
      <c r="G243" s="95">
        <v>0</v>
      </c>
      <c r="H243" s="95">
        <v>0</v>
      </c>
      <c r="I243" s="95">
        <v>0</v>
      </c>
      <c r="J243" s="95">
        <v>0</v>
      </c>
      <c r="K243" s="95">
        <v>0</v>
      </c>
    </row>
    <row r="244" spans="1:23" x14ac:dyDescent="0.25">
      <c r="A244" s="3" t="s">
        <v>15</v>
      </c>
      <c r="B244" s="95">
        <v>0</v>
      </c>
      <c r="C244" s="95">
        <v>0</v>
      </c>
      <c r="D244" s="95">
        <v>0</v>
      </c>
      <c r="E244" s="95">
        <v>0</v>
      </c>
      <c r="F244" s="95">
        <v>0</v>
      </c>
      <c r="G244" s="95">
        <v>0</v>
      </c>
      <c r="H244" s="95">
        <v>0</v>
      </c>
      <c r="I244" s="95">
        <v>0</v>
      </c>
      <c r="J244" s="95">
        <v>0</v>
      </c>
      <c r="K244" s="95">
        <v>0</v>
      </c>
    </row>
    <row r="245" spans="1:23" x14ac:dyDescent="0.25">
      <c r="A245" s="3" t="s">
        <v>54</v>
      </c>
      <c r="B245" s="95">
        <v>0</v>
      </c>
      <c r="C245" s="95">
        <v>0</v>
      </c>
      <c r="D245" s="95">
        <v>0</v>
      </c>
      <c r="E245" s="95">
        <v>0</v>
      </c>
      <c r="F245" s="95">
        <v>0</v>
      </c>
      <c r="G245" s="95">
        <v>0</v>
      </c>
      <c r="H245" s="95">
        <v>0</v>
      </c>
      <c r="I245" s="95">
        <v>0</v>
      </c>
      <c r="J245" s="95">
        <v>0</v>
      </c>
      <c r="K245" s="95">
        <v>0</v>
      </c>
    </row>
    <row r="246" spans="1:23" x14ac:dyDescent="0.25">
      <c r="A246" s="3" t="s">
        <v>47</v>
      </c>
      <c r="B246" s="95">
        <v>0</v>
      </c>
      <c r="C246" s="95">
        <v>0</v>
      </c>
      <c r="D246" s="95">
        <v>0</v>
      </c>
      <c r="E246" s="95">
        <v>12</v>
      </c>
      <c r="F246" s="95">
        <v>3</v>
      </c>
      <c r="G246" s="95">
        <v>5</v>
      </c>
      <c r="H246" s="95">
        <v>31</v>
      </c>
      <c r="I246" s="95">
        <v>31</v>
      </c>
      <c r="J246" s="95">
        <v>0</v>
      </c>
      <c r="K246" s="95">
        <v>82</v>
      </c>
    </row>
    <row r="247" spans="1:23" x14ac:dyDescent="0.25">
      <c r="A247" s="3" t="s">
        <v>16</v>
      </c>
      <c r="B247" s="95">
        <v>0</v>
      </c>
      <c r="C247" s="95">
        <v>0</v>
      </c>
      <c r="D247" s="95">
        <v>0</v>
      </c>
      <c r="E247" s="95">
        <v>3</v>
      </c>
      <c r="F247" s="95">
        <v>1</v>
      </c>
      <c r="G247" s="95">
        <v>0</v>
      </c>
      <c r="H247" s="95">
        <v>0</v>
      </c>
      <c r="I247" s="95">
        <v>1</v>
      </c>
      <c r="J247" s="95">
        <v>0</v>
      </c>
      <c r="K247" s="95">
        <v>5</v>
      </c>
    </row>
    <row r="248" spans="1:23" x14ac:dyDescent="0.25">
      <c r="A248" s="6" t="s">
        <v>17</v>
      </c>
      <c r="B248" s="38">
        <v>0</v>
      </c>
      <c r="C248" s="38">
        <v>0</v>
      </c>
      <c r="D248" s="38">
        <v>0</v>
      </c>
      <c r="E248" s="38">
        <v>0</v>
      </c>
      <c r="F248" s="38">
        <v>300</v>
      </c>
      <c r="G248" s="38">
        <v>1000</v>
      </c>
      <c r="H248" s="38">
        <v>100</v>
      </c>
      <c r="I248" s="38">
        <v>100</v>
      </c>
      <c r="J248" s="38">
        <v>0</v>
      </c>
      <c r="K248" s="38">
        <v>1500</v>
      </c>
    </row>
    <row r="249" spans="1:23" x14ac:dyDescent="0.25">
      <c r="A249" s="11" t="s">
        <v>24</v>
      </c>
      <c r="B249" s="95">
        <f t="shared" ref="B249:J249" si="64">SUM(B216:B248)</f>
        <v>351</v>
      </c>
      <c r="C249" s="95">
        <f t="shared" si="64"/>
        <v>81</v>
      </c>
      <c r="D249" s="95">
        <f t="shared" si="64"/>
        <v>96</v>
      </c>
      <c r="E249" s="95">
        <f t="shared" si="64"/>
        <v>726</v>
      </c>
      <c r="F249" s="95">
        <f t="shared" si="64"/>
        <v>1208</v>
      </c>
      <c r="G249" s="95">
        <f t="shared" si="64"/>
        <v>1348</v>
      </c>
      <c r="H249" s="95">
        <f t="shared" si="64"/>
        <v>4757</v>
      </c>
      <c r="I249" s="95">
        <f t="shared" si="64"/>
        <v>1208</v>
      </c>
      <c r="J249" s="95">
        <f t="shared" si="64"/>
        <v>70</v>
      </c>
      <c r="K249" s="95">
        <v>9845</v>
      </c>
    </row>
    <row r="250" spans="1:23" x14ac:dyDescent="0.25">
      <c r="B250" s="95"/>
      <c r="C250" s="95"/>
      <c r="D250" s="95"/>
      <c r="E250" s="95"/>
      <c r="F250" s="95"/>
      <c r="G250" s="95"/>
      <c r="H250" s="95"/>
      <c r="I250" s="95"/>
      <c r="J250" s="95"/>
      <c r="K250" s="95"/>
    </row>
    <row r="251" spans="1:23" x14ac:dyDescent="0.25">
      <c r="B251" s="95"/>
      <c r="C251" s="95"/>
      <c r="D251" s="95"/>
      <c r="E251" s="95"/>
      <c r="F251" s="95"/>
      <c r="G251" s="95"/>
      <c r="H251" s="95"/>
      <c r="I251" s="95"/>
      <c r="J251" s="95"/>
      <c r="K251" s="95"/>
    </row>
    <row r="252" spans="1:23" x14ac:dyDescent="0.25">
      <c r="A252" s="33" t="s">
        <v>68</v>
      </c>
      <c r="B252" s="95" t="s">
        <v>20</v>
      </c>
      <c r="C252" s="95"/>
      <c r="D252" s="95"/>
      <c r="E252" s="95" t="s">
        <v>21</v>
      </c>
      <c r="F252" s="95"/>
      <c r="G252" s="95"/>
      <c r="H252" s="95"/>
      <c r="I252" s="95"/>
      <c r="J252" s="95"/>
      <c r="K252" s="95"/>
    </row>
    <row r="253" spans="1:23" x14ac:dyDescent="0.25">
      <c r="A253" s="6" t="s">
        <v>19</v>
      </c>
      <c r="B253" s="38">
        <v>16</v>
      </c>
      <c r="C253" s="38">
        <v>21</v>
      </c>
      <c r="D253" s="38">
        <v>26</v>
      </c>
      <c r="E253" s="38">
        <v>1</v>
      </c>
      <c r="F253" s="38">
        <v>6</v>
      </c>
      <c r="G253" s="38">
        <v>11</v>
      </c>
      <c r="H253" s="38">
        <v>16</v>
      </c>
      <c r="I253" s="38">
        <v>21</v>
      </c>
      <c r="J253" s="38">
        <v>26</v>
      </c>
      <c r="K253" s="38" t="s">
        <v>24</v>
      </c>
      <c r="M253" s="1" t="s">
        <v>134</v>
      </c>
      <c r="N253" s="99">
        <v>41015</v>
      </c>
      <c r="O253" s="99">
        <v>41020</v>
      </c>
      <c r="P253" s="99">
        <v>41025</v>
      </c>
      <c r="Q253" s="99">
        <v>41030</v>
      </c>
      <c r="R253" s="99">
        <v>41035</v>
      </c>
      <c r="S253" s="99">
        <v>41040</v>
      </c>
      <c r="T253" s="99">
        <v>41045</v>
      </c>
      <c r="U253" s="99">
        <v>41050</v>
      </c>
      <c r="V253" s="99">
        <v>41055</v>
      </c>
      <c r="W253" s="1" t="s">
        <v>24</v>
      </c>
    </row>
    <row r="254" spans="1:23" x14ac:dyDescent="0.25">
      <c r="A254" s="3" t="s">
        <v>1</v>
      </c>
      <c r="B254" s="95">
        <v>0</v>
      </c>
      <c r="C254" s="95">
        <v>0</v>
      </c>
      <c r="D254" s="95">
        <v>0</v>
      </c>
      <c r="E254" s="95">
        <v>0</v>
      </c>
      <c r="F254" s="95">
        <v>15</v>
      </c>
      <c r="G254" s="95">
        <v>81</v>
      </c>
      <c r="H254" s="95">
        <v>34</v>
      </c>
      <c r="I254" s="95">
        <v>34</v>
      </c>
      <c r="J254" s="95">
        <v>30</v>
      </c>
      <c r="K254" s="95">
        <v>194</v>
      </c>
      <c r="M254" s="2" t="s">
        <v>1</v>
      </c>
      <c r="N254" s="98"/>
      <c r="O254" s="98"/>
      <c r="P254" s="98"/>
      <c r="Q254" s="98"/>
      <c r="R254" s="98"/>
      <c r="S254" s="98"/>
      <c r="T254" s="98"/>
      <c r="U254" s="98"/>
      <c r="V254" s="98"/>
      <c r="W254" s="100"/>
    </row>
    <row r="255" spans="1:23" x14ac:dyDescent="0.25">
      <c r="A255" s="3" t="s">
        <v>49</v>
      </c>
      <c r="B255" s="95">
        <v>0</v>
      </c>
      <c r="C255" s="95">
        <v>0</v>
      </c>
      <c r="D255" s="95">
        <v>0</v>
      </c>
      <c r="E255" s="95">
        <v>0</v>
      </c>
      <c r="F255" s="95">
        <v>0</v>
      </c>
      <c r="G255" s="95">
        <v>0</v>
      </c>
      <c r="H255" s="95">
        <v>0</v>
      </c>
      <c r="I255" s="95">
        <v>0</v>
      </c>
      <c r="J255" s="95">
        <v>0</v>
      </c>
      <c r="K255" s="95">
        <v>0</v>
      </c>
      <c r="M255" s="2" t="s">
        <v>41</v>
      </c>
      <c r="N255" s="98"/>
      <c r="O255" s="98"/>
      <c r="P255" s="98"/>
      <c r="Q255" s="98"/>
      <c r="R255" s="98"/>
      <c r="S255" s="98"/>
      <c r="T255" s="98"/>
      <c r="U255" s="98"/>
      <c r="V255" s="98"/>
      <c r="W255" s="100"/>
    </row>
    <row r="256" spans="1:23" x14ac:dyDescent="0.25">
      <c r="A256" s="3" t="s">
        <v>45</v>
      </c>
      <c r="B256" s="95">
        <v>0</v>
      </c>
      <c r="C256" s="95">
        <v>0</v>
      </c>
      <c r="D256" s="95">
        <v>0</v>
      </c>
      <c r="E256" s="95">
        <v>0</v>
      </c>
      <c r="F256" s="95">
        <v>0</v>
      </c>
      <c r="G256" s="95">
        <v>1</v>
      </c>
      <c r="H256" s="95">
        <v>2</v>
      </c>
      <c r="I256" s="95">
        <v>0</v>
      </c>
      <c r="J256" s="95">
        <v>0</v>
      </c>
      <c r="K256" s="95">
        <v>3</v>
      </c>
      <c r="M256" s="2" t="s">
        <v>2</v>
      </c>
      <c r="N256" s="98"/>
      <c r="O256" s="98"/>
      <c r="P256" s="98"/>
      <c r="Q256" s="98"/>
      <c r="R256" s="98"/>
      <c r="S256" s="98"/>
      <c r="T256" s="98"/>
      <c r="U256" s="98"/>
      <c r="V256" s="98"/>
      <c r="W256" s="100"/>
    </row>
    <row r="257" spans="1:23" x14ac:dyDescent="0.25">
      <c r="A257" s="3" t="s">
        <v>41</v>
      </c>
      <c r="B257" s="95">
        <v>0</v>
      </c>
      <c r="C257" s="95">
        <v>1</v>
      </c>
      <c r="D257" s="95">
        <v>0</v>
      </c>
      <c r="E257" s="95">
        <v>0</v>
      </c>
      <c r="F257" s="95">
        <v>4</v>
      </c>
      <c r="G257" s="95">
        <v>0</v>
      </c>
      <c r="H257" s="95">
        <v>0</v>
      </c>
      <c r="I257" s="95">
        <v>0</v>
      </c>
      <c r="J257" s="95">
        <v>0</v>
      </c>
      <c r="K257" s="95">
        <v>5</v>
      </c>
      <c r="M257" s="2" t="s">
        <v>48</v>
      </c>
      <c r="N257" s="98"/>
      <c r="O257" s="98"/>
      <c r="P257" s="98"/>
      <c r="Q257" s="98"/>
      <c r="R257" s="98"/>
      <c r="S257" s="98"/>
      <c r="T257" s="98"/>
      <c r="U257" s="98"/>
      <c r="V257" s="98"/>
      <c r="W257" s="100"/>
    </row>
    <row r="258" spans="1:23" x14ac:dyDescent="0.25">
      <c r="A258" s="3" t="s">
        <v>2</v>
      </c>
      <c r="B258" s="95">
        <v>0</v>
      </c>
      <c r="C258" s="95">
        <v>2</v>
      </c>
      <c r="D258" s="95">
        <v>5</v>
      </c>
      <c r="E258" s="95">
        <v>68</v>
      </c>
      <c r="F258" s="95">
        <v>37</v>
      </c>
      <c r="G258" s="95">
        <v>51</v>
      </c>
      <c r="H258" s="95">
        <v>14</v>
      </c>
      <c r="I258" s="95">
        <v>2</v>
      </c>
      <c r="J258" s="95">
        <v>0</v>
      </c>
      <c r="K258" s="95">
        <v>179</v>
      </c>
      <c r="M258" s="2" t="s">
        <v>7</v>
      </c>
      <c r="N258" s="98"/>
      <c r="O258" s="98"/>
      <c r="P258" s="98"/>
      <c r="Q258" s="98"/>
      <c r="R258" s="98"/>
      <c r="S258" s="98"/>
      <c r="T258" s="98"/>
      <c r="U258" s="98"/>
      <c r="V258" s="98"/>
      <c r="W258" s="100"/>
    </row>
    <row r="259" spans="1:23" x14ac:dyDescent="0.25">
      <c r="A259" s="3" t="s">
        <v>43</v>
      </c>
      <c r="B259" s="95">
        <v>0</v>
      </c>
      <c r="C259" s="95">
        <v>0</v>
      </c>
      <c r="D259" s="95">
        <v>0</v>
      </c>
      <c r="E259" s="95">
        <v>2</v>
      </c>
      <c r="F259" s="95">
        <v>2</v>
      </c>
      <c r="G259" s="95">
        <v>4</v>
      </c>
      <c r="H259" s="95">
        <v>3</v>
      </c>
      <c r="I259" s="95">
        <v>0</v>
      </c>
      <c r="J259" s="95">
        <v>0</v>
      </c>
      <c r="K259" s="95">
        <v>11</v>
      </c>
      <c r="M259" s="2" t="s">
        <v>8</v>
      </c>
      <c r="N259" s="98"/>
      <c r="O259" s="98"/>
      <c r="P259" s="98"/>
      <c r="Q259" s="98"/>
      <c r="R259" s="98"/>
      <c r="S259" s="98"/>
      <c r="T259" s="98"/>
      <c r="U259" s="98"/>
      <c r="V259" s="98"/>
      <c r="W259" s="100"/>
    </row>
    <row r="260" spans="1:23" x14ac:dyDescent="0.25">
      <c r="A260" s="3" t="s">
        <v>3</v>
      </c>
      <c r="B260" s="95">
        <v>5</v>
      </c>
      <c r="C260" s="95">
        <v>0</v>
      </c>
      <c r="D260" s="95">
        <v>1</v>
      </c>
      <c r="E260" s="95">
        <v>4</v>
      </c>
      <c r="F260" s="95">
        <v>2</v>
      </c>
      <c r="G260" s="95">
        <v>5</v>
      </c>
      <c r="H260" s="95">
        <v>5</v>
      </c>
      <c r="I260" s="95">
        <v>1</v>
      </c>
      <c r="J260" s="95">
        <v>1</v>
      </c>
      <c r="K260" s="95">
        <v>24</v>
      </c>
      <c r="M260" s="2" t="s">
        <v>131</v>
      </c>
      <c r="N260" s="98"/>
      <c r="O260" s="98"/>
      <c r="P260" s="98"/>
      <c r="Q260" s="98"/>
      <c r="R260" s="98"/>
      <c r="S260" s="98"/>
      <c r="T260" s="98"/>
      <c r="U260" s="98"/>
      <c r="V260" s="98"/>
      <c r="W260" s="100"/>
    </row>
    <row r="261" spans="1:23" x14ac:dyDescent="0.25">
      <c r="A261" s="3" t="s">
        <v>4</v>
      </c>
      <c r="B261" s="95">
        <v>0</v>
      </c>
      <c r="C261" s="95">
        <v>0</v>
      </c>
      <c r="D261" s="95">
        <v>0</v>
      </c>
      <c r="E261" s="95">
        <v>0</v>
      </c>
      <c r="F261" s="95">
        <v>0</v>
      </c>
      <c r="G261" s="95">
        <v>0</v>
      </c>
      <c r="H261" s="95">
        <v>0</v>
      </c>
      <c r="I261" s="95">
        <v>0</v>
      </c>
      <c r="J261" s="95">
        <v>0</v>
      </c>
      <c r="K261" s="95">
        <v>0</v>
      </c>
      <c r="M261" s="2" t="s">
        <v>40</v>
      </c>
      <c r="N261" s="98"/>
      <c r="O261" s="98"/>
      <c r="P261" s="98"/>
      <c r="Q261" s="98"/>
      <c r="R261" s="98"/>
      <c r="S261" s="98"/>
      <c r="T261" s="98"/>
      <c r="U261" s="98"/>
      <c r="V261" s="98"/>
      <c r="W261" s="100"/>
    </row>
    <row r="262" spans="1:23" x14ac:dyDescent="0.25">
      <c r="A262" s="3" t="s">
        <v>48</v>
      </c>
      <c r="B262" s="95">
        <v>0</v>
      </c>
      <c r="C262" s="95">
        <v>0</v>
      </c>
      <c r="D262" s="95">
        <v>0</v>
      </c>
      <c r="E262" s="95">
        <v>0</v>
      </c>
      <c r="F262" s="95">
        <v>0</v>
      </c>
      <c r="G262" s="95">
        <v>0</v>
      </c>
      <c r="H262" s="95">
        <v>0</v>
      </c>
      <c r="I262" s="95">
        <v>2</v>
      </c>
      <c r="J262" s="95">
        <v>0</v>
      </c>
      <c r="K262" s="95">
        <v>2</v>
      </c>
      <c r="M262" s="2" t="s">
        <v>47</v>
      </c>
      <c r="N262" s="98"/>
      <c r="O262" s="98"/>
      <c r="P262" s="98"/>
      <c r="Q262" s="98"/>
      <c r="R262" s="98"/>
      <c r="S262" s="98"/>
      <c r="T262" s="98"/>
      <c r="U262" s="98"/>
      <c r="V262" s="98"/>
      <c r="W262" s="98"/>
    </row>
    <row r="263" spans="1:23" x14ac:dyDescent="0.25">
      <c r="A263" s="3" t="s">
        <v>6</v>
      </c>
      <c r="B263" s="95">
        <v>0</v>
      </c>
      <c r="C263" s="95">
        <v>0</v>
      </c>
      <c r="D263" s="95">
        <v>0</v>
      </c>
      <c r="E263" s="95">
        <v>0</v>
      </c>
      <c r="F263" s="95">
        <v>0</v>
      </c>
      <c r="G263" s="95">
        <v>0</v>
      </c>
      <c r="H263" s="95">
        <v>0</v>
      </c>
      <c r="I263" s="95">
        <v>0</v>
      </c>
      <c r="J263" s="95">
        <v>3</v>
      </c>
      <c r="K263" s="95">
        <v>3</v>
      </c>
      <c r="M263" s="2" t="s">
        <v>17</v>
      </c>
      <c r="N263" s="98"/>
      <c r="O263" s="98"/>
      <c r="P263" s="98"/>
      <c r="Q263" s="98"/>
      <c r="R263" s="98"/>
      <c r="S263" s="98"/>
      <c r="T263" s="98"/>
      <c r="U263" s="98"/>
      <c r="V263" s="98"/>
      <c r="W263" s="98"/>
    </row>
    <row r="264" spans="1:23" x14ac:dyDescent="0.25">
      <c r="A264" s="3" t="s">
        <v>7</v>
      </c>
      <c r="B264" s="95">
        <v>0</v>
      </c>
      <c r="C264" s="95">
        <v>0</v>
      </c>
      <c r="D264" s="95">
        <v>0</v>
      </c>
      <c r="E264" s="95">
        <v>1</v>
      </c>
      <c r="F264" s="95">
        <v>0</v>
      </c>
      <c r="G264" s="95">
        <v>9</v>
      </c>
      <c r="H264" s="95">
        <v>0</v>
      </c>
      <c r="I264" s="95">
        <v>0</v>
      </c>
      <c r="J264" s="95">
        <v>0</v>
      </c>
      <c r="K264" s="95">
        <v>10</v>
      </c>
      <c r="M264" s="2"/>
      <c r="N264" s="2"/>
      <c r="O264" s="2"/>
      <c r="P264" s="2"/>
      <c r="Q264" s="2"/>
      <c r="R264" s="2"/>
      <c r="S264" s="2"/>
      <c r="T264" s="2"/>
      <c r="U264" s="2"/>
      <c r="V264" s="2"/>
      <c r="W264" s="2"/>
    </row>
    <row r="265" spans="1:23" x14ac:dyDescent="0.25">
      <c r="A265" s="3" t="s">
        <v>50</v>
      </c>
      <c r="B265" s="95">
        <v>0</v>
      </c>
      <c r="C265" s="95">
        <v>0</v>
      </c>
      <c r="D265" s="95">
        <v>0</v>
      </c>
      <c r="E265" s="95">
        <v>0</v>
      </c>
      <c r="F265" s="95">
        <v>0</v>
      </c>
      <c r="G265" s="95">
        <v>3</v>
      </c>
      <c r="H265" s="95">
        <v>0</v>
      </c>
      <c r="I265" s="95">
        <v>0</v>
      </c>
      <c r="J265" s="95">
        <v>0</v>
      </c>
      <c r="K265" s="95">
        <v>3</v>
      </c>
    </row>
    <row r="266" spans="1:23" x14ac:dyDescent="0.25">
      <c r="A266" s="3" t="s">
        <v>51</v>
      </c>
      <c r="B266" s="95">
        <v>0</v>
      </c>
      <c r="C266" s="95">
        <v>0</v>
      </c>
      <c r="D266" s="95">
        <v>0</v>
      </c>
      <c r="E266" s="95">
        <v>0</v>
      </c>
      <c r="F266" s="95">
        <v>18</v>
      </c>
      <c r="G266" s="95">
        <v>0</v>
      </c>
      <c r="H266" s="95">
        <v>0</v>
      </c>
      <c r="I266" s="95">
        <v>0</v>
      </c>
      <c r="J266" s="95">
        <v>0</v>
      </c>
      <c r="K266" s="95">
        <v>18</v>
      </c>
    </row>
    <row r="267" spans="1:23" x14ac:dyDescent="0.25">
      <c r="A267" s="3" t="s">
        <v>42</v>
      </c>
      <c r="B267" s="95">
        <v>0</v>
      </c>
      <c r="C267" s="95">
        <v>0</v>
      </c>
      <c r="D267" s="95">
        <v>0</v>
      </c>
      <c r="E267" s="95">
        <v>0</v>
      </c>
      <c r="F267" s="95">
        <v>0</v>
      </c>
      <c r="G267" s="95">
        <v>1</v>
      </c>
      <c r="H267" s="95">
        <v>2</v>
      </c>
      <c r="I267" s="95">
        <v>0</v>
      </c>
      <c r="J267" s="95">
        <v>0</v>
      </c>
      <c r="K267" s="95">
        <v>3</v>
      </c>
    </row>
    <row r="268" spans="1:23" x14ac:dyDescent="0.25">
      <c r="A268" s="3" t="s">
        <v>8</v>
      </c>
      <c r="B268" s="95">
        <v>0</v>
      </c>
      <c r="C268" s="95">
        <v>0</v>
      </c>
      <c r="D268" s="95">
        <v>0</v>
      </c>
      <c r="E268" s="95">
        <v>0</v>
      </c>
      <c r="F268" s="95">
        <v>0</v>
      </c>
      <c r="G268" s="95">
        <v>1</v>
      </c>
      <c r="H268" s="95">
        <v>8</v>
      </c>
      <c r="I268" s="95">
        <v>2</v>
      </c>
      <c r="J268" s="95">
        <v>2</v>
      </c>
      <c r="K268" s="95">
        <v>13</v>
      </c>
    </row>
    <row r="269" spans="1:23" x14ac:dyDescent="0.25">
      <c r="A269" s="3" t="s">
        <v>9</v>
      </c>
      <c r="B269" s="95">
        <v>0</v>
      </c>
      <c r="C269" s="95">
        <v>0</v>
      </c>
      <c r="D269" s="95">
        <v>0</v>
      </c>
      <c r="E269" s="95">
        <v>23</v>
      </c>
      <c r="F269" s="95">
        <v>29</v>
      </c>
      <c r="G269" s="95">
        <v>4</v>
      </c>
      <c r="H269" s="95">
        <v>106</v>
      </c>
      <c r="I269" s="95">
        <v>110</v>
      </c>
      <c r="J269" s="95">
        <v>20</v>
      </c>
      <c r="K269" s="95">
        <v>292</v>
      </c>
    </row>
    <row r="270" spans="1:23" x14ac:dyDescent="0.25">
      <c r="A270" t="s">
        <v>44</v>
      </c>
      <c r="B270">
        <v>0</v>
      </c>
      <c r="C270">
        <v>0</v>
      </c>
      <c r="D270">
        <v>0</v>
      </c>
      <c r="E270">
        <v>0</v>
      </c>
      <c r="F270">
        <v>0</v>
      </c>
      <c r="G270">
        <v>1</v>
      </c>
      <c r="H270">
        <v>0</v>
      </c>
      <c r="I270">
        <v>0</v>
      </c>
      <c r="J270">
        <v>0</v>
      </c>
      <c r="K270">
        <v>1</v>
      </c>
    </row>
    <row r="271" spans="1:23" x14ac:dyDescent="0.25">
      <c r="A271" t="s">
        <v>10</v>
      </c>
      <c r="B271">
        <v>0</v>
      </c>
      <c r="C271">
        <v>0</v>
      </c>
      <c r="D271">
        <v>0</v>
      </c>
      <c r="E271">
        <v>7</v>
      </c>
      <c r="F271">
        <v>15</v>
      </c>
      <c r="G271">
        <v>49</v>
      </c>
      <c r="H271">
        <v>10</v>
      </c>
      <c r="I271">
        <v>0</v>
      </c>
      <c r="J271">
        <v>0</v>
      </c>
      <c r="K271">
        <v>81</v>
      </c>
    </row>
    <row r="272" spans="1:23" x14ac:dyDescent="0.25">
      <c r="A272" t="s">
        <v>11</v>
      </c>
      <c r="B272">
        <v>0</v>
      </c>
      <c r="C272">
        <v>0</v>
      </c>
      <c r="D272">
        <v>0</v>
      </c>
      <c r="E272">
        <v>0</v>
      </c>
      <c r="F272">
        <v>1326</v>
      </c>
      <c r="G272">
        <v>814</v>
      </c>
      <c r="H272">
        <v>942</v>
      </c>
      <c r="I272">
        <v>146</v>
      </c>
      <c r="J272">
        <v>1</v>
      </c>
      <c r="K272">
        <v>3229</v>
      </c>
    </row>
    <row r="273" spans="1:11" x14ac:dyDescent="0.25">
      <c r="A273" t="s">
        <v>12</v>
      </c>
      <c r="B273">
        <v>0</v>
      </c>
      <c r="C273">
        <v>0</v>
      </c>
      <c r="D273">
        <v>0</v>
      </c>
      <c r="E273">
        <v>0</v>
      </c>
      <c r="F273">
        <v>44</v>
      </c>
      <c r="G273">
        <v>49</v>
      </c>
      <c r="H273">
        <v>43</v>
      </c>
      <c r="I273">
        <v>0</v>
      </c>
      <c r="J273">
        <v>0</v>
      </c>
      <c r="K273">
        <v>136</v>
      </c>
    </row>
    <row r="274" spans="1:11" x14ac:dyDescent="0.25">
      <c r="A274" t="s">
        <v>32</v>
      </c>
      <c r="B274">
        <v>0</v>
      </c>
      <c r="C274">
        <v>0</v>
      </c>
      <c r="D274">
        <v>0</v>
      </c>
      <c r="E274">
        <v>0</v>
      </c>
      <c r="F274">
        <v>0</v>
      </c>
      <c r="G274">
        <v>1</v>
      </c>
      <c r="H274">
        <v>0</v>
      </c>
      <c r="I274">
        <v>0</v>
      </c>
      <c r="J274">
        <v>0</v>
      </c>
      <c r="K274">
        <v>1</v>
      </c>
    </row>
    <row r="275" spans="1:11" x14ac:dyDescent="0.25">
      <c r="A275" t="s">
        <v>18</v>
      </c>
      <c r="B275">
        <v>0</v>
      </c>
      <c r="C275">
        <v>0</v>
      </c>
      <c r="D275">
        <v>0</v>
      </c>
      <c r="E275">
        <v>1</v>
      </c>
      <c r="F275">
        <v>103</v>
      </c>
      <c r="G275">
        <v>0</v>
      </c>
      <c r="H275">
        <v>0</v>
      </c>
      <c r="I275">
        <v>0</v>
      </c>
      <c r="J275">
        <v>0</v>
      </c>
      <c r="K275">
        <v>104</v>
      </c>
    </row>
    <row r="276" spans="1:11" x14ac:dyDescent="0.25">
      <c r="A276" t="s">
        <v>46</v>
      </c>
      <c r="B276">
        <v>0</v>
      </c>
      <c r="C276">
        <v>0</v>
      </c>
      <c r="D276">
        <v>0</v>
      </c>
      <c r="E276">
        <v>0</v>
      </c>
      <c r="F276">
        <v>0</v>
      </c>
      <c r="G276">
        <v>0</v>
      </c>
      <c r="H276">
        <v>0</v>
      </c>
      <c r="I276">
        <v>0</v>
      </c>
      <c r="J276">
        <v>0</v>
      </c>
      <c r="K276">
        <v>0</v>
      </c>
    </row>
    <row r="277" spans="1:11" x14ac:dyDescent="0.25">
      <c r="A277" t="s">
        <v>13</v>
      </c>
      <c r="B277">
        <v>0</v>
      </c>
      <c r="C277">
        <v>0</v>
      </c>
      <c r="D277">
        <v>0</v>
      </c>
      <c r="E277">
        <v>0</v>
      </c>
      <c r="F277">
        <v>0</v>
      </c>
      <c r="G277">
        <v>0</v>
      </c>
      <c r="H277">
        <v>0</v>
      </c>
      <c r="I277">
        <v>0</v>
      </c>
      <c r="J277">
        <v>0</v>
      </c>
      <c r="K277">
        <v>0</v>
      </c>
    </row>
    <row r="278" spans="1:11" x14ac:dyDescent="0.25">
      <c r="A278" t="s">
        <v>14</v>
      </c>
      <c r="B278">
        <v>0</v>
      </c>
      <c r="C278">
        <v>0</v>
      </c>
      <c r="D278">
        <v>0</v>
      </c>
      <c r="E278">
        <v>40</v>
      </c>
      <c r="F278">
        <v>500</v>
      </c>
      <c r="G278">
        <v>420</v>
      </c>
      <c r="H278">
        <v>120</v>
      </c>
      <c r="I278">
        <v>12</v>
      </c>
      <c r="J278">
        <v>5</v>
      </c>
      <c r="K278">
        <v>1097</v>
      </c>
    </row>
    <row r="279" spans="1:11" x14ac:dyDescent="0.25">
      <c r="A279" t="s">
        <v>40</v>
      </c>
      <c r="B279">
        <v>139</v>
      </c>
      <c r="C279">
        <v>2</v>
      </c>
      <c r="D279">
        <v>0</v>
      </c>
      <c r="E279">
        <v>0</v>
      </c>
      <c r="F279">
        <v>0</v>
      </c>
      <c r="G279">
        <v>0</v>
      </c>
      <c r="H279">
        <v>0</v>
      </c>
      <c r="I279">
        <v>0</v>
      </c>
      <c r="J279">
        <v>0</v>
      </c>
      <c r="K279">
        <v>141</v>
      </c>
    </row>
    <row r="280" spans="1:11" x14ac:dyDescent="0.25">
      <c r="A280" t="s">
        <v>52</v>
      </c>
      <c r="B280">
        <v>0</v>
      </c>
      <c r="C280">
        <v>0</v>
      </c>
      <c r="D280">
        <v>0</v>
      </c>
      <c r="E280">
        <v>0</v>
      </c>
      <c r="F280">
        <v>0</v>
      </c>
      <c r="G280">
        <v>0</v>
      </c>
      <c r="H280">
        <v>1</v>
      </c>
      <c r="I280">
        <v>0</v>
      </c>
      <c r="J280">
        <v>0</v>
      </c>
      <c r="K280">
        <v>1</v>
      </c>
    </row>
    <row r="281" spans="1:11" x14ac:dyDescent="0.25">
      <c r="A281" t="s">
        <v>53</v>
      </c>
      <c r="B281">
        <v>0</v>
      </c>
      <c r="C281">
        <v>0</v>
      </c>
      <c r="D281">
        <v>0</v>
      </c>
      <c r="E281">
        <v>0</v>
      </c>
      <c r="F281">
        <v>0</v>
      </c>
      <c r="G281">
        <v>0</v>
      </c>
      <c r="H281">
        <v>0</v>
      </c>
      <c r="I281">
        <v>0</v>
      </c>
      <c r="J281">
        <v>0</v>
      </c>
      <c r="K281">
        <v>0</v>
      </c>
    </row>
    <row r="282" spans="1:11" x14ac:dyDescent="0.25">
      <c r="A282" t="s">
        <v>15</v>
      </c>
      <c r="B282">
        <v>0</v>
      </c>
      <c r="C282">
        <v>0</v>
      </c>
      <c r="D282">
        <v>0</v>
      </c>
      <c r="E282">
        <v>0</v>
      </c>
      <c r="F282">
        <v>0</v>
      </c>
      <c r="G282">
        <v>119</v>
      </c>
      <c r="H282">
        <v>5</v>
      </c>
      <c r="I282">
        <v>1</v>
      </c>
      <c r="J282">
        <v>0</v>
      </c>
      <c r="K282">
        <v>125</v>
      </c>
    </row>
    <row r="283" spans="1:11" x14ac:dyDescent="0.25">
      <c r="A283" t="s">
        <v>54</v>
      </c>
      <c r="B283">
        <v>0</v>
      </c>
      <c r="C283">
        <v>0</v>
      </c>
      <c r="D283">
        <v>0</v>
      </c>
      <c r="E283">
        <v>0</v>
      </c>
      <c r="F283">
        <v>0</v>
      </c>
      <c r="G283">
        <v>0</v>
      </c>
      <c r="H283">
        <v>0</v>
      </c>
      <c r="I283">
        <v>0</v>
      </c>
      <c r="J283">
        <v>0</v>
      </c>
      <c r="K283">
        <v>0</v>
      </c>
    </row>
    <row r="284" spans="1:11" x14ac:dyDescent="0.25">
      <c r="A284" t="s">
        <v>47</v>
      </c>
      <c r="B284">
        <v>0</v>
      </c>
      <c r="C284">
        <v>0</v>
      </c>
      <c r="D284">
        <v>0</v>
      </c>
      <c r="E284">
        <v>0</v>
      </c>
      <c r="F284">
        <v>65</v>
      </c>
      <c r="G284">
        <v>17</v>
      </c>
      <c r="H284">
        <v>17</v>
      </c>
      <c r="I284">
        <v>0</v>
      </c>
      <c r="J284">
        <v>0</v>
      </c>
      <c r="K284">
        <v>99</v>
      </c>
    </row>
    <row r="285" spans="1:11" x14ac:dyDescent="0.25">
      <c r="A285" t="s">
        <v>16</v>
      </c>
      <c r="B285">
        <v>0</v>
      </c>
      <c r="C285">
        <v>0</v>
      </c>
      <c r="D285">
        <v>0</v>
      </c>
      <c r="E285">
        <v>0</v>
      </c>
      <c r="F285">
        <v>1</v>
      </c>
      <c r="G285">
        <v>0</v>
      </c>
      <c r="H285">
        <v>0</v>
      </c>
      <c r="I285">
        <v>0</v>
      </c>
      <c r="J285">
        <v>0</v>
      </c>
      <c r="K285">
        <v>1</v>
      </c>
    </row>
    <row r="286" spans="1:11" x14ac:dyDescent="0.25">
      <c r="A286" t="s">
        <v>17</v>
      </c>
      <c r="B286">
        <v>0</v>
      </c>
      <c r="C286">
        <v>0</v>
      </c>
      <c r="D286">
        <v>0</v>
      </c>
      <c r="E286">
        <v>40</v>
      </c>
      <c r="F286">
        <v>500</v>
      </c>
      <c r="G286">
        <v>1000</v>
      </c>
      <c r="H286">
        <v>84</v>
      </c>
      <c r="I286">
        <v>6</v>
      </c>
      <c r="J286">
        <v>0</v>
      </c>
      <c r="K286">
        <v>1630</v>
      </c>
    </row>
    <row r="287" spans="1:11" x14ac:dyDescent="0.25">
      <c r="A287" t="s">
        <v>24</v>
      </c>
      <c r="B287">
        <v>144</v>
      </c>
      <c r="C287">
        <v>5</v>
      </c>
      <c r="D287">
        <v>6</v>
      </c>
      <c r="E287">
        <v>186</v>
      </c>
      <c r="F287">
        <v>2661</v>
      </c>
      <c r="G287">
        <v>2630</v>
      </c>
      <c r="H287">
        <v>1396</v>
      </c>
      <c r="I287">
        <v>316</v>
      </c>
      <c r="J287">
        <v>62</v>
      </c>
      <c r="K287">
        <v>7406</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Homer Spit 2015</vt:lpstr>
      <vt:lpstr>Anchor-Kasilof 2015</vt:lpstr>
      <vt:lpstr>Supplemental 2015</vt:lpstr>
      <vt:lpstr>Homer Spit All Years</vt:lpstr>
      <vt:lpstr>Anchor-Kasilof All Years</vt:lpstr>
      <vt:lpstr>Historic Comparison</vt:lpstr>
      <vt:lpstr>Arrival Dates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George</cp:lastModifiedBy>
  <cp:lastPrinted>2011-09-16T22:13:44Z</cp:lastPrinted>
  <dcterms:created xsi:type="dcterms:W3CDTF">2009-05-11T22:14:07Z</dcterms:created>
  <dcterms:modified xsi:type="dcterms:W3CDTF">2015-09-17T18:04:47Z</dcterms:modified>
</cp:coreProperties>
</file>