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1.xml" ContentType="application/vnd.ms-office.chartstyle+xml"/>
  <Override PartName="/xl/charts/colors1.xml" ContentType="application/vnd.ms-office.chartcolorstyle+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charts/chart1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orge\Documents\Kachemak Bay Birders\2016 Shorebird Monitoring\"/>
    </mc:Choice>
  </mc:AlternateContent>
  <bookViews>
    <workbookView xWindow="120" yWindow="150" windowWidth="8865" windowHeight="4920" tabRatio="599"/>
  </bookViews>
  <sheets>
    <sheet name="Homer Spit 2016" sheetId="1" r:id="rId1"/>
    <sheet name="Anchor-Kasilof 2016" sheetId="8" r:id="rId2"/>
    <sheet name="Supplemental 2016" sheetId="4" r:id="rId3"/>
    <sheet name="Homer Spit All Years" sheetId="3" r:id="rId4"/>
    <sheet name="Anchor-Kasilof All Years" sheetId="9" r:id="rId5"/>
    <sheet name="Historic Comparison" sheetId="5" r:id="rId6"/>
    <sheet name="Arrival Dates" sheetId="6" r:id="rId7"/>
    <sheet name="Sheet1" sheetId="10" r:id="rId8"/>
  </sheets>
  <calcPr calcId="152511"/>
</workbook>
</file>

<file path=xl/calcChain.xml><?xml version="1.0" encoding="utf-8"?>
<calcChain xmlns="http://schemas.openxmlformats.org/spreadsheetml/2006/main">
  <c r="F921" i="4" l="1"/>
  <c r="C1097" i="4"/>
  <c r="C977" i="4"/>
  <c r="C974" i="4"/>
  <c r="K153" i="9" l="1"/>
  <c r="AQ91" i="8" l="1"/>
  <c r="AA122" i="8"/>
  <c r="AA121" i="8"/>
  <c r="AA120" i="8"/>
  <c r="AA119" i="8"/>
  <c r="AA118" i="8"/>
  <c r="AA117" i="8"/>
  <c r="AA116" i="8"/>
  <c r="AA115" i="8"/>
  <c r="AA114" i="8"/>
  <c r="AA113" i="8"/>
  <c r="AA112" i="8"/>
  <c r="AA111" i="8"/>
  <c r="AA110" i="8"/>
  <c r="AA109" i="8"/>
  <c r="AA108" i="8"/>
  <c r="AA107" i="8"/>
  <c r="AA106" i="8"/>
  <c r="AA105" i="8"/>
  <c r="AA104" i="8"/>
  <c r="AA103" i="8"/>
  <c r="AA102" i="8"/>
  <c r="AB91" i="8"/>
  <c r="C1091" i="4"/>
  <c r="C1080" i="4"/>
  <c r="C1066" i="4"/>
  <c r="C1064" i="4"/>
  <c r="C1048" i="4"/>
  <c r="C1041" i="4"/>
  <c r="C1036" i="4"/>
  <c r="C1032" i="4"/>
  <c r="C1030" i="4"/>
  <c r="C1021" i="4"/>
  <c r="C1018" i="4"/>
  <c r="C1012" i="4"/>
  <c r="C1008" i="4"/>
  <c r="C998" i="4"/>
  <c r="C994" i="4"/>
  <c r="C957" i="4"/>
  <c r="C940" i="4"/>
  <c r="C931" i="4"/>
  <c r="C929" i="4"/>
  <c r="C927" i="4"/>
  <c r="AA1073" i="4" l="1"/>
  <c r="F689" i="4"/>
  <c r="C777" i="4"/>
  <c r="AA1074" i="4" l="1"/>
  <c r="AA1075" i="4" s="1"/>
  <c r="AA1076" i="4" s="1"/>
  <c r="AA1077" i="4" s="1"/>
  <c r="C892" i="4"/>
  <c r="C878" i="4"/>
  <c r="C862" i="4"/>
  <c r="C849" i="4"/>
  <c r="C846" i="4"/>
  <c r="C842" i="4"/>
  <c r="C836" i="4"/>
  <c r="C831" i="4"/>
  <c r="C824" i="4"/>
  <c r="C818" i="4"/>
  <c r="C804" i="4"/>
  <c r="C802" i="4"/>
  <c r="C800" i="4"/>
  <c r="C794" i="4"/>
  <c r="C788" i="4"/>
  <c r="C781" i="4"/>
  <c r="C779" i="4"/>
  <c r="C773" i="4"/>
  <c r="C761" i="4"/>
  <c r="C758" i="4"/>
  <c r="C756" i="4"/>
  <c r="C722" i="4"/>
  <c r="C720" i="4"/>
  <c r="C708" i="4"/>
  <c r="C697" i="4"/>
  <c r="C349" i="4" l="1"/>
  <c r="C657" i="4" l="1"/>
  <c r="C615" i="4"/>
  <c r="C593" i="4"/>
  <c r="C537" i="4"/>
  <c r="C514" i="4"/>
  <c r="C473" i="4"/>
  <c r="C470" i="4"/>
  <c r="C460" i="4"/>
  <c r="C448" i="4"/>
  <c r="C442" i="4"/>
  <c r="C381" i="4"/>
  <c r="C376" i="4"/>
  <c r="C364" i="4"/>
  <c r="C330" i="4"/>
  <c r="C312" i="4"/>
  <c r="C310" i="4"/>
  <c r="C294" i="4"/>
  <c r="C282" i="4"/>
  <c r="C280" i="4"/>
  <c r="C274" i="4"/>
  <c r="C246" i="4"/>
  <c r="C244" i="4"/>
  <c r="C239" i="4"/>
  <c r="C194" i="4"/>
  <c r="C149" i="4"/>
  <c r="C145" i="4"/>
  <c r="C113" i="4"/>
  <c r="C76" i="4"/>
  <c r="C56" i="4"/>
  <c r="C53" i="4"/>
  <c r="F43" i="4"/>
  <c r="L67" i="1" l="1"/>
  <c r="C43" i="5" l="1"/>
  <c r="B43" i="5"/>
  <c r="V34" i="6" l="1"/>
  <c r="U34" i="6"/>
  <c r="T34" i="6"/>
  <c r="S34" i="6"/>
  <c r="R34" i="6"/>
  <c r="Q34" i="6"/>
  <c r="P34" i="6"/>
  <c r="O34" i="6"/>
  <c r="N34" i="6"/>
  <c r="V33" i="6"/>
  <c r="U33" i="6"/>
  <c r="T33" i="6"/>
  <c r="S33" i="6"/>
  <c r="R33" i="6"/>
  <c r="Q33" i="6"/>
  <c r="P33" i="6"/>
  <c r="O33" i="6"/>
  <c r="N33" i="6"/>
  <c r="V32" i="6"/>
  <c r="U32" i="6"/>
  <c r="T32" i="6"/>
  <c r="S32" i="6"/>
  <c r="R32" i="6"/>
  <c r="Q32" i="6"/>
  <c r="P32" i="6"/>
  <c r="O32" i="6"/>
  <c r="N32" i="6"/>
  <c r="V31" i="6"/>
  <c r="U31" i="6"/>
  <c r="T31" i="6"/>
  <c r="S31" i="6"/>
  <c r="R31" i="6"/>
  <c r="Q31" i="6"/>
  <c r="P31" i="6"/>
  <c r="O31" i="6"/>
  <c r="N31" i="6"/>
  <c r="V30" i="6"/>
  <c r="U30" i="6"/>
  <c r="T30" i="6"/>
  <c r="S30" i="6"/>
  <c r="R30" i="6"/>
  <c r="Q30" i="6"/>
  <c r="P30" i="6"/>
  <c r="O30" i="6"/>
  <c r="N30" i="6"/>
  <c r="V29" i="6"/>
  <c r="U29" i="6"/>
  <c r="T29" i="6"/>
  <c r="S29" i="6"/>
  <c r="R29" i="6"/>
  <c r="Q29" i="6"/>
  <c r="P29" i="6"/>
  <c r="O29" i="6"/>
  <c r="N29" i="6"/>
  <c r="V26" i="6"/>
  <c r="U26" i="6"/>
  <c r="T26" i="6"/>
  <c r="S26" i="6"/>
  <c r="R26" i="6"/>
  <c r="Q26" i="6"/>
  <c r="P26" i="6"/>
  <c r="O26" i="6"/>
  <c r="N26" i="6"/>
  <c r="V25" i="6"/>
  <c r="U25" i="6"/>
  <c r="T25" i="6"/>
  <c r="S25" i="6"/>
  <c r="R25" i="6"/>
  <c r="Q25" i="6"/>
  <c r="P25" i="6"/>
  <c r="O25" i="6"/>
  <c r="N25" i="6"/>
  <c r="V24" i="6"/>
  <c r="U24" i="6"/>
  <c r="T24" i="6"/>
  <c r="S24" i="6"/>
  <c r="R24" i="6"/>
  <c r="Q24" i="6"/>
  <c r="P24" i="6"/>
  <c r="O24" i="6"/>
  <c r="N24" i="6"/>
  <c r="V23" i="6"/>
  <c r="U23" i="6"/>
  <c r="T23" i="6"/>
  <c r="S23" i="6"/>
  <c r="R23" i="6"/>
  <c r="Q23" i="6"/>
  <c r="P23" i="6"/>
  <c r="O23" i="6"/>
  <c r="N23" i="6"/>
  <c r="N22" i="6"/>
  <c r="V22" i="6"/>
  <c r="U22" i="6"/>
  <c r="T22" i="6"/>
  <c r="S22" i="6"/>
  <c r="R22" i="6"/>
  <c r="Q22" i="6"/>
  <c r="P22" i="6"/>
  <c r="O22" i="6"/>
  <c r="W24" i="6"/>
  <c r="V21" i="6"/>
  <c r="U21" i="6"/>
  <c r="T21" i="6"/>
  <c r="S21" i="6"/>
  <c r="R21" i="6"/>
  <c r="Q21" i="6"/>
  <c r="P21" i="6"/>
  <c r="O21" i="6"/>
  <c r="N21" i="6"/>
  <c r="V16" i="6"/>
  <c r="U16" i="6"/>
  <c r="T16" i="6"/>
  <c r="S16" i="6"/>
  <c r="R16" i="6"/>
  <c r="Q16" i="6"/>
  <c r="P16" i="6"/>
  <c r="O16" i="6"/>
  <c r="N16" i="6"/>
  <c r="V15" i="6"/>
  <c r="U15" i="6"/>
  <c r="T15" i="6"/>
  <c r="S15" i="6"/>
  <c r="R15" i="6"/>
  <c r="Q15" i="6"/>
  <c r="P15" i="6"/>
  <c r="O15" i="6"/>
  <c r="W15" i="6" s="1"/>
  <c r="N15" i="6"/>
  <c r="V14" i="6"/>
  <c r="U14" i="6"/>
  <c r="T14" i="6"/>
  <c r="S14" i="6"/>
  <c r="R14" i="6"/>
  <c r="Q14" i="6"/>
  <c r="P14" i="6"/>
  <c r="O14" i="6"/>
  <c r="N14" i="6"/>
  <c r="V17" i="6"/>
  <c r="U17" i="6"/>
  <c r="T17" i="6"/>
  <c r="S17" i="6"/>
  <c r="R17" i="6"/>
  <c r="Q17" i="6"/>
  <c r="P17" i="6"/>
  <c r="O17" i="6"/>
  <c r="N17" i="6"/>
  <c r="L65" i="1"/>
  <c r="W31" i="6"/>
  <c r="W17" i="6"/>
  <c r="W16" i="6" l="1"/>
  <c r="W21" i="6"/>
  <c r="W25" i="6"/>
  <c r="W32" i="6"/>
  <c r="W22" i="6"/>
  <c r="W29" i="6"/>
  <c r="W14" i="6"/>
  <c r="W23" i="6"/>
  <c r="W30" i="6"/>
  <c r="W33" i="6"/>
  <c r="AO76" i="5"/>
  <c r="AO75" i="5"/>
  <c r="AO74" i="5"/>
  <c r="AO73" i="5"/>
  <c r="AO72" i="5"/>
  <c r="AO71" i="5"/>
  <c r="AO70" i="5"/>
  <c r="AO69" i="5"/>
  <c r="AO68" i="5"/>
  <c r="AO67" i="5"/>
  <c r="AO66" i="5"/>
  <c r="AO65" i="5"/>
  <c r="AO64" i="5"/>
  <c r="AO63" i="5"/>
  <c r="AO62" i="5"/>
  <c r="AO61" i="5"/>
  <c r="AO60" i="5"/>
  <c r="AO59" i="5"/>
  <c r="AO58" i="5"/>
  <c r="AO57" i="5"/>
  <c r="AO56" i="5"/>
  <c r="AO55" i="5"/>
  <c r="AO54" i="5"/>
  <c r="AO53" i="5"/>
  <c r="AO52" i="5"/>
  <c r="AO51" i="5"/>
  <c r="AO50" i="5"/>
  <c r="AO49" i="5"/>
  <c r="AO48" i="5"/>
  <c r="AO47" i="5"/>
  <c r="AO46" i="5"/>
  <c r="AO45" i="5"/>
  <c r="AO44" i="5"/>
  <c r="D332" i="1"/>
  <c r="D367" i="1" s="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M31" i="1"/>
  <c r="B91" i="5"/>
  <c r="AO39" i="5"/>
  <c r="AO38" i="5"/>
  <c r="AO35" i="5"/>
  <c r="AO34" i="5"/>
  <c r="AO33" i="5"/>
  <c r="AO32" i="5"/>
  <c r="AO31" i="5"/>
  <c r="AO30" i="5"/>
  <c r="AO29" i="5"/>
  <c r="AO28" i="5"/>
  <c r="AO27" i="5"/>
  <c r="AO26" i="5"/>
  <c r="AO25" i="5"/>
  <c r="AO24" i="5"/>
  <c r="AO23" i="5"/>
  <c r="AO22" i="5"/>
  <c r="AO21" i="5"/>
  <c r="AO20" i="5"/>
  <c r="AO19" i="5"/>
  <c r="AO18" i="5"/>
  <c r="AO17" i="5"/>
  <c r="AO16" i="5"/>
  <c r="AO15" i="5"/>
  <c r="AO14" i="5"/>
  <c r="AO13" i="5"/>
  <c r="AO12" i="5"/>
  <c r="AO11" i="5"/>
  <c r="AO10" i="5"/>
  <c r="AO9" i="5"/>
  <c r="AO8" i="5"/>
  <c r="AO7" i="5"/>
  <c r="AO6" i="5"/>
  <c r="BG9" i="1" l="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95" i="1" s="1"/>
  <c r="B238" i="1" l="1"/>
  <c r="C238" i="1"/>
  <c r="D238" i="1"/>
  <c r="E238" i="1"/>
  <c r="F238" i="1"/>
  <c r="G238" i="1"/>
  <c r="H238" i="1"/>
  <c r="I238" i="1"/>
  <c r="J238" i="1"/>
  <c r="J367" i="1"/>
  <c r="I367" i="1"/>
  <c r="H367" i="1"/>
  <c r="G367" i="1"/>
  <c r="F367" i="1"/>
  <c r="E367" i="1"/>
  <c r="Y40" i="1"/>
  <c r="H332" i="1"/>
  <c r="AS32" i="1"/>
  <c r="AS31" i="1"/>
  <c r="AS30" i="1"/>
  <c r="AS29" i="1"/>
  <c r="AS28" i="1"/>
  <c r="AS27" i="1"/>
  <c r="AS26" i="1"/>
  <c r="AS25" i="1"/>
  <c r="AS24" i="1"/>
  <c r="AS23" i="1"/>
  <c r="AS22" i="1"/>
  <c r="AS21" i="1"/>
  <c r="AS20" i="1"/>
  <c r="AS19" i="1"/>
  <c r="AS18" i="1"/>
  <c r="AS17" i="1"/>
  <c r="AS16" i="1"/>
  <c r="AS15" i="1"/>
  <c r="AS14" i="1"/>
  <c r="AS13" i="1"/>
  <c r="AS12" i="1"/>
  <c r="AS11" i="1"/>
  <c r="AS10" i="1"/>
  <c r="AS9" i="1"/>
  <c r="AS8" i="1"/>
  <c r="AK100" i="1"/>
  <c r="AJ100" i="1"/>
  <c r="AI100" i="1"/>
  <c r="AH100" i="1"/>
  <c r="AG100" i="1"/>
  <c r="AF100" i="1"/>
  <c r="AE100" i="1"/>
  <c r="AD100" i="1"/>
  <c r="AC100" i="1"/>
  <c r="AK83" i="1"/>
  <c r="AJ83" i="1"/>
  <c r="AI83" i="1"/>
  <c r="AH83" i="1"/>
  <c r="AG83" i="1"/>
  <c r="AF83" i="1"/>
  <c r="AE83" i="1"/>
  <c r="AD83" i="1"/>
  <c r="AC83" i="1"/>
  <c r="AK63" i="1"/>
  <c r="AJ63" i="1"/>
  <c r="AI63" i="1"/>
  <c r="AH63" i="1"/>
  <c r="AG63" i="1"/>
  <c r="AF63" i="1"/>
  <c r="AE63" i="1"/>
  <c r="AD63" i="1"/>
  <c r="AC63" i="1"/>
  <c r="AK33" i="1"/>
  <c r="AJ33" i="1"/>
  <c r="AI33" i="1"/>
  <c r="AH33" i="1"/>
  <c r="AG33" i="1"/>
  <c r="AF33" i="1"/>
  <c r="AE33" i="1"/>
  <c r="AD33" i="1"/>
  <c r="AC33" i="1"/>
  <c r="Y100" i="1"/>
  <c r="X100" i="1"/>
  <c r="W100" i="1"/>
  <c r="V100" i="1"/>
  <c r="U100" i="1"/>
  <c r="T100" i="1"/>
  <c r="S100" i="1"/>
  <c r="R100" i="1"/>
  <c r="Q100" i="1"/>
  <c r="P100" i="1"/>
  <c r="X84" i="1"/>
  <c r="W84" i="1"/>
  <c r="V84" i="1"/>
  <c r="U84" i="1"/>
  <c r="T84" i="1"/>
  <c r="S84" i="1"/>
  <c r="R84" i="1"/>
  <c r="Q84" i="1"/>
  <c r="P84" i="1"/>
  <c r="X62" i="1"/>
  <c r="W62" i="1"/>
  <c r="V62" i="1"/>
  <c r="U62" i="1"/>
  <c r="T62" i="1"/>
  <c r="S62" i="1"/>
  <c r="R62" i="1"/>
  <c r="Q62" i="1"/>
  <c r="P62" i="1"/>
  <c r="X33" i="1"/>
  <c r="W33" i="1"/>
  <c r="V33" i="1"/>
  <c r="U33" i="1"/>
  <c r="T33" i="1"/>
  <c r="S33" i="1"/>
  <c r="R33" i="1"/>
  <c r="Q33" i="1"/>
  <c r="P33" i="1"/>
  <c r="K325" i="1" l="1"/>
  <c r="J325" i="1"/>
  <c r="I325" i="1"/>
  <c r="H325" i="1"/>
  <c r="G325" i="1"/>
  <c r="F325" i="1"/>
  <c r="E325" i="1"/>
  <c r="D325" i="1"/>
  <c r="C325" i="1"/>
  <c r="B325" i="1"/>
  <c r="K282" i="1"/>
  <c r="J282" i="1"/>
  <c r="I282" i="1"/>
  <c r="H282" i="1"/>
  <c r="G282" i="1"/>
  <c r="F282" i="1"/>
  <c r="E282" i="1"/>
  <c r="D282" i="1"/>
  <c r="C282" i="1"/>
  <c r="B282" i="1"/>
  <c r="K238" i="1"/>
  <c r="J195" i="1"/>
  <c r="I195" i="1"/>
  <c r="H195" i="1"/>
  <c r="G195" i="1"/>
  <c r="F195" i="1"/>
  <c r="E195" i="1"/>
  <c r="D195" i="1"/>
  <c r="C195" i="1"/>
  <c r="B195" i="1"/>
  <c r="K152" i="1"/>
  <c r="J152" i="1"/>
  <c r="I152" i="1"/>
  <c r="H152" i="1"/>
  <c r="G152" i="1"/>
  <c r="F152" i="1"/>
  <c r="E152" i="1"/>
  <c r="D152" i="1"/>
  <c r="C152" i="1"/>
  <c r="B152" i="1"/>
  <c r="B109" i="1"/>
  <c r="K109" i="1"/>
  <c r="J109" i="1"/>
  <c r="I109" i="1"/>
  <c r="H109" i="1"/>
  <c r="G109" i="1"/>
  <c r="F109" i="1"/>
  <c r="E109" i="1"/>
  <c r="D109" i="1"/>
  <c r="C109" i="1"/>
  <c r="AR70" i="9" l="1"/>
  <c r="AQ69" i="9"/>
  <c r="AP69" i="9"/>
  <c r="AR69" i="9" s="1"/>
  <c r="AR67" i="9"/>
  <c r="AR58" i="9"/>
  <c r="AR64" i="9"/>
  <c r="AR54" i="9"/>
  <c r="AR47" i="9"/>
  <c r="AR60" i="9"/>
  <c r="AR66" i="9"/>
  <c r="AR46" i="9"/>
  <c r="AR59" i="9"/>
  <c r="AR63" i="9"/>
  <c r="AR56" i="9"/>
  <c r="AR48" i="9"/>
  <c r="AR45" i="9"/>
  <c r="AR65" i="9"/>
  <c r="AR62" i="9"/>
  <c r="AR52" i="9"/>
  <c r="AR68" i="9"/>
  <c r="AR50" i="9"/>
  <c r="AR53" i="9"/>
  <c r="AR51" i="9"/>
  <c r="AR49" i="9"/>
  <c r="AR57" i="9"/>
  <c r="AR61" i="9"/>
  <c r="AR55" i="9"/>
  <c r="AR37" i="9"/>
  <c r="AR36" i="9"/>
  <c r="AR35" i="9"/>
  <c r="AR34" i="9"/>
  <c r="AR33" i="9"/>
  <c r="AR32" i="9"/>
  <c r="AR31" i="9"/>
  <c r="AR30" i="9"/>
  <c r="AR29" i="9"/>
  <c r="AR28" i="9"/>
  <c r="AR27" i="9"/>
  <c r="AR26" i="9"/>
  <c r="AR25" i="9"/>
  <c r="AR24" i="9"/>
  <c r="AR23" i="9"/>
  <c r="AR22" i="9"/>
  <c r="AR21" i="9"/>
  <c r="AR20" i="9"/>
  <c r="AR19" i="9"/>
  <c r="AR18" i="9"/>
  <c r="AR17" i="9"/>
  <c r="AR16" i="9"/>
  <c r="AR15" i="9"/>
  <c r="AR14" i="9"/>
  <c r="AR13" i="9"/>
  <c r="AR12" i="9"/>
  <c r="AJ173" i="9"/>
  <c r="AQ36" i="9"/>
  <c r="AJ170" i="9"/>
  <c r="AI170" i="9"/>
  <c r="AI169" i="9"/>
  <c r="AI168" i="9"/>
  <c r="AI167" i="9"/>
  <c r="AI166" i="9"/>
  <c r="AI165" i="9"/>
  <c r="AI164" i="9"/>
  <c r="AI163" i="9"/>
  <c r="AI162" i="9"/>
  <c r="AI161" i="9"/>
  <c r="AI160" i="9"/>
  <c r="AI159" i="9"/>
  <c r="AI158" i="9"/>
  <c r="AI157" i="9"/>
  <c r="AI156" i="9"/>
  <c r="AI155" i="9"/>
  <c r="AI154" i="9"/>
  <c r="AI153" i="9"/>
  <c r="AI152" i="9"/>
  <c r="AI151" i="9"/>
  <c r="AI150" i="9"/>
  <c r="AI149" i="9"/>
  <c r="AI148" i="9"/>
  <c r="AI147" i="9"/>
  <c r="AI146" i="9"/>
  <c r="AI145" i="9"/>
  <c r="AI144" i="9"/>
  <c r="AI143" i="9"/>
  <c r="AI142" i="9"/>
  <c r="AI141" i="9"/>
  <c r="AI140" i="9"/>
  <c r="AI139" i="9"/>
  <c r="AI138" i="9"/>
  <c r="AI137" i="9"/>
  <c r="K102" i="8"/>
  <c r="J102" i="8"/>
  <c r="I102" i="8"/>
  <c r="H102" i="8"/>
  <c r="G102" i="8"/>
  <c r="F102" i="8"/>
  <c r="E102" i="8"/>
  <c r="D102" i="8"/>
  <c r="C102" i="8"/>
  <c r="B102" i="8"/>
  <c r="AH170" i="9"/>
  <c r="AG170" i="9"/>
  <c r="AK170" i="9"/>
  <c r="AF170" i="9"/>
  <c r="AE170" i="9"/>
  <c r="AD170" i="9"/>
  <c r="AC170" i="9"/>
  <c r="AB170" i="9"/>
  <c r="AA170" i="9"/>
  <c r="Z170" i="9"/>
  <c r="AA88" i="9"/>
  <c r="P42" i="9" l="1"/>
  <c r="AP36" i="9"/>
  <c r="T82" i="9" l="1"/>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T51" i="9"/>
  <c r="T43" i="9"/>
  <c r="T41" i="9"/>
  <c r="T40" i="9"/>
  <c r="T39" i="9"/>
  <c r="T38" i="9"/>
  <c r="T37" i="9"/>
  <c r="T36" i="9"/>
  <c r="T35" i="9"/>
  <c r="T34" i="9"/>
  <c r="T33" i="9"/>
  <c r="T32" i="9"/>
  <c r="T31" i="9"/>
  <c r="T30" i="9"/>
  <c r="T29" i="9"/>
  <c r="T28" i="9"/>
  <c r="T27" i="9"/>
  <c r="T26" i="9"/>
  <c r="T25" i="9"/>
  <c r="T24" i="9"/>
  <c r="T23" i="9"/>
  <c r="T22" i="9"/>
  <c r="T21" i="9"/>
  <c r="T20" i="9"/>
  <c r="T19" i="9"/>
  <c r="T18" i="9"/>
  <c r="T17" i="9"/>
  <c r="T16" i="9"/>
  <c r="T15" i="9"/>
  <c r="T14" i="9"/>
  <c r="T13" i="9"/>
  <c r="T12" i="9"/>
  <c r="S81" i="9" l="1"/>
  <c r="R81" i="9"/>
  <c r="Q81" i="9"/>
  <c r="P81" i="9"/>
  <c r="T81" i="9" l="1"/>
  <c r="S42" i="9"/>
  <c r="J177" i="9"/>
  <c r="I177" i="9"/>
  <c r="H177" i="9"/>
  <c r="G177" i="9"/>
  <c r="F177" i="9"/>
  <c r="E177" i="9"/>
  <c r="D177" i="9"/>
  <c r="C177" i="9"/>
  <c r="B177" i="9"/>
  <c r="K176" i="9"/>
  <c r="K175" i="9"/>
  <c r="K174" i="9"/>
  <c r="K173" i="9"/>
  <c r="K172" i="9"/>
  <c r="K171" i="9"/>
  <c r="K170" i="9"/>
  <c r="K169" i="9"/>
  <c r="K168" i="9"/>
  <c r="K167" i="9"/>
  <c r="K166" i="9"/>
  <c r="K165" i="9"/>
  <c r="K164" i="9"/>
  <c r="K163" i="9"/>
  <c r="K162" i="9"/>
  <c r="K161" i="9"/>
  <c r="K160" i="9"/>
  <c r="K159" i="9"/>
  <c r="K158" i="9"/>
  <c r="K157" i="9"/>
  <c r="K156" i="9"/>
  <c r="K155" i="9"/>
  <c r="K154" i="9"/>
  <c r="K152" i="9"/>
  <c r="K151" i="9"/>
  <c r="K150" i="9"/>
  <c r="K149" i="9"/>
  <c r="K148" i="9"/>
  <c r="K147" i="9"/>
  <c r="K146" i="9"/>
  <c r="K145" i="9"/>
  <c r="K144" i="9"/>
  <c r="K143" i="9"/>
  <c r="K142" i="9"/>
  <c r="K177" i="9" l="1"/>
  <c r="W42" i="3"/>
  <c r="W41" i="3"/>
  <c r="W40" i="3"/>
  <c r="W39" i="3"/>
  <c r="W38" i="3"/>
  <c r="W37"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V41" i="3"/>
  <c r="AP90" i="8" l="1"/>
  <c r="AO90" i="8"/>
  <c r="AN90" i="8"/>
  <c r="AM90" i="8"/>
  <c r="AL90" i="8"/>
  <c r="AK90" i="8"/>
  <c r="AJ90" i="8"/>
  <c r="AI90" i="8"/>
  <c r="AH90" i="8"/>
  <c r="AG90" i="8"/>
  <c r="AQ83" i="8"/>
  <c r="AQ72" i="8"/>
  <c r="AQ82" i="8"/>
  <c r="AQ89" i="8"/>
  <c r="AQ71" i="8"/>
  <c r="AQ88" i="8"/>
  <c r="AQ84" i="8"/>
  <c r="AQ77" i="8"/>
  <c r="AQ87" i="8"/>
  <c r="AQ70" i="8"/>
  <c r="AQ81" i="8"/>
  <c r="AQ86" i="8"/>
  <c r="AQ85" i="8"/>
  <c r="AQ74" i="8"/>
  <c r="AQ79" i="8"/>
  <c r="AQ76" i="8"/>
  <c r="AQ75" i="8"/>
  <c r="AQ73" i="8"/>
  <c r="AQ78" i="8"/>
  <c r="AQ80" i="8"/>
  <c r="L102" i="8"/>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AA90" i="8"/>
  <c r="Z90" i="8"/>
  <c r="Y90" i="8"/>
  <c r="X90" i="8"/>
  <c r="W90" i="8"/>
  <c r="V90" i="8"/>
  <c r="U90" i="8"/>
  <c r="T90" i="8"/>
  <c r="S90" i="8"/>
  <c r="AB90" i="8" s="1"/>
  <c r="R90" i="8"/>
  <c r="AB89" i="8"/>
  <c r="AB88" i="8"/>
  <c r="AB87" i="8"/>
  <c r="AB86" i="8"/>
  <c r="AB85" i="8"/>
  <c r="AB84" i="8"/>
  <c r="AB83" i="8"/>
  <c r="AB82" i="8"/>
  <c r="AB81" i="8"/>
  <c r="AB80" i="8"/>
  <c r="AB79" i="8"/>
  <c r="AB78" i="8"/>
  <c r="AQ90" i="8" l="1"/>
  <c r="AR33" i="1"/>
  <c r="AQ33" i="1"/>
  <c r="AP33" i="1"/>
  <c r="AS33" i="1" l="1"/>
  <c r="H30" i="1"/>
  <c r="J65" i="1" l="1"/>
  <c r="I65" i="1"/>
  <c r="H65" i="1"/>
  <c r="G65" i="1"/>
  <c r="F65" i="1"/>
  <c r="E65" i="1"/>
  <c r="D65" i="1"/>
  <c r="C65" i="1"/>
  <c r="B65" i="1"/>
  <c r="C367" i="1" l="1"/>
  <c r="B367" i="1"/>
  <c r="AL100" i="1" l="1"/>
  <c r="AL95" i="1"/>
  <c r="AL99" i="1"/>
  <c r="AL97" i="1"/>
  <c r="AL98" i="1"/>
  <c r="AL93" i="1"/>
  <c r="AL94" i="1"/>
  <c r="AL96" i="1"/>
  <c r="AL63" i="1"/>
  <c r="AL33" i="1"/>
  <c r="AL19" i="1"/>
  <c r="AL22" i="1"/>
  <c r="AL32" i="1"/>
  <c r="AL21" i="1"/>
  <c r="AL31" i="1"/>
  <c r="AL26" i="1"/>
  <c r="AL11" i="1"/>
  <c r="AL8" i="1"/>
  <c r="AL27" i="1"/>
  <c r="AL13" i="1"/>
  <c r="AL9" i="1"/>
  <c r="AL16" i="1"/>
  <c r="AL24" i="1"/>
  <c r="AL10" i="1"/>
  <c r="AL15" i="1"/>
  <c r="AL25" i="1"/>
  <c r="AL30" i="1"/>
  <c r="AL18" i="1"/>
  <c r="AL29" i="1"/>
  <c r="AL28" i="1"/>
  <c r="AL17" i="1"/>
  <c r="AL23" i="1"/>
  <c r="AL14" i="1"/>
  <c r="AL20" i="1"/>
  <c r="AL12" i="1"/>
  <c r="Y99" i="1"/>
  <c r="Y98" i="1"/>
  <c r="Y97" i="1"/>
  <c r="Y96" i="1"/>
  <c r="Y95" i="1"/>
  <c r="Y94" i="1"/>
  <c r="Y93" i="1"/>
  <c r="Y83" i="1"/>
  <c r="Y82" i="1"/>
  <c r="Y81" i="1"/>
  <c r="Y80" i="1"/>
  <c r="Y79" i="1"/>
  <c r="Y78" i="1"/>
  <c r="Y77" i="1"/>
  <c r="Y76" i="1"/>
  <c r="Y75" i="1"/>
  <c r="Y74" i="1"/>
  <c r="Y73" i="1"/>
  <c r="Y72" i="1"/>
  <c r="Y71" i="1"/>
  <c r="Y61" i="1"/>
  <c r="Y60" i="1"/>
  <c r="Y59" i="1"/>
  <c r="Y58" i="1"/>
  <c r="Y57" i="1"/>
  <c r="Y56" i="1"/>
  <c r="Y55" i="1"/>
  <c r="Y54" i="1"/>
  <c r="Y53" i="1"/>
  <c r="Y52" i="1"/>
  <c r="Y51" i="1"/>
  <c r="Y50" i="1"/>
  <c r="Y49" i="1"/>
  <c r="Y48" i="1"/>
  <c r="Y47" i="1"/>
  <c r="Y46" i="1"/>
  <c r="Y45" i="1"/>
  <c r="Y44" i="1"/>
  <c r="Y43" i="1"/>
  <c r="Y42" i="1"/>
  <c r="Y41" i="1"/>
  <c r="Y32" i="1"/>
  <c r="Y31" i="1"/>
  <c r="Y30" i="1"/>
  <c r="Y29" i="1"/>
  <c r="Y28" i="1"/>
  <c r="Y27" i="1"/>
  <c r="Y26" i="1"/>
  <c r="Y25" i="1"/>
  <c r="Y24" i="1"/>
  <c r="Y23" i="1"/>
  <c r="Y22" i="1"/>
  <c r="Y21" i="1"/>
  <c r="Y20" i="1"/>
  <c r="Y19" i="1"/>
  <c r="Y18" i="1"/>
  <c r="Y17" i="1"/>
  <c r="Y16" i="1"/>
  <c r="Y15" i="1"/>
  <c r="Y14" i="1"/>
  <c r="Y12" i="1"/>
  <c r="Y11" i="1"/>
  <c r="Y10" i="1"/>
  <c r="Y9" i="1"/>
  <c r="Y33" i="1" s="1"/>
  <c r="Y8" i="1"/>
  <c r="J366" i="1"/>
  <c r="I366" i="1"/>
  <c r="H366" i="1"/>
  <c r="G366" i="1"/>
  <c r="F366" i="1"/>
  <c r="E366" i="1"/>
  <c r="C366" i="1"/>
  <c r="J365" i="1"/>
  <c r="I365" i="1"/>
  <c r="H365" i="1"/>
  <c r="G365" i="1"/>
  <c r="F365" i="1"/>
  <c r="E365" i="1"/>
  <c r="C365" i="1"/>
  <c r="J364" i="1"/>
  <c r="I364" i="1"/>
  <c r="H364" i="1"/>
  <c r="G364" i="1"/>
  <c r="F364" i="1"/>
  <c r="E364" i="1"/>
  <c r="C364" i="1"/>
  <c r="J363" i="1"/>
  <c r="I363" i="1"/>
  <c r="H363" i="1"/>
  <c r="G363" i="1"/>
  <c r="F363" i="1"/>
  <c r="E363" i="1"/>
  <c r="C363" i="1"/>
  <c r="J362" i="1"/>
  <c r="I362" i="1"/>
  <c r="H362" i="1"/>
  <c r="G362" i="1"/>
  <c r="F362" i="1"/>
  <c r="E362" i="1"/>
  <c r="C362" i="1"/>
  <c r="J361" i="1"/>
  <c r="I361" i="1"/>
  <c r="H361" i="1"/>
  <c r="G361" i="1"/>
  <c r="F361" i="1"/>
  <c r="E361" i="1"/>
  <c r="C361" i="1"/>
  <c r="J360" i="1"/>
  <c r="I360" i="1"/>
  <c r="H360" i="1"/>
  <c r="G360" i="1"/>
  <c r="F360" i="1"/>
  <c r="E360" i="1"/>
  <c r="C360" i="1"/>
  <c r="J359" i="1"/>
  <c r="I359" i="1"/>
  <c r="H359" i="1"/>
  <c r="G359" i="1"/>
  <c r="F359" i="1"/>
  <c r="E359" i="1"/>
  <c r="C359" i="1"/>
  <c r="J358" i="1"/>
  <c r="I358" i="1"/>
  <c r="H358" i="1"/>
  <c r="G358" i="1"/>
  <c r="F358" i="1"/>
  <c r="E358" i="1"/>
  <c r="C358" i="1"/>
  <c r="J357" i="1"/>
  <c r="I357" i="1"/>
  <c r="H357" i="1"/>
  <c r="G357" i="1"/>
  <c r="F357" i="1"/>
  <c r="E357" i="1"/>
  <c r="C357" i="1"/>
  <c r="J356" i="1"/>
  <c r="I356" i="1"/>
  <c r="H356" i="1"/>
  <c r="G356" i="1"/>
  <c r="F356" i="1"/>
  <c r="E356" i="1"/>
  <c r="C356" i="1"/>
  <c r="J355" i="1"/>
  <c r="I355" i="1"/>
  <c r="H355" i="1"/>
  <c r="G355" i="1"/>
  <c r="F355" i="1"/>
  <c r="E355" i="1"/>
  <c r="C355" i="1"/>
  <c r="J354" i="1"/>
  <c r="I354" i="1"/>
  <c r="H354" i="1"/>
  <c r="G354" i="1"/>
  <c r="F354" i="1"/>
  <c r="E354" i="1"/>
  <c r="C354" i="1"/>
  <c r="J353" i="1"/>
  <c r="I353" i="1"/>
  <c r="H353" i="1"/>
  <c r="G353" i="1"/>
  <c r="F353" i="1"/>
  <c r="E353" i="1"/>
  <c r="C353" i="1"/>
  <c r="J352" i="1"/>
  <c r="I352" i="1"/>
  <c r="H352" i="1"/>
  <c r="G352" i="1"/>
  <c r="F352" i="1"/>
  <c r="E352" i="1"/>
  <c r="C352" i="1"/>
  <c r="J351" i="1"/>
  <c r="I351" i="1"/>
  <c r="H351" i="1"/>
  <c r="G351" i="1"/>
  <c r="F351" i="1"/>
  <c r="E351" i="1"/>
  <c r="C351" i="1"/>
  <c r="J350" i="1"/>
  <c r="I350" i="1"/>
  <c r="H350" i="1"/>
  <c r="G350" i="1"/>
  <c r="F350" i="1"/>
  <c r="E350" i="1"/>
  <c r="C350" i="1"/>
  <c r="J349" i="1"/>
  <c r="I349" i="1"/>
  <c r="H349" i="1"/>
  <c r="G349" i="1"/>
  <c r="F349" i="1"/>
  <c r="E349" i="1"/>
  <c r="C349" i="1"/>
  <c r="J348" i="1"/>
  <c r="I348" i="1"/>
  <c r="H348" i="1"/>
  <c r="G348" i="1"/>
  <c r="F348" i="1"/>
  <c r="E348" i="1"/>
  <c r="C348" i="1"/>
  <c r="J347" i="1"/>
  <c r="I347" i="1"/>
  <c r="H347" i="1"/>
  <c r="G347" i="1"/>
  <c r="F347" i="1"/>
  <c r="E347" i="1"/>
  <c r="C347" i="1"/>
  <c r="J346" i="1"/>
  <c r="I346" i="1"/>
  <c r="H346" i="1"/>
  <c r="G346" i="1"/>
  <c r="F346" i="1"/>
  <c r="E346" i="1"/>
  <c r="C346" i="1"/>
  <c r="J345" i="1"/>
  <c r="I345" i="1"/>
  <c r="H345" i="1"/>
  <c r="G345" i="1"/>
  <c r="F345" i="1"/>
  <c r="E345" i="1"/>
  <c r="C345" i="1"/>
  <c r="J344" i="1"/>
  <c r="I344" i="1"/>
  <c r="H344" i="1"/>
  <c r="G344" i="1"/>
  <c r="F344" i="1"/>
  <c r="E344" i="1"/>
  <c r="C344" i="1"/>
  <c r="J343" i="1"/>
  <c r="I343" i="1"/>
  <c r="H343" i="1"/>
  <c r="G343" i="1"/>
  <c r="F343" i="1"/>
  <c r="E343" i="1"/>
  <c r="C343" i="1"/>
  <c r="J342" i="1"/>
  <c r="I342" i="1"/>
  <c r="H342" i="1"/>
  <c r="G342" i="1"/>
  <c r="F342" i="1"/>
  <c r="E342" i="1"/>
  <c r="C342" i="1"/>
  <c r="J341" i="1"/>
  <c r="I341" i="1"/>
  <c r="H341" i="1"/>
  <c r="G341" i="1"/>
  <c r="F341" i="1"/>
  <c r="E341" i="1"/>
  <c r="C341" i="1"/>
  <c r="J340" i="1"/>
  <c r="I340" i="1"/>
  <c r="H340" i="1"/>
  <c r="G340" i="1"/>
  <c r="F340" i="1"/>
  <c r="E340" i="1"/>
  <c r="C340" i="1"/>
  <c r="J339" i="1"/>
  <c r="I339" i="1"/>
  <c r="H339" i="1"/>
  <c r="G339" i="1"/>
  <c r="F339" i="1"/>
  <c r="E339" i="1"/>
  <c r="C339" i="1"/>
  <c r="J338" i="1"/>
  <c r="I338" i="1"/>
  <c r="H338" i="1"/>
  <c r="G338" i="1"/>
  <c r="F338" i="1"/>
  <c r="E338" i="1"/>
  <c r="C338" i="1"/>
  <c r="J337" i="1"/>
  <c r="I337" i="1"/>
  <c r="H337" i="1"/>
  <c r="G337" i="1"/>
  <c r="F337" i="1"/>
  <c r="E337" i="1"/>
  <c r="C337" i="1"/>
  <c r="J336" i="1"/>
  <c r="I336" i="1"/>
  <c r="H336" i="1"/>
  <c r="G336" i="1"/>
  <c r="F336" i="1"/>
  <c r="E336" i="1"/>
  <c r="C336" i="1"/>
  <c r="J335" i="1"/>
  <c r="I335" i="1"/>
  <c r="H335" i="1"/>
  <c r="G335" i="1"/>
  <c r="F335" i="1"/>
  <c r="E335" i="1"/>
  <c r="C335" i="1"/>
  <c r="J334" i="1"/>
  <c r="I334" i="1"/>
  <c r="H334" i="1"/>
  <c r="G334" i="1"/>
  <c r="F334" i="1"/>
  <c r="E334" i="1"/>
  <c r="C334" i="1"/>
  <c r="J333" i="1"/>
  <c r="I333" i="1"/>
  <c r="H333" i="1"/>
  <c r="G333" i="1"/>
  <c r="F333" i="1"/>
  <c r="E333" i="1"/>
  <c r="C333" i="1"/>
  <c r="J332" i="1"/>
  <c r="I332" i="1"/>
  <c r="G332" i="1"/>
  <c r="F332" i="1"/>
  <c r="E332" i="1"/>
  <c r="C332"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Y84" i="1" l="1"/>
  <c r="Y62" i="1"/>
  <c r="D34" i="1"/>
  <c r="J160" i="1" l="1"/>
  <c r="I160" i="1"/>
  <c r="H308" i="1" l="1"/>
  <c r="H306" i="1"/>
  <c r="H185" i="1"/>
  <c r="H179" i="1"/>
  <c r="H160" i="1"/>
  <c r="G180" i="1" l="1"/>
  <c r="G160" i="1"/>
  <c r="B36" i="1"/>
  <c r="B56" i="1"/>
  <c r="H34" i="1"/>
  <c r="G34" i="1"/>
  <c r="F185" i="1" l="1"/>
  <c r="F160" i="1"/>
  <c r="E160" i="1" l="1"/>
  <c r="K95" i="6" l="1"/>
  <c r="F95" i="6"/>
  <c r="K281" i="3" l="1"/>
  <c r="U41" i="3"/>
  <c r="K271" i="3"/>
  <c r="K246" i="3"/>
  <c r="T41" i="3"/>
  <c r="V64" i="6" l="1"/>
  <c r="U64" i="6"/>
  <c r="T64" i="6"/>
  <c r="S64" i="6"/>
  <c r="R64" i="6"/>
  <c r="Q64" i="6"/>
  <c r="P64" i="6"/>
  <c r="O64" i="6"/>
  <c r="N64" i="6"/>
  <c r="W64" i="6"/>
  <c r="V91" i="5"/>
  <c r="O41" i="5" l="1"/>
  <c r="U91" i="5" l="1"/>
  <c r="V71" i="6" l="1"/>
  <c r="U71" i="6"/>
  <c r="T71" i="6"/>
  <c r="S71" i="6"/>
  <c r="R71" i="6"/>
  <c r="Q71" i="6"/>
  <c r="P71" i="6"/>
  <c r="O71" i="6"/>
  <c r="V80" i="6"/>
  <c r="U80" i="6"/>
  <c r="T80" i="6"/>
  <c r="S80" i="6"/>
  <c r="R80" i="6"/>
  <c r="Q80" i="6"/>
  <c r="P80" i="6"/>
  <c r="O80" i="6"/>
  <c r="V79" i="6"/>
  <c r="U79" i="6"/>
  <c r="T79" i="6"/>
  <c r="S79" i="6"/>
  <c r="R79" i="6"/>
  <c r="Q79" i="6"/>
  <c r="P79" i="6"/>
  <c r="O79" i="6"/>
  <c r="V78" i="6"/>
  <c r="U78" i="6"/>
  <c r="T78" i="6"/>
  <c r="S78" i="6"/>
  <c r="R78" i="6"/>
  <c r="Q78" i="6"/>
  <c r="P78" i="6"/>
  <c r="O78" i="6"/>
  <c r="V77" i="6"/>
  <c r="U77" i="6"/>
  <c r="T77" i="6"/>
  <c r="S77" i="6"/>
  <c r="R77" i="6"/>
  <c r="Q77" i="6"/>
  <c r="P77" i="6"/>
  <c r="O77" i="6"/>
  <c r="V76" i="6"/>
  <c r="U76" i="6"/>
  <c r="T76" i="6"/>
  <c r="S76" i="6"/>
  <c r="R76" i="6"/>
  <c r="Q76" i="6"/>
  <c r="P76" i="6"/>
  <c r="O76" i="6"/>
  <c r="V75" i="6"/>
  <c r="U75" i="6"/>
  <c r="T75" i="6"/>
  <c r="S75" i="6"/>
  <c r="R75" i="6"/>
  <c r="Q75" i="6"/>
  <c r="P75" i="6"/>
  <c r="O75" i="6"/>
  <c r="V70" i="6"/>
  <c r="U70" i="6"/>
  <c r="T70" i="6"/>
  <c r="S70" i="6"/>
  <c r="R70" i="6"/>
  <c r="Q70" i="6"/>
  <c r="P70" i="6"/>
  <c r="O70" i="6"/>
  <c r="V69" i="6"/>
  <c r="U69" i="6"/>
  <c r="T69" i="6"/>
  <c r="S69" i="6"/>
  <c r="R69" i="6"/>
  <c r="Q69" i="6"/>
  <c r="P69" i="6"/>
  <c r="O69" i="6"/>
  <c r="V68" i="6"/>
  <c r="U68" i="6"/>
  <c r="T68" i="6"/>
  <c r="S68" i="6"/>
  <c r="R68" i="6"/>
  <c r="Q68" i="6"/>
  <c r="P68" i="6"/>
  <c r="O68" i="6"/>
  <c r="V67" i="6"/>
  <c r="U67" i="6"/>
  <c r="T67" i="6"/>
  <c r="S67" i="6"/>
  <c r="R67" i="6"/>
  <c r="Q67" i="6"/>
  <c r="P67" i="6"/>
  <c r="O67" i="6"/>
  <c r="V63" i="6"/>
  <c r="U63" i="6"/>
  <c r="T63" i="6"/>
  <c r="S63" i="6"/>
  <c r="R63" i="6"/>
  <c r="Q63" i="6"/>
  <c r="P63" i="6"/>
  <c r="O63" i="6"/>
  <c r="V62" i="6"/>
  <c r="U62" i="6"/>
  <c r="T62" i="6"/>
  <c r="S62" i="6"/>
  <c r="R62" i="6"/>
  <c r="Q62" i="6"/>
  <c r="P62" i="6"/>
  <c r="O62" i="6"/>
  <c r="V61" i="6"/>
  <c r="U61" i="6"/>
  <c r="T61" i="6"/>
  <c r="S61" i="6"/>
  <c r="R61" i="6"/>
  <c r="Q61" i="6"/>
  <c r="P61" i="6"/>
  <c r="O61" i="6"/>
  <c r="V60" i="6"/>
  <c r="U60" i="6"/>
  <c r="T60" i="6"/>
  <c r="S60" i="6"/>
  <c r="R60" i="6"/>
  <c r="Q60" i="6"/>
  <c r="P60" i="6"/>
  <c r="O60" i="6"/>
  <c r="N71" i="6"/>
  <c r="N80" i="6"/>
  <c r="N79" i="6"/>
  <c r="N78" i="6"/>
  <c r="N77" i="6"/>
  <c r="N76" i="6"/>
  <c r="N75" i="6"/>
  <c r="N70" i="6"/>
  <c r="N69" i="6"/>
  <c r="N68" i="6"/>
  <c r="N67" i="6"/>
  <c r="N63" i="6"/>
  <c r="N62" i="6"/>
  <c r="N61" i="6"/>
  <c r="N60" i="6"/>
  <c r="W60" i="6" l="1"/>
  <c r="W79" i="6"/>
  <c r="W67" i="6"/>
  <c r="W75" i="6"/>
  <c r="W76" i="6"/>
  <c r="W77" i="6"/>
  <c r="W61" i="6"/>
  <c r="W68" i="6"/>
  <c r="W80" i="6"/>
  <c r="W62" i="6"/>
  <c r="W69" i="6"/>
  <c r="W71" i="6"/>
  <c r="W63" i="6"/>
  <c r="W70" i="6"/>
  <c r="W78" i="6"/>
  <c r="AI128" i="9"/>
  <c r="AI127" i="9"/>
  <c r="AI126" i="9"/>
  <c r="AI125" i="9"/>
  <c r="AI124" i="9"/>
  <c r="AI123" i="9"/>
  <c r="AI122" i="9"/>
  <c r="AI121" i="9"/>
  <c r="AI120" i="9"/>
  <c r="AI119" i="9"/>
  <c r="AI118" i="9"/>
  <c r="AI117" i="9"/>
  <c r="AI116" i="9"/>
  <c r="AI115" i="9"/>
  <c r="AI114" i="9"/>
  <c r="AI113" i="9"/>
  <c r="AI112" i="9"/>
  <c r="AI111" i="9"/>
  <c r="AI110" i="9"/>
  <c r="AI109" i="9"/>
  <c r="AI108" i="9"/>
  <c r="AI107" i="9"/>
  <c r="AI106" i="9"/>
  <c r="AI105" i="9"/>
  <c r="AI104" i="9"/>
  <c r="AI103" i="9"/>
  <c r="AI102" i="9"/>
  <c r="AI101" i="9"/>
  <c r="AI100" i="9"/>
  <c r="AI99" i="9"/>
  <c r="AI98" i="9"/>
  <c r="AI97" i="9"/>
  <c r="AI96" i="9"/>
  <c r="AH129" i="9"/>
  <c r="AG129" i="9"/>
  <c r="AF129" i="9"/>
  <c r="AE129" i="9"/>
  <c r="AD129" i="9"/>
  <c r="AC129" i="9"/>
  <c r="AB129" i="9"/>
  <c r="AA129" i="9"/>
  <c r="Z129" i="9"/>
  <c r="AJ129" i="9" l="1"/>
  <c r="AI129" i="9"/>
  <c r="R42" i="9" l="1"/>
  <c r="J134" i="9"/>
  <c r="I134" i="9"/>
  <c r="H134" i="9"/>
  <c r="G134" i="9"/>
  <c r="F134" i="9"/>
  <c r="E134" i="9"/>
  <c r="D134" i="9"/>
  <c r="C134" i="9"/>
  <c r="B134" i="9"/>
  <c r="K133" i="9"/>
  <c r="K132" i="9"/>
  <c r="K131" i="9"/>
  <c r="K130" i="9"/>
  <c r="K129" i="9"/>
  <c r="K128" i="9"/>
  <c r="K127" i="9"/>
  <c r="K126" i="9"/>
  <c r="K125" i="9"/>
  <c r="K124" i="9"/>
  <c r="K123" i="9"/>
  <c r="K122" i="9"/>
  <c r="K121" i="9"/>
  <c r="K120" i="9"/>
  <c r="K119" i="9"/>
  <c r="K118" i="9"/>
  <c r="K117" i="9"/>
  <c r="K116" i="9"/>
  <c r="K115" i="9"/>
  <c r="K114" i="9"/>
  <c r="K113" i="9"/>
  <c r="K112" i="9"/>
  <c r="K111" i="9"/>
  <c r="K109" i="9"/>
  <c r="K108" i="9"/>
  <c r="K107" i="9"/>
  <c r="K106" i="9"/>
  <c r="K105" i="9"/>
  <c r="K104" i="9"/>
  <c r="K103" i="9"/>
  <c r="K102" i="9"/>
  <c r="K101" i="9"/>
  <c r="K100" i="9"/>
  <c r="K99" i="9"/>
  <c r="K134" i="9" l="1"/>
  <c r="AB77" i="8" l="1"/>
  <c r="AB76" i="8"/>
  <c r="AB75" i="8"/>
  <c r="AB74" i="8"/>
  <c r="AB73" i="8"/>
  <c r="AB72" i="8"/>
  <c r="AB71" i="8"/>
  <c r="AB70" i="8"/>
  <c r="K324" i="1" l="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H64" i="1" l="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3" i="1"/>
  <c r="H32" i="1"/>
  <c r="H31" i="1"/>
  <c r="G60" i="1"/>
  <c r="G59" i="1"/>
  <c r="G58" i="1"/>
  <c r="G57" i="1"/>
  <c r="G56" i="1"/>
  <c r="G55" i="1"/>
  <c r="G54" i="1"/>
  <c r="G53" i="1"/>
  <c r="G52" i="1"/>
  <c r="G51" i="1"/>
  <c r="G50" i="1"/>
  <c r="G49" i="1"/>
  <c r="G48" i="1"/>
  <c r="G47" i="1"/>
  <c r="G46" i="1"/>
  <c r="G45" i="1"/>
  <c r="G44" i="1"/>
  <c r="G43" i="1"/>
  <c r="G42" i="1"/>
  <c r="G41" i="1"/>
  <c r="G40" i="1"/>
  <c r="G39" i="1"/>
  <c r="G38" i="1"/>
  <c r="G37" i="1"/>
  <c r="G36" i="1"/>
  <c r="G35" i="1"/>
  <c r="G33" i="1"/>
  <c r="G32" i="1"/>
  <c r="G31" i="1"/>
  <c r="G30" i="1"/>
  <c r="F48" i="1" l="1"/>
  <c r="F46" i="1"/>
  <c r="F40" i="1"/>
  <c r="E44" i="1"/>
  <c r="E30" i="1" l="1"/>
  <c r="E31" i="1"/>
  <c r="F64" i="1" l="1"/>
  <c r="F63" i="1"/>
  <c r="F62" i="1"/>
  <c r="F61" i="1"/>
  <c r="F60" i="1"/>
  <c r="F59" i="1"/>
  <c r="F58" i="1"/>
  <c r="F57" i="1"/>
  <c r="F56" i="1"/>
  <c r="F55" i="1"/>
  <c r="F54" i="1"/>
  <c r="F53" i="1"/>
  <c r="F52" i="1"/>
  <c r="F51" i="1"/>
  <c r="F50" i="1"/>
  <c r="F49" i="1"/>
  <c r="AH88" i="9" l="1"/>
  <c r="AG88" i="9"/>
  <c r="AF88" i="9"/>
  <c r="AE88" i="9"/>
  <c r="AD88" i="9"/>
  <c r="AC88" i="9"/>
  <c r="AB88" i="9"/>
  <c r="Z88" i="9"/>
  <c r="AI87" i="9"/>
  <c r="AI86" i="9"/>
  <c r="AI85" i="9"/>
  <c r="AI84" i="9"/>
  <c r="AI83" i="9"/>
  <c r="AI82" i="9"/>
  <c r="AI81" i="9"/>
  <c r="AI80" i="9"/>
  <c r="AI79" i="9"/>
  <c r="AI78" i="9"/>
  <c r="AI77" i="9"/>
  <c r="AI76" i="9"/>
  <c r="AI75" i="9"/>
  <c r="AI74" i="9"/>
  <c r="AI73" i="9"/>
  <c r="AI72" i="9"/>
  <c r="AI71" i="9"/>
  <c r="AI70" i="9"/>
  <c r="AI69" i="9"/>
  <c r="AI68" i="9"/>
  <c r="AI67" i="9"/>
  <c r="AI66" i="9"/>
  <c r="AI65" i="9"/>
  <c r="AI64" i="9"/>
  <c r="AI63" i="9"/>
  <c r="AI62" i="9"/>
  <c r="AI61" i="9"/>
  <c r="AI60" i="9"/>
  <c r="AI59" i="9"/>
  <c r="AI58" i="9"/>
  <c r="AI57" i="9"/>
  <c r="AI56" i="9"/>
  <c r="AI55" i="9"/>
  <c r="AI88" i="9" l="1"/>
  <c r="AJ88" i="9"/>
  <c r="Q42" i="9"/>
  <c r="T42" i="9" s="1"/>
  <c r="J91" i="9" l="1"/>
  <c r="I91" i="9"/>
  <c r="H91" i="9"/>
  <c r="G91" i="9"/>
  <c r="F91" i="9"/>
  <c r="E91" i="9"/>
  <c r="D91" i="9"/>
  <c r="C91" i="9"/>
  <c r="B91" i="9"/>
  <c r="K90" i="9"/>
  <c r="K89" i="9"/>
  <c r="K88" i="9"/>
  <c r="K87" i="9"/>
  <c r="K86" i="9"/>
  <c r="K85" i="9"/>
  <c r="K84" i="9"/>
  <c r="K83" i="9"/>
  <c r="K82" i="9"/>
  <c r="K81" i="9"/>
  <c r="K80" i="9"/>
  <c r="K79" i="9"/>
  <c r="K78" i="9"/>
  <c r="K77" i="9"/>
  <c r="K76" i="9"/>
  <c r="K75" i="9"/>
  <c r="K74" i="9"/>
  <c r="K73" i="9"/>
  <c r="K72" i="9"/>
  <c r="K71" i="9"/>
  <c r="K70" i="9"/>
  <c r="K69" i="9"/>
  <c r="K68" i="9"/>
  <c r="K66" i="9"/>
  <c r="K65" i="9"/>
  <c r="K64" i="9"/>
  <c r="K63" i="9"/>
  <c r="K62" i="9"/>
  <c r="K61" i="9"/>
  <c r="K60" i="9"/>
  <c r="K59" i="9"/>
  <c r="K58" i="9"/>
  <c r="K57" i="9"/>
  <c r="K56" i="9"/>
  <c r="J51" i="8"/>
  <c r="I51" i="8"/>
  <c r="H51" i="8"/>
  <c r="G51" i="8"/>
  <c r="F51" i="8"/>
  <c r="E51" i="8"/>
  <c r="D51" i="8"/>
  <c r="C51" i="8"/>
  <c r="B51" i="8"/>
  <c r="K91" i="9" l="1"/>
  <c r="K16" i="8"/>
  <c r="K17" i="8"/>
  <c r="K18" i="8"/>
  <c r="K19" i="8"/>
  <c r="K20" i="8"/>
  <c r="K21" i="8"/>
  <c r="K22" i="8"/>
  <c r="K23" i="8"/>
  <c r="K24" i="8"/>
  <c r="K25" i="8"/>
  <c r="K26" i="8"/>
  <c r="K28" i="8"/>
  <c r="K29" i="8"/>
  <c r="K30" i="8"/>
  <c r="K31" i="8"/>
  <c r="K32" i="8"/>
  <c r="K33" i="8"/>
  <c r="K34" i="8"/>
  <c r="K35" i="8"/>
  <c r="K36" i="8"/>
  <c r="K37" i="8"/>
  <c r="K38" i="8"/>
  <c r="K39" i="8"/>
  <c r="K40" i="8"/>
  <c r="K41" i="8"/>
  <c r="AH45" i="9" l="1"/>
  <c r="AG45" i="9"/>
  <c r="AF45" i="9"/>
  <c r="AE45" i="9"/>
  <c r="AD45" i="9"/>
  <c r="AC45" i="9"/>
  <c r="AB45" i="9"/>
  <c r="AA45" i="9"/>
  <c r="Z45" i="9"/>
  <c r="AI44" i="9"/>
  <c r="AI43" i="9"/>
  <c r="AI42" i="9"/>
  <c r="AI41" i="9"/>
  <c r="AI40" i="9"/>
  <c r="AI39" i="9"/>
  <c r="AI38" i="9"/>
  <c r="AI37" i="9"/>
  <c r="AI36" i="9"/>
  <c r="AI35" i="9"/>
  <c r="AI34" i="9"/>
  <c r="AI33" i="9"/>
  <c r="AI32" i="9"/>
  <c r="AI31" i="9"/>
  <c r="AI30" i="9"/>
  <c r="AI29" i="9"/>
  <c r="AI28" i="9"/>
  <c r="AI27" i="9"/>
  <c r="AI26" i="9"/>
  <c r="AI25" i="9"/>
  <c r="AI24" i="9"/>
  <c r="AI23" i="9"/>
  <c r="AI22" i="9"/>
  <c r="AI21" i="9"/>
  <c r="AI20" i="9"/>
  <c r="AI19" i="9"/>
  <c r="AI18" i="9"/>
  <c r="AI17" i="9"/>
  <c r="AI16" i="9"/>
  <c r="AI15" i="9"/>
  <c r="AI14" i="9"/>
  <c r="AI13" i="9"/>
  <c r="AI12" i="9"/>
  <c r="J47" i="9"/>
  <c r="I47" i="9"/>
  <c r="H47" i="9"/>
  <c r="G47" i="9"/>
  <c r="F47" i="9"/>
  <c r="E47" i="9"/>
  <c r="D47" i="9"/>
  <c r="C47" i="9"/>
  <c r="B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AJ45" i="9" l="1"/>
  <c r="K47" i="9"/>
  <c r="AI45" i="9"/>
  <c r="S91" i="5" l="1"/>
  <c r="N41" i="5"/>
  <c r="N199" i="3" l="1"/>
  <c r="S41" i="3" l="1"/>
  <c r="R41" i="3"/>
  <c r="Q41" i="3"/>
  <c r="P41" i="3"/>
  <c r="O41" i="3"/>
  <c r="V120" i="6"/>
  <c r="U120" i="6"/>
  <c r="T120" i="6"/>
  <c r="S120" i="6"/>
  <c r="R120" i="6"/>
  <c r="Q120" i="6"/>
  <c r="P120" i="6"/>
  <c r="O120" i="6"/>
  <c r="V119" i="6"/>
  <c r="U119" i="6"/>
  <c r="T119" i="6"/>
  <c r="S119" i="6"/>
  <c r="R119" i="6"/>
  <c r="Q119" i="6"/>
  <c r="P119" i="6"/>
  <c r="O119" i="6"/>
  <c r="V118" i="6"/>
  <c r="U118" i="6"/>
  <c r="T118" i="6"/>
  <c r="S118" i="6"/>
  <c r="R118" i="6"/>
  <c r="Q118" i="6"/>
  <c r="P118" i="6"/>
  <c r="O118" i="6"/>
  <c r="V117" i="6"/>
  <c r="U117" i="6"/>
  <c r="T117" i="6"/>
  <c r="S117" i="6"/>
  <c r="R117" i="6"/>
  <c r="Q117" i="6"/>
  <c r="P117" i="6"/>
  <c r="O117" i="6"/>
  <c r="V116" i="6"/>
  <c r="U116" i="6"/>
  <c r="T116" i="6"/>
  <c r="S116" i="6"/>
  <c r="R116" i="6"/>
  <c r="Q116" i="6"/>
  <c r="P116" i="6"/>
  <c r="O116" i="6"/>
  <c r="V115" i="6"/>
  <c r="U115" i="6"/>
  <c r="T115" i="6"/>
  <c r="S115" i="6"/>
  <c r="R115" i="6"/>
  <c r="Q115" i="6"/>
  <c r="P115" i="6"/>
  <c r="O115" i="6"/>
  <c r="V114" i="6"/>
  <c r="U114" i="6"/>
  <c r="T114" i="6"/>
  <c r="S114" i="6"/>
  <c r="R114" i="6"/>
  <c r="Q114" i="6"/>
  <c r="P114" i="6"/>
  <c r="O114" i="6"/>
  <c r="V113" i="6"/>
  <c r="U113" i="6"/>
  <c r="T113" i="6"/>
  <c r="S113" i="6"/>
  <c r="R113" i="6"/>
  <c r="Q113" i="6"/>
  <c r="P113" i="6"/>
  <c r="O113" i="6"/>
  <c r="V112" i="6"/>
  <c r="U112" i="6"/>
  <c r="T112" i="6"/>
  <c r="S112" i="6"/>
  <c r="R112" i="6"/>
  <c r="Q112" i="6"/>
  <c r="P112" i="6"/>
  <c r="O112" i="6"/>
  <c r="V111" i="6"/>
  <c r="U111" i="6"/>
  <c r="T111" i="6"/>
  <c r="S111" i="6"/>
  <c r="R111" i="6"/>
  <c r="Q111" i="6"/>
  <c r="P111" i="6"/>
  <c r="O111" i="6"/>
  <c r="V110" i="6"/>
  <c r="U110" i="6"/>
  <c r="T110" i="6"/>
  <c r="S110" i="6"/>
  <c r="R110" i="6"/>
  <c r="Q110" i="6"/>
  <c r="P110" i="6"/>
  <c r="O110" i="6"/>
  <c r="V109" i="6"/>
  <c r="U109" i="6"/>
  <c r="T109" i="6"/>
  <c r="S109" i="6"/>
  <c r="R109" i="6"/>
  <c r="Q109" i="6"/>
  <c r="P109" i="6"/>
  <c r="O109" i="6"/>
  <c r="V108" i="6"/>
  <c r="U108" i="6"/>
  <c r="T108" i="6"/>
  <c r="S108" i="6"/>
  <c r="R108" i="6"/>
  <c r="Q108" i="6"/>
  <c r="P108" i="6"/>
  <c r="O108" i="6"/>
  <c r="V107" i="6"/>
  <c r="U107" i="6"/>
  <c r="T107" i="6"/>
  <c r="S107" i="6"/>
  <c r="R107" i="6"/>
  <c r="Q107" i="6"/>
  <c r="P107" i="6"/>
  <c r="O107" i="6"/>
  <c r="V106" i="6"/>
  <c r="U106" i="6"/>
  <c r="T106" i="6"/>
  <c r="S106" i="6"/>
  <c r="R106" i="6"/>
  <c r="Q106" i="6"/>
  <c r="P106" i="6"/>
  <c r="O106" i="6"/>
  <c r="V105" i="6"/>
  <c r="U105" i="6"/>
  <c r="T105" i="6"/>
  <c r="S105" i="6"/>
  <c r="R105" i="6"/>
  <c r="Q105" i="6"/>
  <c r="P105" i="6"/>
  <c r="O105" i="6"/>
  <c r="V104" i="6"/>
  <c r="U104" i="6"/>
  <c r="T104" i="6"/>
  <c r="S104" i="6"/>
  <c r="R104" i="6"/>
  <c r="Q104" i="6"/>
  <c r="P104" i="6"/>
  <c r="O104" i="6"/>
  <c r="N120" i="6"/>
  <c r="N119" i="6"/>
  <c r="N118" i="6"/>
  <c r="N117" i="6"/>
  <c r="N116" i="6"/>
  <c r="N115" i="6"/>
  <c r="N114" i="6"/>
  <c r="N113" i="6"/>
  <c r="N112" i="6"/>
  <c r="N111" i="6"/>
  <c r="N110" i="6"/>
  <c r="N109" i="6"/>
  <c r="N108" i="6"/>
  <c r="N107" i="6"/>
  <c r="N106" i="6"/>
  <c r="N105" i="6"/>
  <c r="N104" i="6"/>
  <c r="V103" i="6"/>
  <c r="U103" i="6"/>
  <c r="T103" i="6"/>
  <c r="S103" i="6"/>
  <c r="R103" i="6"/>
  <c r="Q103" i="6"/>
  <c r="P103" i="6"/>
  <c r="O103" i="6"/>
  <c r="N103" i="6"/>
  <c r="W103" i="6" l="1"/>
  <c r="W107" i="6"/>
  <c r="W111" i="6"/>
  <c r="W115" i="6"/>
  <c r="W119" i="6"/>
  <c r="W104" i="6"/>
  <c r="W108" i="6"/>
  <c r="W112" i="6"/>
  <c r="W116" i="6"/>
  <c r="W120" i="6"/>
  <c r="W105" i="6"/>
  <c r="W109" i="6"/>
  <c r="W113" i="6"/>
  <c r="W117" i="6"/>
  <c r="W106" i="6"/>
  <c r="W110" i="6"/>
  <c r="W114" i="6"/>
  <c r="W118" i="6"/>
  <c r="E45" i="1" l="1"/>
  <c r="D36" i="1" l="1"/>
  <c r="D49" i="1"/>
  <c r="D55" i="1"/>
  <c r="D59" i="1"/>
  <c r="D54" i="1"/>
  <c r="J49" i="1"/>
  <c r="C46" i="1"/>
  <c r="J48" i="1" l="1"/>
  <c r="I48" i="1"/>
  <c r="W161" i="6" l="1"/>
  <c r="V161" i="6"/>
  <c r="U161" i="6"/>
  <c r="T161" i="6"/>
  <c r="S161" i="6"/>
  <c r="R161" i="6"/>
  <c r="Q161" i="6"/>
  <c r="P161" i="6"/>
  <c r="O161" i="6"/>
  <c r="W160" i="6"/>
  <c r="V160" i="6"/>
  <c r="U160" i="6"/>
  <c r="T160" i="6"/>
  <c r="S160" i="6"/>
  <c r="R160" i="6"/>
  <c r="Q160" i="6"/>
  <c r="P160" i="6"/>
  <c r="O160" i="6"/>
  <c r="W159" i="6"/>
  <c r="V159" i="6"/>
  <c r="U159" i="6"/>
  <c r="T159" i="6"/>
  <c r="S159" i="6"/>
  <c r="R159" i="6"/>
  <c r="Q159" i="6"/>
  <c r="P159" i="6"/>
  <c r="O159" i="6"/>
  <c r="W158" i="6"/>
  <c r="V158" i="6"/>
  <c r="U158" i="6"/>
  <c r="T158" i="6"/>
  <c r="S158" i="6"/>
  <c r="R158" i="6"/>
  <c r="Q158" i="6"/>
  <c r="P158" i="6"/>
  <c r="O158" i="6"/>
  <c r="W157" i="6"/>
  <c r="V157" i="6"/>
  <c r="U157" i="6"/>
  <c r="T157" i="6"/>
  <c r="S157" i="6"/>
  <c r="R157" i="6"/>
  <c r="Q157" i="6"/>
  <c r="P157" i="6"/>
  <c r="O157" i="6"/>
  <c r="W156" i="6"/>
  <c r="V156" i="6"/>
  <c r="U156" i="6"/>
  <c r="T156" i="6"/>
  <c r="S156" i="6"/>
  <c r="R156" i="6"/>
  <c r="Q156" i="6"/>
  <c r="P156" i="6"/>
  <c r="O156" i="6"/>
  <c r="W155" i="6"/>
  <c r="V155" i="6"/>
  <c r="U155" i="6"/>
  <c r="T155" i="6"/>
  <c r="S155" i="6"/>
  <c r="R155" i="6"/>
  <c r="Q155" i="6"/>
  <c r="P155" i="6"/>
  <c r="O155" i="6"/>
  <c r="W154" i="6"/>
  <c r="V154" i="6"/>
  <c r="U154" i="6"/>
  <c r="T154" i="6"/>
  <c r="S154" i="6"/>
  <c r="R154" i="6"/>
  <c r="Q154" i="6"/>
  <c r="P154" i="6"/>
  <c r="O154" i="6"/>
  <c r="W153" i="6"/>
  <c r="V153" i="6"/>
  <c r="U153" i="6"/>
  <c r="T153" i="6"/>
  <c r="S153" i="6"/>
  <c r="R153" i="6"/>
  <c r="Q153" i="6"/>
  <c r="P153" i="6"/>
  <c r="O153" i="6"/>
  <c r="W152" i="6"/>
  <c r="V152" i="6"/>
  <c r="U152" i="6"/>
  <c r="T152" i="6"/>
  <c r="S152" i="6"/>
  <c r="R152" i="6"/>
  <c r="Q152" i="6"/>
  <c r="P152" i="6"/>
  <c r="O152" i="6"/>
  <c r="W151" i="6"/>
  <c r="V151" i="6"/>
  <c r="U151" i="6"/>
  <c r="T151" i="6"/>
  <c r="S151" i="6"/>
  <c r="R151" i="6"/>
  <c r="Q151" i="6"/>
  <c r="P151" i="6"/>
  <c r="O151" i="6"/>
  <c r="W150" i="6"/>
  <c r="V150" i="6"/>
  <c r="U150" i="6"/>
  <c r="T150" i="6"/>
  <c r="S150" i="6"/>
  <c r="R150" i="6"/>
  <c r="Q150" i="6"/>
  <c r="P150" i="6"/>
  <c r="O150" i="6"/>
  <c r="W149" i="6"/>
  <c r="V149" i="6"/>
  <c r="U149" i="6"/>
  <c r="T149" i="6"/>
  <c r="S149" i="6"/>
  <c r="R149" i="6"/>
  <c r="Q149" i="6"/>
  <c r="P149" i="6"/>
  <c r="O149" i="6"/>
  <c r="W148" i="6"/>
  <c r="V148" i="6"/>
  <c r="U148" i="6"/>
  <c r="T148" i="6"/>
  <c r="S148" i="6"/>
  <c r="R148" i="6"/>
  <c r="Q148" i="6"/>
  <c r="P148" i="6"/>
  <c r="O148" i="6"/>
  <c r="W147" i="6"/>
  <c r="V147" i="6"/>
  <c r="U147" i="6"/>
  <c r="T147" i="6"/>
  <c r="S147" i="6"/>
  <c r="R147" i="6"/>
  <c r="Q147" i="6"/>
  <c r="P147" i="6"/>
  <c r="O147" i="6"/>
  <c r="W146" i="6"/>
  <c r="V146" i="6"/>
  <c r="U146" i="6"/>
  <c r="T146" i="6"/>
  <c r="S146" i="6"/>
  <c r="R146" i="6"/>
  <c r="Q146" i="6"/>
  <c r="P146" i="6"/>
  <c r="O146" i="6"/>
  <c r="W145" i="6"/>
  <c r="V145" i="6"/>
  <c r="U145" i="6"/>
  <c r="T145" i="6"/>
  <c r="S145" i="6"/>
  <c r="R145" i="6"/>
  <c r="Q145" i="6"/>
  <c r="P145" i="6"/>
  <c r="O145" i="6"/>
  <c r="W144" i="6"/>
  <c r="V144" i="6"/>
  <c r="U144" i="6"/>
  <c r="T144" i="6"/>
  <c r="S144" i="6"/>
  <c r="R144" i="6"/>
  <c r="Q144" i="6"/>
  <c r="P144" i="6"/>
  <c r="O144" i="6"/>
  <c r="N161" i="6"/>
  <c r="N160" i="6"/>
  <c r="N159" i="6"/>
  <c r="N158" i="6"/>
  <c r="N157" i="6"/>
  <c r="N156" i="6"/>
  <c r="N155" i="6"/>
  <c r="N154" i="6"/>
  <c r="N153" i="6"/>
  <c r="N152" i="6"/>
  <c r="N151" i="6"/>
  <c r="N150" i="6"/>
  <c r="N149" i="6"/>
  <c r="N148" i="6"/>
  <c r="N147" i="6"/>
  <c r="N146" i="6"/>
  <c r="N145" i="6"/>
  <c r="N144" i="6"/>
  <c r="H946" i="5"/>
  <c r="H945" i="5"/>
  <c r="H944" i="5"/>
  <c r="H943" i="5"/>
  <c r="H942" i="5"/>
  <c r="H941" i="5"/>
  <c r="H940" i="5"/>
  <c r="H939" i="5"/>
  <c r="H938" i="5"/>
  <c r="H937" i="5"/>
  <c r="H936" i="5"/>
  <c r="H935" i="5"/>
  <c r="H934" i="5"/>
  <c r="H933" i="5"/>
  <c r="H932" i="5"/>
  <c r="H931" i="5"/>
  <c r="H930" i="5"/>
  <c r="H929" i="5"/>
  <c r="H928" i="5"/>
  <c r="H927" i="5"/>
  <c r="H926" i="5"/>
  <c r="H925" i="5"/>
  <c r="H924" i="5"/>
  <c r="H923" i="5"/>
  <c r="H922" i="5"/>
  <c r="H921" i="5"/>
  <c r="H920" i="5"/>
  <c r="H919" i="5"/>
  <c r="H918" i="5"/>
  <c r="H917" i="5"/>
  <c r="H916" i="5"/>
  <c r="H915" i="5"/>
  <c r="H914" i="5"/>
  <c r="H904" i="5"/>
  <c r="H903" i="5"/>
  <c r="H902" i="5"/>
  <c r="H901" i="5"/>
  <c r="H900" i="5"/>
  <c r="H899" i="5"/>
  <c r="H898" i="5"/>
  <c r="H897" i="5"/>
  <c r="H896" i="5"/>
  <c r="H895" i="5"/>
  <c r="H894" i="5"/>
  <c r="H893" i="5"/>
  <c r="H892" i="5"/>
  <c r="H891" i="5"/>
  <c r="H890" i="5"/>
  <c r="H889" i="5"/>
  <c r="H888" i="5"/>
  <c r="H887" i="5"/>
  <c r="H886" i="5"/>
  <c r="H885" i="5"/>
  <c r="H884" i="5"/>
  <c r="H883" i="5"/>
  <c r="H882" i="5"/>
  <c r="H881" i="5"/>
  <c r="H880" i="5"/>
  <c r="H879" i="5"/>
  <c r="H878" i="5"/>
  <c r="H877" i="5"/>
  <c r="H876" i="5"/>
  <c r="H875" i="5"/>
  <c r="H874" i="5"/>
  <c r="H873" i="5"/>
  <c r="H872" i="5"/>
  <c r="AA862" i="5"/>
  <c r="K50" i="8" l="1"/>
  <c r="K49" i="8"/>
  <c r="K48" i="8"/>
  <c r="K47" i="8"/>
  <c r="K46" i="8"/>
  <c r="K45" i="8"/>
  <c r="K44" i="8"/>
  <c r="K43" i="8"/>
  <c r="K42" i="8"/>
  <c r="J64" i="1"/>
  <c r="I64" i="1"/>
  <c r="G64" i="1"/>
  <c r="E64" i="1"/>
  <c r="D64" i="1"/>
  <c r="C64" i="1"/>
  <c r="J63" i="1"/>
  <c r="I63" i="1"/>
  <c r="G63" i="1"/>
  <c r="E63" i="1"/>
  <c r="D63" i="1"/>
  <c r="C63" i="1"/>
  <c r="J62" i="1"/>
  <c r="I62" i="1"/>
  <c r="G62" i="1"/>
  <c r="E62" i="1"/>
  <c r="D62" i="1"/>
  <c r="C62" i="1"/>
  <c r="J61" i="1"/>
  <c r="I61" i="1"/>
  <c r="G61" i="1"/>
  <c r="E61" i="1"/>
  <c r="D61" i="1"/>
  <c r="C61" i="1"/>
  <c r="J60" i="1"/>
  <c r="I60" i="1"/>
  <c r="E60" i="1"/>
  <c r="D60" i="1"/>
  <c r="C60" i="1"/>
  <c r="J59" i="1"/>
  <c r="I59" i="1"/>
  <c r="E59" i="1"/>
  <c r="C59" i="1"/>
  <c r="J58" i="1"/>
  <c r="I58" i="1"/>
  <c r="E58" i="1"/>
  <c r="D58" i="1"/>
  <c r="C58" i="1"/>
  <c r="J57" i="1"/>
  <c r="I57" i="1"/>
  <c r="E57" i="1"/>
  <c r="D57" i="1"/>
  <c r="C57" i="1"/>
  <c r="J56" i="1"/>
  <c r="I56" i="1"/>
  <c r="E56" i="1"/>
  <c r="D56" i="1"/>
  <c r="C56" i="1"/>
  <c r="J55" i="1"/>
  <c r="I55" i="1"/>
  <c r="E55" i="1"/>
  <c r="C55" i="1"/>
  <c r="J54" i="1"/>
  <c r="I54" i="1"/>
  <c r="E54" i="1"/>
  <c r="C54" i="1"/>
  <c r="J53" i="1"/>
  <c r="I53" i="1"/>
  <c r="E53" i="1"/>
  <c r="D53" i="1"/>
  <c r="C53" i="1"/>
  <c r="J52" i="1"/>
  <c r="I52" i="1"/>
  <c r="E52" i="1"/>
  <c r="D52" i="1"/>
  <c r="C52" i="1"/>
  <c r="J51" i="1"/>
  <c r="I51" i="1"/>
  <c r="E51" i="1"/>
  <c r="D51" i="1"/>
  <c r="C51" i="1"/>
  <c r="J50" i="1"/>
  <c r="I50" i="1"/>
  <c r="E50" i="1"/>
  <c r="D50" i="1"/>
  <c r="C50" i="1"/>
  <c r="I49" i="1"/>
  <c r="E49" i="1"/>
  <c r="C49" i="1"/>
  <c r="E48" i="1"/>
  <c r="D48" i="1"/>
  <c r="C48" i="1"/>
  <c r="J47" i="1"/>
  <c r="I47" i="1"/>
  <c r="F47" i="1"/>
  <c r="E47" i="1"/>
  <c r="D47" i="1"/>
  <c r="C47" i="1"/>
  <c r="J46" i="1"/>
  <c r="I46" i="1"/>
  <c r="E46" i="1"/>
  <c r="D46" i="1"/>
  <c r="J45" i="1"/>
  <c r="I45" i="1"/>
  <c r="F45" i="1"/>
  <c r="D45" i="1"/>
  <c r="C45" i="1"/>
  <c r="J44" i="1"/>
  <c r="I44" i="1"/>
  <c r="F44" i="1"/>
  <c r="D44" i="1"/>
  <c r="C44" i="1"/>
  <c r="J43" i="1"/>
  <c r="I43" i="1"/>
  <c r="F43" i="1"/>
  <c r="E43" i="1"/>
  <c r="D43" i="1"/>
  <c r="C43" i="1"/>
  <c r="J42" i="1"/>
  <c r="I42" i="1"/>
  <c r="F42" i="1"/>
  <c r="E42" i="1"/>
  <c r="D42" i="1"/>
  <c r="C42" i="1"/>
  <c r="J41" i="1"/>
  <c r="I41" i="1"/>
  <c r="F41" i="1"/>
  <c r="E41" i="1"/>
  <c r="D41" i="1"/>
  <c r="C41" i="1"/>
  <c r="J40" i="1"/>
  <c r="I40" i="1"/>
  <c r="E40" i="1"/>
  <c r="D40" i="1"/>
  <c r="C40" i="1"/>
  <c r="J39" i="1"/>
  <c r="I39" i="1"/>
  <c r="F39" i="1"/>
  <c r="E39" i="1"/>
  <c r="D39" i="1"/>
  <c r="C39" i="1"/>
  <c r="J38" i="1"/>
  <c r="I38" i="1"/>
  <c r="F38" i="1"/>
  <c r="E38" i="1"/>
  <c r="D38" i="1"/>
  <c r="C38" i="1"/>
  <c r="J37" i="1"/>
  <c r="I37" i="1"/>
  <c r="F37" i="1"/>
  <c r="E37" i="1"/>
  <c r="D37" i="1"/>
  <c r="C37" i="1"/>
  <c r="J36" i="1"/>
  <c r="I36" i="1"/>
  <c r="F36" i="1"/>
  <c r="E36" i="1"/>
  <c r="C36" i="1"/>
  <c r="J35" i="1"/>
  <c r="I35" i="1"/>
  <c r="F35" i="1"/>
  <c r="E35" i="1"/>
  <c r="D35" i="1"/>
  <c r="C35" i="1"/>
  <c r="J34" i="1"/>
  <c r="I34" i="1"/>
  <c r="F34" i="1"/>
  <c r="E34" i="1"/>
  <c r="C34" i="1"/>
  <c r="J33" i="1"/>
  <c r="I33" i="1"/>
  <c r="F33" i="1"/>
  <c r="E33" i="1"/>
  <c r="D33" i="1"/>
  <c r="C33" i="1"/>
  <c r="J32" i="1"/>
  <c r="I32" i="1"/>
  <c r="F32" i="1"/>
  <c r="E32" i="1"/>
  <c r="D32" i="1"/>
  <c r="C32" i="1"/>
  <c r="J31" i="1"/>
  <c r="I31" i="1"/>
  <c r="F31" i="1"/>
  <c r="D31" i="1"/>
  <c r="C31" i="1"/>
  <c r="J30" i="1"/>
  <c r="I30" i="1"/>
  <c r="F30" i="1"/>
  <c r="D30" i="1"/>
  <c r="C30" i="1"/>
  <c r="B64" i="1"/>
  <c r="B63" i="1"/>
  <c r="B62" i="1"/>
  <c r="B61" i="1"/>
  <c r="B60" i="1"/>
  <c r="B59" i="1"/>
  <c r="B58" i="1"/>
  <c r="B57" i="1"/>
  <c r="B55" i="1"/>
  <c r="B54" i="1"/>
  <c r="B53" i="1"/>
  <c r="B52" i="1"/>
  <c r="B51" i="1"/>
  <c r="B50" i="1"/>
  <c r="B49" i="1"/>
  <c r="B48" i="1"/>
  <c r="B47" i="1"/>
  <c r="B46" i="1"/>
  <c r="B45" i="1"/>
  <c r="B44" i="1"/>
  <c r="B43" i="1"/>
  <c r="B42" i="1"/>
  <c r="B41" i="1"/>
  <c r="B40" i="1"/>
  <c r="B39" i="1"/>
  <c r="B38" i="1"/>
  <c r="B37" i="1"/>
  <c r="B35" i="1"/>
  <c r="B34" i="1"/>
  <c r="B33" i="1"/>
  <c r="B32" i="1"/>
  <c r="B31" i="1"/>
  <c r="B30" i="1"/>
  <c r="G817" i="5"/>
  <c r="F817" i="5"/>
  <c r="E817" i="5"/>
  <c r="D817" i="5"/>
  <c r="C817" i="5"/>
  <c r="B817" i="5"/>
  <c r="G816" i="5"/>
  <c r="F816" i="5"/>
  <c r="E816" i="5"/>
  <c r="D816" i="5"/>
  <c r="C816" i="5"/>
  <c r="B816" i="5"/>
  <c r="G815" i="5"/>
  <c r="F815" i="5"/>
  <c r="E815" i="5"/>
  <c r="D815" i="5"/>
  <c r="C815" i="5"/>
  <c r="B815" i="5"/>
  <c r="G814" i="5"/>
  <c r="F814" i="5"/>
  <c r="E814" i="5"/>
  <c r="D814" i="5"/>
  <c r="C814" i="5"/>
  <c r="B814" i="5"/>
  <c r="G813" i="5"/>
  <c r="F813" i="5"/>
  <c r="E813" i="5"/>
  <c r="D813" i="5"/>
  <c r="C813" i="5"/>
  <c r="B813" i="5"/>
  <c r="G812" i="5"/>
  <c r="F812" i="5"/>
  <c r="E812" i="5"/>
  <c r="D812" i="5"/>
  <c r="C812" i="5"/>
  <c r="B812" i="5"/>
  <c r="G811" i="5"/>
  <c r="F811" i="5"/>
  <c r="E811" i="5"/>
  <c r="D811" i="5"/>
  <c r="C811" i="5"/>
  <c r="B811" i="5"/>
  <c r="G810" i="5"/>
  <c r="F810" i="5"/>
  <c r="E810" i="5"/>
  <c r="D810" i="5"/>
  <c r="C810" i="5"/>
  <c r="B810" i="5"/>
  <c r="G809" i="5"/>
  <c r="F809" i="5"/>
  <c r="E809" i="5"/>
  <c r="D809" i="5"/>
  <c r="C809" i="5"/>
  <c r="B809" i="5"/>
  <c r="G808" i="5"/>
  <c r="F808" i="5"/>
  <c r="E808" i="5"/>
  <c r="D808" i="5"/>
  <c r="C808" i="5"/>
  <c r="B808" i="5"/>
  <c r="G807" i="5"/>
  <c r="F807" i="5"/>
  <c r="E807" i="5"/>
  <c r="D807" i="5"/>
  <c r="C807" i="5"/>
  <c r="B807" i="5"/>
  <c r="G806" i="5"/>
  <c r="F806" i="5"/>
  <c r="E806" i="5"/>
  <c r="D806" i="5"/>
  <c r="C806" i="5"/>
  <c r="B806" i="5"/>
  <c r="G805" i="5"/>
  <c r="F805" i="5"/>
  <c r="E805" i="5"/>
  <c r="D805" i="5"/>
  <c r="C805" i="5"/>
  <c r="B805" i="5"/>
  <c r="G804" i="5"/>
  <c r="F804" i="5"/>
  <c r="E804" i="5"/>
  <c r="H804" i="5" s="1"/>
  <c r="D804" i="5"/>
  <c r="C804" i="5"/>
  <c r="B804" i="5"/>
  <c r="G803" i="5"/>
  <c r="F803" i="5"/>
  <c r="E803" i="5"/>
  <c r="D803" i="5"/>
  <c r="C803" i="5"/>
  <c r="B803" i="5"/>
  <c r="G802" i="5"/>
  <c r="F802" i="5"/>
  <c r="E802" i="5"/>
  <c r="D802" i="5"/>
  <c r="C802" i="5"/>
  <c r="B802" i="5"/>
  <c r="G801" i="5"/>
  <c r="F801" i="5"/>
  <c r="E801" i="5"/>
  <c r="D801" i="5"/>
  <c r="C801" i="5"/>
  <c r="B801" i="5"/>
  <c r="G800" i="5"/>
  <c r="F800" i="5"/>
  <c r="E800" i="5"/>
  <c r="D800" i="5"/>
  <c r="C800" i="5"/>
  <c r="B800" i="5"/>
  <c r="G799" i="5"/>
  <c r="F799" i="5"/>
  <c r="E799" i="5"/>
  <c r="D799" i="5"/>
  <c r="C799" i="5"/>
  <c r="B799" i="5"/>
  <c r="G798" i="5"/>
  <c r="F798" i="5"/>
  <c r="E798" i="5"/>
  <c r="D798" i="5"/>
  <c r="C798" i="5"/>
  <c r="B798" i="5"/>
  <c r="G797" i="5"/>
  <c r="F797" i="5"/>
  <c r="E797" i="5"/>
  <c r="D797" i="5"/>
  <c r="C797" i="5"/>
  <c r="B797" i="5"/>
  <c r="G796" i="5"/>
  <c r="F796" i="5"/>
  <c r="E796" i="5"/>
  <c r="D796" i="5"/>
  <c r="C796" i="5"/>
  <c r="B796" i="5"/>
  <c r="G795" i="5"/>
  <c r="F795" i="5"/>
  <c r="E795" i="5"/>
  <c r="D795" i="5"/>
  <c r="C795" i="5"/>
  <c r="B795" i="5"/>
  <c r="G794" i="5"/>
  <c r="F794" i="5"/>
  <c r="E794" i="5"/>
  <c r="D794" i="5"/>
  <c r="C794" i="5"/>
  <c r="B794" i="5"/>
  <c r="G793" i="5"/>
  <c r="F793" i="5"/>
  <c r="E793" i="5"/>
  <c r="D793" i="5"/>
  <c r="C793" i="5"/>
  <c r="B793" i="5"/>
  <c r="G792" i="5"/>
  <c r="F792" i="5"/>
  <c r="E792" i="5"/>
  <c r="D792" i="5"/>
  <c r="C792" i="5"/>
  <c r="B792" i="5"/>
  <c r="G791" i="5"/>
  <c r="F791" i="5"/>
  <c r="E791" i="5"/>
  <c r="D791" i="5"/>
  <c r="C791" i="5"/>
  <c r="B791" i="5"/>
  <c r="G790" i="5"/>
  <c r="F790" i="5"/>
  <c r="E790" i="5"/>
  <c r="D790" i="5"/>
  <c r="C790" i="5"/>
  <c r="B790" i="5"/>
  <c r="G789" i="5"/>
  <c r="F789" i="5"/>
  <c r="E789" i="5"/>
  <c r="D789" i="5"/>
  <c r="C789" i="5"/>
  <c r="B789" i="5"/>
  <c r="G788" i="5"/>
  <c r="F788" i="5"/>
  <c r="E788" i="5"/>
  <c r="D788" i="5"/>
  <c r="C788" i="5"/>
  <c r="B788" i="5"/>
  <c r="G787" i="5"/>
  <c r="F787" i="5"/>
  <c r="E787" i="5"/>
  <c r="D787" i="5"/>
  <c r="C787" i="5"/>
  <c r="B787" i="5"/>
  <c r="G786" i="5"/>
  <c r="F786" i="5"/>
  <c r="E786" i="5"/>
  <c r="D786" i="5"/>
  <c r="C786" i="5"/>
  <c r="B786" i="5"/>
  <c r="G785" i="5"/>
  <c r="F785" i="5"/>
  <c r="E785" i="5"/>
  <c r="D785" i="5"/>
  <c r="C785" i="5"/>
  <c r="H785" i="5" s="1"/>
  <c r="B785" i="5"/>
  <c r="G784" i="5"/>
  <c r="F784" i="5"/>
  <c r="E784" i="5"/>
  <c r="D784" i="5"/>
  <c r="C784" i="5"/>
  <c r="B784" i="5"/>
  <c r="G783" i="5"/>
  <c r="F783" i="5"/>
  <c r="E783" i="5"/>
  <c r="D783" i="5"/>
  <c r="D818" i="5" s="1"/>
  <c r="C783" i="5"/>
  <c r="B783" i="5"/>
  <c r="G776" i="5"/>
  <c r="F776" i="5"/>
  <c r="E776" i="5"/>
  <c r="D776" i="5"/>
  <c r="C776" i="5"/>
  <c r="B776" i="5"/>
  <c r="H775" i="5"/>
  <c r="H774" i="5"/>
  <c r="H773" i="5"/>
  <c r="H772" i="5"/>
  <c r="H771" i="5"/>
  <c r="H770" i="5"/>
  <c r="H769" i="5"/>
  <c r="H768" i="5"/>
  <c r="H767" i="5"/>
  <c r="H766" i="5"/>
  <c r="H765" i="5"/>
  <c r="H764" i="5"/>
  <c r="H763" i="5"/>
  <c r="H762" i="5"/>
  <c r="H761" i="5"/>
  <c r="H760" i="5"/>
  <c r="H759" i="5"/>
  <c r="H758" i="5"/>
  <c r="H757" i="5"/>
  <c r="H756" i="5"/>
  <c r="H755" i="5"/>
  <c r="H754" i="5"/>
  <c r="H753" i="5"/>
  <c r="H752" i="5"/>
  <c r="H751" i="5"/>
  <c r="H750" i="5"/>
  <c r="H749" i="5"/>
  <c r="H748" i="5"/>
  <c r="H747" i="5"/>
  <c r="H746" i="5"/>
  <c r="H745" i="5"/>
  <c r="H744" i="5"/>
  <c r="H743" i="5"/>
  <c r="H742" i="5"/>
  <c r="H741" i="5"/>
  <c r="Z695" i="5"/>
  <c r="Z696" i="5"/>
  <c r="Z697" i="5"/>
  <c r="Z698" i="5"/>
  <c r="Z699" i="5"/>
  <c r="Z700" i="5"/>
  <c r="Z701" i="5"/>
  <c r="Z702" i="5"/>
  <c r="Z703" i="5"/>
  <c r="Z704" i="5"/>
  <c r="Z705" i="5"/>
  <c r="Z706" i="5"/>
  <c r="Z707" i="5"/>
  <c r="Z708" i="5"/>
  <c r="Z709" i="5"/>
  <c r="Z710" i="5"/>
  <c r="Z711" i="5"/>
  <c r="Z712" i="5"/>
  <c r="Z713" i="5"/>
  <c r="Z714" i="5"/>
  <c r="Z715" i="5"/>
  <c r="Z716" i="5"/>
  <c r="Z717" i="5"/>
  <c r="Z718" i="5"/>
  <c r="Z719" i="5"/>
  <c r="Z720" i="5"/>
  <c r="Z721" i="5"/>
  <c r="Z722" i="5"/>
  <c r="Z723" i="5"/>
  <c r="Z724" i="5"/>
  <c r="Z725" i="5"/>
  <c r="Z726" i="5"/>
  <c r="Z727" i="5"/>
  <c r="Z728" i="5"/>
  <c r="Z729" i="5"/>
  <c r="B730" i="5"/>
  <c r="C730" i="5"/>
  <c r="D730" i="5"/>
  <c r="E730" i="5"/>
  <c r="F730" i="5"/>
  <c r="G730" i="5"/>
  <c r="H730" i="5"/>
  <c r="I730" i="5"/>
  <c r="J730" i="5"/>
  <c r="K730" i="5"/>
  <c r="L730" i="5"/>
  <c r="M730" i="5"/>
  <c r="N730" i="5"/>
  <c r="O730" i="5"/>
  <c r="P730" i="5"/>
  <c r="Q730" i="5"/>
  <c r="R730" i="5"/>
  <c r="S730" i="5"/>
  <c r="T730" i="5"/>
  <c r="U730" i="5"/>
  <c r="V730" i="5"/>
  <c r="W730" i="5"/>
  <c r="X730" i="5"/>
  <c r="Y730" i="5"/>
  <c r="V196" i="6"/>
  <c r="U196" i="6"/>
  <c r="T196" i="6"/>
  <c r="S196" i="6"/>
  <c r="R196" i="6"/>
  <c r="Q196" i="6"/>
  <c r="P196" i="6"/>
  <c r="O196" i="6"/>
  <c r="V195" i="6"/>
  <c r="U195" i="6"/>
  <c r="T195" i="6"/>
  <c r="S195" i="6"/>
  <c r="R195" i="6"/>
  <c r="Q195" i="6"/>
  <c r="P195" i="6"/>
  <c r="O195" i="6"/>
  <c r="V194" i="6"/>
  <c r="U194" i="6"/>
  <c r="T194" i="6"/>
  <c r="S194" i="6"/>
  <c r="R194" i="6"/>
  <c r="Q194" i="6"/>
  <c r="P194" i="6"/>
  <c r="O194" i="6"/>
  <c r="V193" i="6"/>
  <c r="U193" i="6"/>
  <c r="T193" i="6"/>
  <c r="S193" i="6"/>
  <c r="R193" i="6"/>
  <c r="Q193" i="6"/>
  <c r="P193" i="6"/>
  <c r="O193" i="6"/>
  <c r="V192" i="6"/>
  <c r="U192" i="6"/>
  <c r="T192" i="6"/>
  <c r="S192" i="6"/>
  <c r="R192" i="6"/>
  <c r="Q192" i="6"/>
  <c r="P192" i="6"/>
  <c r="O192" i="6"/>
  <c r="N195" i="6"/>
  <c r="N196" i="6"/>
  <c r="N194" i="6"/>
  <c r="N193" i="6"/>
  <c r="N192" i="6"/>
  <c r="J219" i="6"/>
  <c r="I219" i="6"/>
  <c r="H219" i="6"/>
  <c r="G219" i="6"/>
  <c r="F219" i="6"/>
  <c r="E219" i="6"/>
  <c r="D219" i="6"/>
  <c r="C219" i="6"/>
  <c r="B219" i="6"/>
  <c r="W271" i="6"/>
  <c r="V271" i="6"/>
  <c r="U271" i="6"/>
  <c r="T271" i="6"/>
  <c r="S271" i="6"/>
  <c r="R271" i="6"/>
  <c r="Q271" i="6"/>
  <c r="P271" i="6"/>
  <c r="O271" i="6"/>
  <c r="N271" i="6"/>
  <c r="W270" i="6"/>
  <c r="V270" i="6"/>
  <c r="U270" i="6"/>
  <c r="T270" i="6"/>
  <c r="S270" i="6"/>
  <c r="R270" i="6"/>
  <c r="Q270" i="6"/>
  <c r="P270" i="6"/>
  <c r="O270" i="6"/>
  <c r="N270" i="6"/>
  <c r="V269" i="6"/>
  <c r="U269" i="6"/>
  <c r="T269" i="6"/>
  <c r="S269" i="6"/>
  <c r="R269" i="6"/>
  <c r="Q269" i="6"/>
  <c r="P269" i="6"/>
  <c r="O269" i="6"/>
  <c r="N269" i="6"/>
  <c r="V268" i="6"/>
  <c r="U268" i="6"/>
  <c r="T268" i="6"/>
  <c r="S268" i="6"/>
  <c r="R268" i="6"/>
  <c r="Q268" i="6"/>
  <c r="P268" i="6"/>
  <c r="O268" i="6"/>
  <c r="N268" i="6"/>
  <c r="V267" i="6"/>
  <c r="U267" i="6"/>
  <c r="T267" i="6"/>
  <c r="S267" i="6"/>
  <c r="R267" i="6"/>
  <c r="Q267" i="6"/>
  <c r="P267" i="6"/>
  <c r="O267" i="6"/>
  <c r="N267" i="6"/>
  <c r="V266" i="6"/>
  <c r="U266" i="6"/>
  <c r="T266" i="6"/>
  <c r="S266" i="6"/>
  <c r="R266" i="6"/>
  <c r="Q266" i="6"/>
  <c r="P266" i="6"/>
  <c r="O266" i="6"/>
  <c r="N266" i="6"/>
  <c r="V265" i="6"/>
  <c r="U265" i="6"/>
  <c r="T265" i="6"/>
  <c r="S265" i="6"/>
  <c r="R265" i="6"/>
  <c r="Q265" i="6"/>
  <c r="P265" i="6"/>
  <c r="O265" i="6"/>
  <c r="N265" i="6"/>
  <c r="V264" i="6"/>
  <c r="U264" i="6"/>
  <c r="T264" i="6"/>
  <c r="S264" i="6"/>
  <c r="R264" i="6"/>
  <c r="Q264" i="6"/>
  <c r="P264" i="6"/>
  <c r="O264" i="6"/>
  <c r="N264" i="6"/>
  <c r="V263" i="6"/>
  <c r="U263" i="6"/>
  <c r="T263" i="6"/>
  <c r="S263" i="6"/>
  <c r="R263" i="6"/>
  <c r="Q263" i="6"/>
  <c r="P263" i="6"/>
  <c r="O263" i="6"/>
  <c r="N263" i="6"/>
  <c r="V262" i="6"/>
  <c r="U262" i="6"/>
  <c r="T262" i="6"/>
  <c r="S262" i="6"/>
  <c r="R262" i="6"/>
  <c r="Q262" i="6"/>
  <c r="P262" i="6"/>
  <c r="O262" i="6"/>
  <c r="N262" i="6"/>
  <c r="J295" i="6"/>
  <c r="I295" i="6"/>
  <c r="H295" i="6"/>
  <c r="G295" i="6"/>
  <c r="F295" i="6"/>
  <c r="E295" i="6"/>
  <c r="D295" i="6"/>
  <c r="C295" i="6"/>
  <c r="B295" i="6"/>
  <c r="W233" i="6"/>
  <c r="V233" i="6"/>
  <c r="U233" i="6"/>
  <c r="T233" i="6"/>
  <c r="S233" i="6"/>
  <c r="R233" i="6"/>
  <c r="Q233" i="6"/>
  <c r="P233" i="6"/>
  <c r="O233" i="6"/>
  <c r="N233" i="6"/>
  <c r="W232" i="6"/>
  <c r="V232" i="6"/>
  <c r="U232" i="6"/>
  <c r="T232" i="6"/>
  <c r="S232" i="6"/>
  <c r="R232" i="6"/>
  <c r="Q232" i="6"/>
  <c r="P232" i="6"/>
  <c r="O232" i="6"/>
  <c r="N232" i="6"/>
  <c r="V231" i="6"/>
  <c r="U231" i="6"/>
  <c r="T231" i="6"/>
  <c r="S231" i="6"/>
  <c r="R231" i="6"/>
  <c r="Q231" i="6"/>
  <c r="P231" i="6"/>
  <c r="O231" i="6"/>
  <c r="N231" i="6"/>
  <c r="V230" i="6"/>
  <c r="U230" i="6"/>
  <c r="T230" i="6"/>
  <c r="S230" i="6"/>
  <c r="R230" i="6"/>
  <c r="Q230" i="6"/>
  <c r="P230" i="6"/>
  <c r="O230" i="6"/>
  <c r="N230" i="6"/>
  <c r="V229" i="6"/>
  <c r="U229" i="6"/>
  <c r="T229" i="6"/>
  <c r="S229" i="6"/>
  <c r="R229" i="6"/>
  <c r="Q229" i="6"/>
  <c r="P229" i="6"/>
  <c r="O229" i="6"/>
  <c r="N229" i="6"/>
  <c r="V228" i="6"/>
  <c r="U228" i="6"/>
  <c r="T228" i="6"/>
  <c r="S228" i="6"/>
  <c r="R228" i="6"/>
  <c r="Q228" i="6"/>
  <c r="P228" i="6"/>
  <c r="O228" i="6"/>
  <c r="N228" i="6"/>
  <c r="V227" i="6"/>
  <c r="U227" i="6"/>
  <c r="T227" i="6"/>
  <c r="S227" i="6"/>
  <c r="R227" i="6"/>
  <c r="Q227" i="6"/>
  <c r="P227" i="6"/>
  <c r="O227" i="6"/>
  <c r="N227" i="6"/>
  <c r="V226" i="6"/>
  <c r="U226" i="6"/>
  <c r="T226" i="6"/>
  <c r="S226" i="6"/>
  <c r="R226" i="6"/>
  <c r="Q226" i="6"/>
  <c r="P226" i="6"/>
  <c r="O226" i="6"/>
  <c r="N226" i="6"/>
  <c r="V225" i="6"/>
  <c r="U225" i="6"/>
  <c r="T225" i="6"/>
  <c r="S225" i="6"/>
  <c r="R225" i="6"/>
  <c r="Q225" i="6"/>
  <c r="P225" i="6"/>
  <c r="O225" i="6"/>
  <c r="N225" i="6"/>
  <c r="V224" i="6"/>
  <c r="U224" i="6"/>
  <c r="T224" i="6"/>
  <c r="S224" i="6"/>
  <c r="R224" i="6"/>
  <c r="Q224" i="6"/>
  <c r="P224" i="6"/>
  <c r="O224" i="6"/>
  <c r="N224" i="6"/>
  <c r="V191" i="6"/>
  <c r="U191" i="6"/>
  <c r="T191" i="6"/>
  <c r="S191" i="6"/>
  <c r="R191" i="6"/>
  <c r="Q191" i="6"/>
  <c r="P191" i="6"/>
  <c r="O191" i="6"/>
  <c r="N191" i="6"/>
  <c r="K219" i="6"/>
  <c r="W199" i="6"/>
  <c r="V199" i="6"/>
  <c r="U199" i="6"/>
  <c r="T199" i="6"/>
  <c r="S199" i="6"/>
  <c r="R199" i="6"/>
  <c r="Q199" i="6"/>
  <c r="P199" i="6"/>
  <c r="O199" i="6"/>
  <c r="N199" i="6"/>
  <c r="W198" i="6"/>
  <c r="V198" i="6"/>
  <c r="U198" i="6"/>
  <c r="T198" i="6"/>
  <c r="S198" i="6"/>
  <c r="R198" i="6"/>
  <c r="Q198" i="6"/>
  <c r="P198" i="6"/>
  <c r="O198" i="6"/>
  <c r="N198" i="6"/>
  <c r="V197" i="6"/>
  <c r="U197" i="6"/>
  <c r="T197" i="6"/>
  <c r="S197" i="6"/>
  <c r="R197" i="6"/>
  <c r="Q197" i="6"/>
  <c r="P197" i="6"/>
  <c r="O197" i="6"/>
  <c r="N197" i="6"/>
  <c r="V190" i="6"/>
  <c r="U190" i="6"/>
  <c r="T190" i="6"/>
  <c r="S190" i="6"/>
  <c r="R190" i="6"/>
  <c r="Q190" i="6"/>
  <c r="P190" i="6"/>
  <c r="O190" i="6"/>
  <c r="N190" i="6"/>
  <c r="V189" i="6"/>
  <c r="U189" i="6"/>
  <c r="T189" i="6"/>
  <c r="S189" i="6"/>
  <c r="R189" i="6"/>
  <c r="Q189" i="6"/>
  <c r="P189" i="6"/>
  <c r="O189" i="6"/>
  <c r="N189" i="6"/>
  <c r="V188" i="6"/>
  <c r="U188" i="6"/>
  <c r="T188" i="6"/>
  <c r="S188" i="6"/>
  <c r="R188" i="6"/>
  <c r="Q188" i="6"/>
  <c r="P188" i="6"/>
  <c r="O188" i="6"/>
  <c r="N188" i="6"/>
  <c r="V187" i="6"/>
  <c r="U187" i="6"/>
  <c r="T187" i="6"/>
  <c r="S187" i="6"/>
  <c r="R187" i="6"/>
  <c r="Q187" i="6"/>
  <c r="P187" i="6"/>
  <c r="O187" i="6"/>
  <c r="N187" i="6"/>
  <c r="V186" i="6"/>
  <c r="U186" i="6"/>
  <c r="T186" i="6"/>
  <c r="S186" i="6"/>
  <c r="R186" i="6"/>
  <c r="Q186" i="6"/>
  <c r="P186" i="6"/>
  <c r="O186" i="6"/>
  <c r="B42" i="5"/>
  <c r="J291" i="5"/>
  <c r="K292" i="5"/>
  <c r="I292"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H686" i="5"/>
  <c r="H685" i="5"/>
  <c r="H684" i="5"/>
  <c r="H683" i="5"/>
  <c r="H682" i="5"/>
  <c r="H681" i="5"/>
  <c r="H680" i="5"/>
  <c r="H679" i="5"/>
  <c r="H678" i="5"/>
  <c r="H677" i="5"/>
  <c r="H676" i="5"/>
  <c r="H675" i="5"/>
  <c r="H674" i="5"/>
  <c r="H673" i="5"/>
  <c r="H672" i="5"/>
  <c r="H671" i="5"/>
  <c r="H670" i="5"/>
  <c r="H669" i="5"/>
  <c r="H668" i="5"/>
  <c r="H667" i="5"/>
  <c r="H666" i="5"/>
  <c r="H665" i="5"/>
  <c r="H664" i="5"/>
  <c r="H663" i="5"/>
  <c r="H662" i="5"/>
  <c r="H661" i="5"/>
  <c r="H660" i="5"/>
  <c r="H659" i="5"/>
  <c r="H658" i="5"/>
  <c r="H657" i="5"/>
  <c r="H656" i="5"/>
  <c r="H655" i="5"/>
  <c r="H654" i="5"/>
  <c r="H653" i="5"/>
  <c r="H652" i="5"/>
  <c r="G687" i="5"/>
  <c r="F687" i="5"/>
  <c r="E687" i="5"/>
  <c r="D687" i="5"/>
  <c r="C687" i="5"/>
  <c r="B687" i="5"/>
  <c r="H644" i="5"/>
  <c r="H643" i="5"/>
  <c r="H642" i="5"/>
  <c r="H641" i="5"/>
  <c r="H640" i="5"/>
  <c r="H639" i="5"/>
  <c r="H638" i="5"/>
  <c r="H637" i="5"/>
  <c r="H636" i="5"/>
  <c r="H635" i="5"/>
  <c r="H634" i="5"/>
  <c r="H633" i="5"/>
  <c r="H632" i="5"/>
  <c r="H631" i="5"/>
  <c r="H630" i="5"/>
  <c r="H629" i="5"/>
  <c r="H628" i="5"/>
  <c r="H627" i="5"/>
  <c r="H626" i="5"/>
  <c r="H625" i="5"/>
  <c r="H624" i="5"/>
  <c r="H623" i="5"/>
  <c r="H622" i="5"/>
  <c r="H621" i="5"/>
  <c r="H620" i="5"/>
  <c r="H619" i="5"/>
  <c r="H618" i="5"/>
  <c r="H617" i="5"/>
  <c r="H616" i="5"/>
  <c r="H615" i="5"/>
  <c r="H614" i="5"/>
  <c r="H613" i="5"/>
  <c r="H612" i="5"/>
  <c r="H611" i="5"/>
  <c r="H610" i="5"/>
  <c r="G645" i="5"/>
  <c r="F645" i="5"/>
  <c r="E645" i="5"/>
  <c r="D645" i="5"/>
  <c r="C645" i="5"/>
  <c r="B645" i="5"/>
  <c r="L91" i="5"/>
  <c r="K91" i="5"/>
  <c r="J91" i="5"/>
  <c r="I91" i="5"/>
  <c r="H91" i="5"/>
  <c r="G91" i="5"/>
  <c r="E91" i="5"/>
  <c r="D91" i="5"/>
  <c r="C91" i="5"/>
  <c r="F81" i="5"/>
  <c r="F71" i="5"/>
  <c r="H556" i="5"/>
  <c r="H555" i="5"/>
  <c r="H554" i="5"/>
  <c r="H553" i="5"/>
  <c r="H552" i="5"/>
  <c r="H551" i="5"/>
  <c r="H550" i="5"/>
  <c r="H549" i="5"/>
  <c r="H548" i="5"/>
  <c r="H547" i="5"/>
  <c r="H546" i="5"/>
  <c r="H545" i="5"/>
  <c r="H544" i="5"/>
  <c r="H543" i="5"/>
  <c r="H542" i="5"/>
  <c r="H541" i="5"/>
  <c r="H540" i="5"/>
  <c r="H539" i="5"/>
  <c r="H538" i="5"/>
  <c r="H537" i="5"/>
  <c r="H536" i="5"/>
  <c r="H535" i="5"/>
  <c r="H534" i="5"/>
  <c r="H533" i="5"/>
  <c r="H532" i="5"/>
  <c r="H531" i="5"/>
  <c r="H530" i="5"/>
  <c r="H529" i="5"/>
  <c r="H528" i="5"/>
  <c r="H527" i="5"/>
  <c r="H526" i="5"/>
  <c r="H525" i="5"/>
  <c r="H524" i="5"/>
  <c r="H523" i="5"/>
  <c r="H522" i="5"/>
  <c r="H521" i="5"/>
  <c r="G512" i="5"/>
  <c r="H511" i="5"/>
  <c r="H510" i="5"/>
  <c r="H509" i="5"/>
  <c r="H508" i="5"/>
  <c r="H507" i="5"/>
  <c r="H506" i="5"/>
  <c r="H505" i="5"/>
  <c r="H504" i="5"/>
  <c r="H503" i="5"/>
  <c r="H502" i="5"/>
  <c r="H501" i="5"/>
  <c r="H500" i="5"/>
  <c r="H499" i="5"/>
  <c r="H498" i="5"/>
  <c r="H497" i="5"/>
  <c r="H496" i="5"/>
  <c r="H495" i="5"/>
  <c r="H494" i="5"/>
  <c r="H493" i="5"/>
  <c r="H492" i="5"/>
  <c r="G485" i="5"/>
  <c r="H485" i="5" s="1"/>
  <c r="H484" i="5"/>
  <c r="H483" i="5"/>
  <c r="H482" i="5"/>
  <c r="H481" i="5"/>
  <c r="H480" i="5"/>
  <c r="H479" i="5"/>
  <c r="H478" i="5"/>
  <c r="H477" i="5"/>
  <c r="H476" i="5"/>
  <c r="H475" i="5"/>
  <c r="H474" i="5"/>
  <c r="H473" i="5"/>
  <c r="H472" i="5"/>
  <c r="H471" i="5"/>
  <c r="H470" i="5"/>
  <c r="H469" i="5"/>
  <c r="H468" i="5"/>
  <c r="H467" i="5"/>
  <c r="H466" i="5"/>
  <c r="H465" i="5"/>
  <c r="H464" i="5"/>
  <c r="H463" i="5"/>
  <c r="H462" i="5"/>
  <c r="H461" i="5"/>
  <c r="G450" i="5"/>
  <c r="F450" i="5"/>
  <c r="E450" i="5"/>
  <c r="D450" i="5"/>
  <c r="C450" i="5"/>
  <c r="B450" i="5"/>
  <c r="H449" i="5"/>
  <c r="H448" i="5"/>
  <c r="H447" i="5"/>
  <c r="H446" i="5"/>
  <c r="H445" i="5"/>
  <c r="H444" i="5"/>
  <c r="H443" i="5"/>
  <c r="H442" i="5"/>
  <c r="H441" i="5"/>
  <c r="H440" i="5"/>
  <c r="H439" i="5"/>
  <c r="H438" i="5"/>
  <c r="H437" i="5"/>
  <c r="H436" i="5"/>
  <c r="H435" i="5"/>
  <c r="H434" i="5"/>
  <c r="H433" i="5"/>
  <c r="H432" i="5"/>
  <c r="H431" i="5"/>
  <c r="H430" i="5"/>
  <c r="H429" i="5"/>
  <c r="H428" i="5"/>
  <c r="H427" i="5"/>
  <c r="G422" i="5"/>
  <c r="F422" i="5"/>
  <c r="E422" i="5"/>
  <c r="D422" i="5"/>
  <c r="C422" i="5"/>
  <c r="B422" i="5"/>
  <c r="H421" i="5"/>
  <c r="H420" i="5"/>
  <c r="H419" i="5"/>
  <c r="H418" i="5"/>
  <c r="H417" i="5"/>
  <c r="H416" i="5"/>
  <c r="H415" i="5"/>
  <c r="H414" i="5"/>
  <c r="H413" i="5"/>
  <c r="H412" i="5"/>
  <c r="H411" i="5"/>
  <c r="H410" i="5"/>
  <c r="H409" i="5"/>
  <c r="H408" i="5"/>
  <c r="H407" i="5"/>
  <c r="H406" i="5"/>
  <c r="H405" i="5"/>
  <c r="H404" i="5"/>
  <c r="H403" i="5"/>
  <c r="H402" i="5"/>
  <c r="H401" i="5"/>
  <c r="G396" i="5"/>
  <c r="F396" i="5"/>
  <c r="E396" i="5"/>
  <c r="D396" i="5"/>
  <c r="C396" i="5"/>
  <c r="B396" i="5"/>
  <c r="H395" i="5"/>
  <c r="H394" i="5"/>
  <c r="H393" i="5"/>
  <c r="H392" i="5"/>
  <c r="H391" i="5"/>
  <c r="H390" i="5"/>
  <c r="H389" i="5"/>
  <c r="H388" i="5"/>
  <c r="H387" i="5"/>
  <c r="H386" i="5"/>
  <c r="H385" i="5"/>
  <c r="H384" i="5"/>
  <c r="H383" i="5"/>
  <c r="H382" i="5"/>
  <c r="H381" i="5"/>
  <c r="H380" i="5"/>
  <c r="H379" i="5"/>
  <c r="H378" i="5"/>
  <c r="H377" i="5"/>
  <c r="H376" i="5"/>
  <c r="H375" i="5"/>
  <c r="G370" i="5"/>
  <c r="F370" i="5"/>
  <c r="E370" i="5"/>
  <c r="D370" i="5"/>
  <c r="C370" i="5"/>
  <c r="B370" i="5"/>
  <c r="H369" i="5"/>
  <c r="H368" i="5"/>
  <c r="H367" i="5"/>
  <c r="H366" i="5"/>
  <c r="H365" i="5"/>
  <c r="H364" i="5"/>
  <c r="H363" i="5"/>
  <c r="H362" i="5"/>
  <c r="H361" i="5"/>
  <c r="H360" i="5"/>
  <c r="H359" i="5"/>
  <c r="H358" i="5"/>
  <c r="H357" i="5"/>
  <c r="H356" i="5"/>
  <c r="H355" i="5"/>
  <c r="H354" i="5"/>
  <c r="H353" i="5"/>
  <c r="H352" i="5"/>
  <c r="H351" i="5"/>
  <c r="G346" i="5"/>
  <c r="F346" i="5"/>
  <c r="E346" i="5"/>
  <c r="D346" i="5"/>
  <c r="C346" i="5"/>
  <c r="B346" i="5"/>
  <c r="H345" i="5"/>
  <c r="H344" i="5"/>
  <c r="H343" i="5"/>
  <c r="H342" i="5"/>
  <c r="H341" i="5"/>
  <c r="H340" i="5"/>
  <c r="H339" i="5"/>
  <c r="H338" i="5"/>
  <c r="H337" i="5"/>
  <c r="H336" i="5"/>
  <c r="H335" i="5"/>
  <c r="G330" i="5"/>
  <c r="F330" i="5"/>
  <c r="E330" i="5"/>
  <c r="D330" i="5"/>
  <c r="C330" i="5"/>
  <c r="B330" i="5"/>
  <c r="H329" i="5"/>
  <c r="H328" i="5"/>
  <c r="H327" i="5"/>
  <c r="H326" i="5"/>
  <c r="H325" i="5"/>
  <c r="H324" i="5"/>
  <c r="H323" i="5"/>
  <c r="H322" i="5"/>
  <c r="H321" i="5"/>
  <c r="H320" i="5"/>
  <c r="H319" i="5"/>
  <c r="H318" i="5"/>
  <c r="H317" i="5"/>
  <c r="G312" i="5"/>
  <c r="F312" i="5"/>
  <c r="E312" i="5"/>
  <c r="D312" i="5"/>
  <c r="C312" i="5"/>
  <c r="B312" i="5"/>
  <c r="H311" i="5"/>
  <c r="H310" i="5"/>
  <c r="H309" i="5"/>
  <c r="H308" i="5"/>
  <c r="H307" i="5"/>
  <c r="H306" i="5"/>
  <c r="H305" i="5"/>
  <c r="H304" i="5"/>
  <c r="H303" i="5"/>
  <c r="H302" i="5"/>
  <c r="H301" i="5"/>
  <c r="AE255" i="5"/>
  <c r="AD255" i="5"/>
  <c r="AC255" i="5"/>
  <c r="AB255" i="5"/>
  <c r="AA255" i="5"/>
  <c r="Z255" i="5"/>
  <c r="Y255" i="5"/>
  <c r="X255" i="5"/>
  <c r="W255" i="5"/>
  <c r="V255" i="5"/>
  <c r="U255" i="5"/>
  <c r="T255" i="5"/>
  <c r="S255" i="5"/>
  <c r="R255" i="5"/>
  <c r="Q255" i="5"/>
  <c r="P255" i="5"/>
  <c r="O255" i="5"/>
  <c r="N255" i="5"/>
  <c r="M255" i="5"/>
  <c r="L255" i="5"/>
  <c r="K255" i="5"/>
  <c r="J255" i="5"/>
  <c r="I255" i="5"/>
  <c r="H255" i="5"/>
  <c r="G255" i="5"/>
  <c r="F255" i="5"/>
  <c r="E255" i="5"/>
  <c r="D255" i="5"/>
  <c r="C255" i="5"/>
  <c r="B255" i="5"/>
  <c r="AF254" i="5"/>
  <c r="AF253" i="5"/>
  <c r="AF252" i="5"/>
  <c r="AF251" i="5"/>
  <c r="AF250" i="5"/>
  <c r="AF249" i="5"/>
  <c r="AF248" i="5"/>
  <c r="AF247" i="5"/>
  <c r="AF246" i="5"/>
  <c r="AF245" i="5"/>
  <c r="AF244" i="5"/>
  <c r="AF243" i="5"/>
  <c r="AF242" i="5"/>
  <c r="AF241" i="5"/>
  <c r="AF240" i="5"/>
  <c r="AF239" i="5"/>
  <c r="AF238" i="5"/>
  <c r="AF237" i="5"/>
  <c r="AF236" i="5"/>
  <c r="AF235" i="5"/>
  <c r="AF234" i="5"/>
  <c r="AF233" i="5"/>
  <c r="AF232" i="5"/>
  <c r="AE226" i="5"/>
  <c r="AD226" i="5"/>
  <c r="AC226" i="5"/>
  <c r="AB226" i="5"/>
  <c r="AA226" i="5"/>
  <c r="Z226" i="5"/>
  <c r="Y226" i="5"/>
  <c r="X226" i="5"/>
  <c r="W226" i="5"/>
  <c r="V226" i="5"/>
  <c r="U226" i="5"/>
  <c r="T226" i="5"/>
  <c r="S226" i="5"/>
  <c r="R226" i="5"/>
  <c r="Q226" i="5"/>
  <c r="P226" i="5"/>
  <c r="O226" i="5"/>
  <c r="N226" i="5"/>
  <c r="M226" i="5"/>
  <c r="L226" i="5"/>
  <c r="K226" i="5"/>
  <c r="J226" i="5"/>
  <c r="I226" i="5"/>
  <c r="H226" i="5"/>
  <c r="G226" i="5"/>
  <c r="F226" i="5"/>
  <c r="E226" i="5"/>
  <c r="D226" i="5"/>
  <c r="C226" i="5"/>
  <c r="B226" i="5"/>
  <c r="AF225" i="5"/>
  <c r="AF224" i="5"/>
  <c r="AF223" i="5"/>
  <c r="AF222" i="5"/>
  <c r="AF221" i="5"/>
  <c r="AF220" i="5"/>
  <c r="AF219" i="5"/>
  <c r="AF218" i="5"/>
  <c r="AF217" i="5"/>
  <c r="AF216" i="5"/>
  <c r="AF215" i="5"/>
  <c r="AF214" i="5"/>
  <c r="AF213" i="5"/>
  <c r="AF212" i="5"/>
  <c r="AF211" i="5"/>
  <c r="AF210" i="5"/>
  <c r="AF209" i="5"/>
  <c r="AF208" i="5"/>
  <c r="AF207" i="5"/>
  <c r="AF206" i="5"/>
  <c r="AF205" i="5"/>
  <c r="AE199" i="5"/>
  <c r="AD199" i="5"/>
  <c r="AC199" i="5"/>
  <c r="AB199" i="5"/>
  <c r="AA199" i="5"/>
  <c r="Z199" i="5"/>
  <c r="Y199" i="5"/>
  <c r="X199" i="5"/>
  <c r="W199" i="5"/>
  <c r="V199" i="5"/>
  <c r="U199" i="5"/>
  <c r="T199" i="5"/>
  <c r="S199" i="5"/>
  <c r="R199" i="5"/>
  <c r="Q199" i="5"/>
  <c r="P199" i="5"/>
  <c r="O199" i="5"/>
  <c r="N199" i="5"/>
  <c r="M199" i="5"/>
  <c r="L199" i="5"/>
  <c r="K199" i="5"/>
  <c r="J199" i="5"/>
  <c r="I199" i="5"/>
  <c r="H199" i="5"/>
  <c r="G199" i="5"/>
  <c r="F199" i="5"/>
  <c r="E199" i="5"/>
  <c r="D199" i="5"/>
  <c r="C199" i="5"/>
  <c r="B199" i="5"/>
  <c r="AF198" i="5"/>
  <c r="AF197" i="5"/>
  <c r="AF196" i="5"/>
  <c r="AF195" i="5"/>
  <c r="AF194" i="5"/>
  <c r="AF193" i="5"/>
  <c r="AF192" i="5"/>
  <c r="AF191" i="5"/>
  <c r="AF190" i="5"/>
  <c r="AF189" i="5"/>
  <c r="AF188" i="5"/>
  <c r="AF187" i="5"/>
  <c r="AF186" i="5"/>
  <c r="AF185" i="5"/>
  <c r="AF184" i="5"/>
  <c r="AF183" i="5"/>
  <c r="AF182" i="5"/>
  <c r="AF181" i="5"/>
  <c r="AF180" i="5"/>
  <c r="AF179" i="5"/>
  <c r="AF178" i="5"/>
  <c r="AE173" i="5"/>
  <c r="AD173" i="5"/>
  <c r="AC173" i="5"/>
  <c r="AB173" i="5"/>
  <c r="AA173" i="5"/>
  <c r="Z173" i="5"/>
  <c r="Y173" i="5"/>
  <c r="X173" i="5"/>
  <c r="W173" i="5"/>
  <c r="V173" i="5"/>
  <c r="U173" i="5"/>
  <c r="T173" i="5"/>
  <c r="S173" i="5"/>
  <c r="R173" i="5"/>
  <c r="Q173" i="5"/>
  <c r="P173" i="5"/>
  <c r="O173" i="5"/>
  <c r="N173" i="5"/>
  <c r="M173" i="5"/>
  <c r="L173" i="5"/>
  <c r="K173" i="5"/>
  <c r="J173" i="5"/>
  <c r="I173" i="5"/>
  <c r="H173" i="5"/>
  <c r="G173" i="5"/>
  <c r="F173" i="5"/>
  <c r="E173" i="5"/>
  <c r="D173" i="5"/>
  <c r="C173" i="5"/>
  <c r="B173" i="5"/>
  <c r="AF172" i="5"/>
  <c r="AF171" i="5"/>
  <c r="AF170" i="5"/>
  <c r="AF169" i="5"/>
  <c r="AF168" i="5"/>
  <c r="AF167" i="5"/>
  <c r="AF166" i="5"/>
  <c r="AF165" i="5"/>
  <c r="AF164" i="5"/>
  <c r="AF163" i="5"/>
  <c r="AF162" i="5"/>
  <c r="AF161" i="5"/>
  <c r="AF160" i="5"/>
  <c r="AF159" i="5"/>
  <c r="AF158" i="5"/>
  <c r="AF157" i="5"/>
  <c r="AF156" i="5"/>
  <c r="AF155" i="5"/>
  <c r="AF154" i="5"/>
  <c r="AE149" i="5"/>
  <c r="AD149" i="5"/>
  <c r="AC149" i="5"/>
  <c r="AB149" i="5"/>
  <c r="AA149" i="5"/>
  <c r="Z149" i="5"/>
  <c r="Y149" i="5"/>
  <c r="X149" i="5"/>
  <c r="W149" i="5"/>
  <c r="V149" i="5"/>
  <c r="U149" i="5"/>
  <c r="T149" i="5"/>
  <c r="S149" i="5"/>
  <c r="R149" i="5"/>
  <c r="Q149" i="5"/>
  <c r="P149" i="5"/>
  <c r="O149" i="5"/>
  <c r="N149" i="5"/>
  <c r="M149" i="5"/>
  <c r="L149" i="5"/>
  <c r="K149" i="5"/>
  <c r="J149" i="5"/>
  <c r="I149" i="5"/>
  <c r="H149" i="5"/>
  <c r="G149" i="5"/>
  <c r="F149" i="5"/>
  <c r="E149" i="5"/>
  <c r="D149" i="5"/>
  <c r="C149" i="5"/>
  <c r="B149" i="5"/>
  <c r="AF148" i="5"/>
  <c r="AF147" i="5"/>
  <c r="AF146" i="5"/>
  <c r="AF145" i="5"/>
  <c r="AF144" i="5"/>
  <c r="AF143" i="5"/>
  <c r="AF142" i="5"/>
  <c r="AF141" i="5"/>
  <c r="AF140" i="5"/>
  <c r="AF139" i="5"/>
  <c r="AF138" i="5"/>
  <c r="AE132" i="5"/>
  <c r="AD132" i="5"/>
  <c r="AC132" i="5"/>
  <c r="AB132" i="5"/>
  <c r="AA132" i="5"/>
  <c r="Z132" i="5"/>
  <c r="Y132" i="5"/>
  <c r="X132" i="5"/>
  <c r="W132" i="5"/>
  <c r="V132" i="5"/>
  <c r="U132" i="5"/>
  <c r="T132" i="5"/>
  <c r="S132" i="5"/>
  <c r="R132" i="5"/>
  <c r="Q132" i="5"/>
  <c r="P132" i="5"/>
  <c r="O132" i="5"/>
  <c r="N132" i="5"/>
  <c r="M132" i="5"/>
  <c r="L132" i="5"/>
  <c r="K132" i="5"/>
  <c r="J132" i="5"/>
  <c r="I132" i="5"/>
  <c r="H132" i="5"/>
  <c r="G132" i="5"/>
  <c r="F132" i="5"/>
  <c r="E132" i="5"/>
  <c r="D132" i="5"/>
  <c r="C132" i="5"/>
  <c r="B132" i="5"/>
  <c r="AF131" i="5"/>
  <c r="AF130" i="5"/>
  <c r="AF129" i="5"/>
  <c r="AF128" i="5"/>
  <c r="AF127" i="5"/>
  <c r="AF126" i="5"/>
  <c r="AF125" i="5"/>
  <c r="AF124" i="5"/>
  <c r="AF123" i="5"/>
  <c r="AF122" i="5"/>
  <c r="AF121" i="5"/>
  <c r="AF120" i="5"/>
  <c r="AF119" i="5"/>
  <c r="AE114" i="5"/>
  <c r="AD114" i="5"/>
  <c r="AC114" i="5"/>
  <c r="AB114" i="5"/>
  <c r="AA114" i="5"/>
  <c r="Z114" i="5"/>
  <c r="Y114" i="5"/>
  <c r="X114" i="5"/>
  <c r="W114" i="5"/>
  <c r="V114" i="5"/>
  <c r="U114" i="5"/>
  <c r="T114" i="5"/>
  <c r="S114" i="5"/>
  <c r="R114" i="5"/>
  <c r="Q114" i="5"/>
  <c r="P114" i="5"/>
  <c r="O114" i="5"/>
  <c r="N114" i="5"/>
  <c r="M114" i="5"/>
  <c r="L114" i="5"/>
  <c r="K114" i="5"/>
  <c r="J114" i="5"/>
  <c r="I114" i="5"/>
  <c r="H114" i="5"/>
  <c r="G114" i="5"/>
  <c r="F114" i="5"/>
  <c r="E114" i="5"/>
  <c r="D114" i="5"/>
  <c r="C114" i="5"/>
  <c r="B114" i="5"/>
  <c r="AF113" i="5"/>
  <c r="AF112" i="5"/>
  <c r="AF111" i="5"/>
  <c r="AF110" i="5"/>
  <c r="AF109" i="5"/>
  <c r="AF108" i="5"/>
  <c r="AF107" i="5"/>
  <c r="AF106" i="5"/>
  <c r="AF105" i="5"/>
  <c r="AF104" i="5"/>
  <c r="AF103" i="5"/>
  <c r="J79" i="3"/>
  <c r="I79" i="3"/>
  <c r="H79" i="3"/>
  <c r="G79" i="3"/>
  <c r="F79" i="3"/>
  <c r="E79" i="3"/>
  <c r="D79" i="3"/>
  <c r="C79" i="3"/>
  <c r="B79" i="3"/>
  <c r="J40" i="3"/>
  <c r="I40" i="3"/>
  <c r="H40" i="3"/>
  <c r="G40" i="3"/>
  <c r="F40" i="3"/>
  <c r="E40" i="3"/>
  <c r="D40" i="3"/>
  <c r="C40" i="3"/>
  <c r="B40" i="3"/>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H800" i="5" l="1"/>
  <c r="H812" i="5"/>
  <c r="H312" i="5"/>
  <c r="F91" i="5"/>
  <c r="E818" i="5"/>
  <c r="H792" i="5"/>
  <c r="H796" i="5"/>
  <c r="H808" i="5"/>
  <c r="H816" i="5"/>
  <c r="B818" i="5"/>
  <c r="F818" i="5"/>
  <c r="I818" i="5" s="1"/>
  <c r="H787" i="5"/>
  <c r="H789" i="5"/>
  <c r="H791" i="5"/>
  <c r="H793" i="5"/>
  <c r="H794" i="5"/>
  <c r="H795" i="5"/>
  <c r="H797" i="5"/>
  <c r="H798" i="5"/>
  <c r="H799" i="5"/>
  <c r="H801" i="5"/>
  <c r="H802" i="5"/>
  <c r="H803" i="5"/>
  <c r="H805" i="5"/>
  <c r="H806" i="5"/>
  <c r="H807" i="5"/>
  <c r="H809" i="5"/>
  <c r="H810" i="5"/>
  <c r="H811" i="5"/>
  <c r="H813" i="5"/>
  <c r="H814" i="5"/>
  <c r="H815" i="5"/>
  <c r="H817" i="5"/>
  <c r="AF114" i="5"/>
  <c r="AF173" i="5"/>
  <c r="AF199" i="5"/>
  <c r="H346" i="5"/>
  <c r="H396" i="5"/>
  <c r="H422" i="5"/>
  <c r="H450" i="5"/>
  <c r="C818" i="5"/>
  <c r="G818" i="5"/>
  <c r="K51" i="8"/>
  <c r="W193" i="6"/>
  <c r="K333" i="1"/>
  <c r="K345" i="1"/>
  <c r="K342" i="1"/>
  <c r="K357" i="1"/>
  <c r="K39" i="1"/>
  <c r="K63" i="1"/>
  <c r="K64" i="1"/>
  <c r="K52" i="1"/>
  <c r="K33" i="1"/>
  <c r="K45" i="1"/>
  <c r="K359" i="1"/>
  <c r="K62" i="1"/>
  <c r="K55" i="1"/>
  <c r="K58" i="1"/>
  <c r="K43" i="1"/>
  <c r="K32" i="1"/>
  <c r="K37" i="1"/>
  <c r="K41" i="1"/>
  <c r="K49" i="1"/>
  <c r="K53" i="1"/>
  <c r="K57" i="1"/>
  <c r="K31" i="1"/>
  <c r="K34" i="1"/>
  <c r="K35" i="1"/>
  <c r="K47" i="1"/>
  <c r="K56" i="1"/>
  <c r="K59" i="1"/>
  <c r="K42" i="1"/>
  <c r="K50" i="1"/>
  <c r="K349" i="1"/>
  <c r="K361" i="1"/>
  <c r="AF132" i="5"/>
  <c r="AF226" i="5"/>
  <c r="W196" i="6"/>
  <c r="K341" i="1"/>
  <c r="K365" i="1"/>
  <c r="K38" i="1"/>
  <c r="K46" i="1"/>
  <c r="H330" i="5"/>
  <c r="H645" i="5"/>
  <c r="K334" i="1"/>
  <c r="K343" i="1"/>
  <c r="K347" i="1"/>
  <c r="K363" i="1"/>
  <c r="H784" i="5"/>
  <c r="H786" i="5"/>
  <c r="H788" i="5"/>
  <c r="W192" i="6"/>
  <c r="W194" i="6"/>
  <c r="W195" i="6"/>
  <c r="AF149" i="5"/>
  <c r="AF255" i="5"/>
  <c r="H370" i="5"/>
  <c r="H512" i="5"/>
  <c r="H687" i="5"/>
  <c r="H790" i="5"/>
  <c r="H783" i="5"/>
  <c r="H776" i="5"/>
  <c r="Z730" i="5"/>
  <c r="K350" i="1"/>
  <c r="K354" i="1"/>
  <c r="K358" i="1"/>
  <c r="K51" i="1"/>
  <c r="K338" i="1"/>
  <c r="K366" i="1"/>
  <c r="W189" i="6"/>
  <c r="W190" i="6"/>
  <c r="W191" i="6"/>
  <c r="W224" i="6"/>
  <c r="W226" i="6"/>
  <c r="W228" i="6"/>
  <c r="W230" i="6"/>
  <c r="W263" i="6"/>
  <c r="W265" i="6"/>
  <c r="W267" i="6"/>
  <c r="W269" i="6"/>
  <c r="W187" i="6"/>
  <c r="W188" i="6"/>
  <c r="W197" i="6"/>
  <c r="W225" i="6"/>
  <c r="W227" i="6"/>
  <c r="W229" i="6"/>
  <c r="W231" i="6"/>
  <c r="W262" i="6"/>
  <c r="W264" i="6"/>
  <c r="W266" i="6"/>
  <c r="W268" i="6"/>
  <c r="K61" i="1"/>
  <c r="K36" i="1"/>
  <c r="K40" i="1"/>
  <c r="K44" i="1"/>
  <c r="K48" i="1"/>
  <c r="K54" i="1"/>
  <c r="K60" i="1"/>
  <c r="K30" i="1"/>
  <c r="K65" i="1" s="1"/>
  <c r="K346" i="1"/>
  <c r="K362" i="1"/>
  <c r="K335" i="1"/>
  <c r="K337" i="1"/>
  <c r="K339" i="1"/>
  <c r="K351" i="1"/>
  <c r="K353" i="1"/>
  <c r="K355" i="1"/>
  <c r="K360" i="1"/>
  <c r="K364" i="1"/>
  <c r="K332" i="1"/>
  <c r="K367" i="1" s="1"/>
  <c r="K336" i="1"/>
  <c r="K340" i="1"/>
  <c r="K344" i="1"/>
  <c r="K348" i="1"/>
  <c r="K352" i="1"/>
  <c r="K356" i="1"/>
  <c r="H818" i="5" l="1"/>
  <c r="N186" i="6"/>
  <c r="W186" i="6" s="1"/>
  <c r="AL83" i="1"/>
</calcChain>
</file>

<file path=xl/comments1.xml><?xml version="1.0" encoding="utf-8"?>
<comments xmlns="http://schemas.openxmlformats.org/spreadsheetml/2006/main">
  <authors>
    <author>George</author>
  </authors>
  <commentList>
    <comment ref="BG6" authorId="0" shapeId="0">
      <text>
        <r>
          <rPr>
            <sz val="9"/>
            <color indexed="81"/>
            <rFont val="Tahoma"/>
            <family val="2"/>
          </rPr>
          <t xml:space="preserve">Less 5 for double counting
</t>
        </r>
      </text>
    </comment>
    <comment ref="A26" authorId="0" shapeId="0">
      <text>
        <r>
          <rPr>
            <sz val="9"/>
            <color indexed="81"/>
            <rFont val="Tahoma"/>
            <family val="2"/>
          </rPr>
          <t xml:space="preserve">
The Homer Spit is located in the central part of Kachemak Bay.
Kachemak Bay is a 64-km-long (40 mi) arm of Cook Inlet in the U.S. state of Alaska, located on the southwest side of the Kenai Peninsula. The communities of Homer, Halibut Cove, Seldovia, Nanwalek, Port Graham, and Kachemak City are on the bay as well as three Old Believer settlements in the Fox River area.
Features
Kachemak Bay is home to Alaska's only state wilderness park, Kachemak Bay State Park. Kachemak Bay State park was the first state park in Alaska. There is no road access to most of the park; visitors must arrive by airplane or boat.
Kachemak Bay is also home to the Kachemak Bay Research Reserve, the largest reserve in the National Estuarine Research Reserve System. It is a very active site of research and education. The bay hosts a remarkably high level of biological activity, due in part to water circulation patterns which keep shellfish larva and nutrients in the bay. While surface waters push nutrients out into the bay, ocean currents push them back into the bay, creating a very fertile environment. Both fish and shellfish are abundant in the bay, year-round. Waterbirds and marine mammals including otters, seals, porpoise, and whales remain in the bay all year. The bay provides winter homes for 90% of the seabird and waterfowl populations of Lower Cook Inlet. Land mammals are frequently seen during the warmer seasons. Moose, coyote, and bears are frequently seen.
The tides at Kachemak Bay are extreme, with an average vertical difference of fifteen feet (4.6m), and recorded extremes of twenty-eight feet (5.8m)
Source:  Wikipedia
</t>
        </r>
      </text>
    </comment>
    <comment ref="B29" authorId="0" shapeId="0">
      <text>
        <r>
          <rPr>
            <sz val="9"/>
            <color indexed="81"/>
            <rFont val="Tahoma"/>
            <family val="2"/>
          </rPr>
          <t>Survey Details:
Time Started: 11:30 am
Duration: 2.0 hours
Tide at start:  14.2'
High Tide: 14.2' at 11:36 am
Weather at Homer Airport
Temperatures was 41°F at the start of monitoring and 44°F at the end.  Sky  was mostly cloudy, winds were calm, and the barometric pressure was 29.88 inches at the beginning and 29.93 at the end of the session.</t>
        </r>
      </text>
    </comment>
    <comment ref="C29" authorId="0" shapeId="0">
      <text>
        <r>
          <rPr>
            <sz val="9"/>
            <color indexed="81"/>
            <rFont val="Tahoma"/>
            <family val="2"/>
          </rPr>
          <t>Survey Details:
Time Started: 4:45 pm
Duration: 2.0 hours
Tide at start:  15.5'
High Tide: 17.7 at 3:18 pm
Weather
The Homer Airport NOAA report said that at 4:53 pm the temperature was 52° F, winds were from the SW at 5 mph, skies were clear, and the barometric pressure was 29.71. At 6:53 pm the temperature was 53°, winds were SW at 6 mph, skis were still clear, and the barometer dropped to 29.68</t>
        </r>
      </text>
    </comment>
    <comment ref="D29" authorId="0" shapeId="0">
      <text>
        <r>
          <rPr>
            <sz val="9"/>
            <color indexed="81"/>
            <rFont val="Tahoma"/>
            <family val="2"/>
          </rPr>
          <t xml:space="preserve">
Survey Details:
Time Started: 7:00 pm
Duration: 2.0 hours
Tide at start:  15.2'
High Tide: 15.6' at 6:17 pm
Weather at Homer Airport: 
The Homer Airport NOAA report said that at 6:53 pm the wind was from the W at 5 mph, skies were partly cloudy, the temperature was 46°, and the barometric pressure was 29.71.  At 8:53 pm the wind was S at 6 mph, skis were now clear, the temperature was 44°rose to and the barometer rose to 29.74</t>
        </r>
      </text>
    </comment>
    <comment ref="E29" authorId="0" shapeId="0">
      <text>
        <r>
          <rPr>
            <sz val="9"/>
            <color indexed="81"/>
            <rFont val="Tahoma"/>
            <family val="2"/>
          </rPr>
          <t xml:space="preserve">
Survey Details:
Time Started: 10:00 am 
Duration: 2 hours
Tide at start: 14.0 feet 
High Tide: 14.0 feet 10:14 pm
Weather at Homer Airport: 
The Homer Airport NOAA report said that at 9:53 am the wind was from the E at 7 mph, skies were partly cloudy, the temperature was 45°, and the barometric pressure was 29.54.  At 11:53 am the wind was SE at 6 mph, light rain, the temperature was 46°rose to and the barometer was 29.57.  </t>
        </r>
      </text>
    </comment>
    <comment ref="F29" authorId="0" shapeId="0">
      <text>
        <r>
          <rPr>
            <sz val="9"/>
            <color theme="1"/>
            <rFont val="Tahoma"/>
            <family val="2"/>
          </rPr>
          <t xml:space="preserve">
Survey Details:
Time Started: 5:00 pm 
Duration: 2 hours
Tide at start: 16.0 feet 
High Tide: 20.2 feet 3:14 pm
Weather at Homer Airport: 
The Homer Airport NOAA report said that at 4:53 pm the wind was from the W at 9 mph, skies were overcast, the temperature was 50°, and the barometric pressure was 29.56 inches, an increase from 29.41 at 8:53 pm the previous evening.  This foretells fairer conditions ahead and possibly more shorebird arrivals.  At 6:53 pm the wind was SW at 12 mph, skies were overcast, the temperature was 47°, and the barometer continued to rise to 29.60.  At the Kasilof River winds were N at 10 mph blowing in alternating sun, clouds, and light rain, and the temperature was 49°.  Based on the Seldovia tide table, there was a fairly high, high tide of 20.2 feet at 3:14 pm, which flooded the intertidal area.  One of the highest tides of the year (22.1 feet) will be Saturday morning.     </t>
        </r>
      </text>
    </comment>
    <comment ref="G29" authorId="0" shapeId="0">
      <text>
        <r>
          <rPr>
            <sz val="9"/>
            <color indexed="81"/>
            <rFont val="Tahoma"/>
            <family val="2"/>
          </rPr>
          <t xml:space="preserve">Survey Details:
Time Started: 8:00 am
Duration: 2 hours
Tide at start: 15.2 feet 
High Tide: 18.3 feet at 6:15 am 
Weather at Homer Airport:
The Homer Airport NOAA report said that at 7:53 am the wind was calm, skies were overcast, the temperature was 50°, and the barometric pressure was 30.43 inches.  At 9:53 am the wind was variable at 5 mph, skies were still overcast, the temperature shot up to 51°, and the barometric pressure was still 30.43.  
</t>
        </r>
      </text>
    </comment>
    <comment ref="H29" authorId="0" shapeId="0">
      <text>
        <r>
          <rPr>
            <sz val="9"/>
            <color indexed="81"/>
            <rFont val="Tahoma"/>
            <family val="2"/>
          </rPr>
          <t xml:space="preserve">Survey Details:
Time Started: 12:00 pm
Duration: 2 hours
Tide at start: 13.6 feet  
High Tide: 13.6 feet at 12:05 pm
Weather at Homer Airport: 
The Homer Airport NOAA report said that at 11:53 am the wind was S at 6 mph, skies were overcast, the temperature was 54°, and the barometric pressure was 29.81 inches.  At 1:53 pm the wind was calm, skies were still overcast, the temperature was 54°, and the barometric pressure stayed at 29.81.  
</t>
        </r>
      </text>
    </comment>
    <comment ref="I29" authorId="0" shapeId="0">
      <text>
        <r>
          <rPr>
            <b/>
            <sz val="9"/>
            <color indexed="81"/>
            <rFont val="Tahoma"/>
            <family val="2"/>
          </rPr>
          <t>S</t>
        </r>
        <r>
          <rPr>
            <sz val="9"/>
            <color indexed="81"/>
            <rFont val="Tahoma"/>
            <family val="2"/>
          </rPr>
          <t xml:space="preserve">urvey Details:
Time Started: 5:00 pm
Duration: 2 hours
Tide at start: 15.0 feet 
High Tide: 17.1 at 3:34 pm 
Weather at Homer Airport: 
The Homer Airport NOAA report said that at 4:53 pm the wind was W at 15 mph with gusts to 21, skies were partly cloudy, the temperature was 51°, and the barometric pressure was 29.93 inches.  At 6:53 pm the wind was SW at 16 mph, skies were now clear, the temperature was still 51°, and the barometric pressure was up to 29.95.  </t>
        </r>
      </text>
    </comment>
    <comment ref="J29" authorId="0" shapeId="0">
      <text>
        <r>
          <rPr>
            <sz val="9"/>
            <color indexed="81"/>
            <rFont val="Tahoma"/>
            <family val="2"/>
          </rPr>
          <t>Survey Details:
Time Started: 7:30 pm
Duration: 2 hours
Tide at start: 15.4 feet
High Tide: 15.8 feet at 6:49 pm
Weather at Homer Airport: 
The Homer Airport NOAA report said that at 6:53 pm the wind was SW at 13 mph, skies were partly cloudy, the temperature was 54°, and the barometric pressure was 30.13 inches.  At 9:53 pm the wind was S at 3 mph, skies were clear, the temperature was 52°, and the barometric pressure was up to 30.13 inches</t>
        </r>
      </text>
    </comment>
    <comment ref="H30" authorId="0" shapeId="0">
      <text>
        <r>
          <rPr>
            <sz val="9"/>
            <color indexed="81"/>
            <rFont val="Tahoma"/>
            <family val="2"/>
          </rPr>
          <t xml:space="preserve">Flock of 3 seen both 
at Mud Bay and Mariner Park Lagoon
</t>
        </r>
      </text>
    </comment>
    <comment ref="A70" authorId="0" shapeId="0">
      <text>
        <r>
          <rPr>
            <sz val="9"/>
            <color indexed="81"/>
            <rFont val="Tahoma"/>
            <family val="2"/>
          </rPr>
          <t xml:space="preserve">Mud Bay begins at the base of Homer Spit on its eastern side
 and continues for nearly a mile to a beach house.  It includes intertidal mud flats that are rich with the marine invertebrates which attracts large concentrations of migrating shorebirds.   
There are two viewing platforms along the bike trail that parallels the Spit Road.  Because of tides, the second viewing platform provides  the most advantageous viewing and was mostly used for this stationary count.
</t>
        </r>
      </text>
    </comment>
    <comment ref="B73" authorId="0" shapeId="0">
      <text>
        <r>
          <rPr>
            <sz val="9"/>
            <color indexed="81"/>
            <rFont val="Tahoma"/>
            <family val="2"/>
          </rPr>
          <t xml:space="preserve">Monitors were:
Jason Sodergren
Louise Ashmun
Cindy Graham
Karin Holbrook
</t>
        </r>
      </text>
    </comment>
    <comment ref="C73" authorId="0" shapeId="0">
      <text>
        <r>
          <rPr>
            <sz val="9"/>
            <color indexed="81"/>
            <rFont val="Tahoma"/>
            <family val="2"/>
          </rPr>
          <t xml:space="preserve">
Monitors were;
Betty Siegel
Jason Sodergren
Paul Allen
Cindy Sisson
Karin Holbrook</t>
        </r>
      </text>
    </comment>
    <comment ref="D73" authorId="0" shapeId="0">
      <text>
        <r>
          <rPr>
            <sz val="9"/>
            <color indexed="81"/>
            <rFont val="Tahoma"/>
            <family val="2"/>
          </rPr>
          <t xml:space="preserve">Monitors were:
Betty Siegel
Jason Sodergren
Cindy Sisson
Louise Ashmun
Paul Allen
</t>
        </r>
      </text>
    </comment>
    <comment ref="E73" authorId="0" shapeId="0">
      <text>
        <r>
          <rPr>
            <sz val="9"/>
            <color indexed="81"/>
            <rFont val="Tahoma"/>
            <family val="2"/>
          </rPr>
          <t xml:space="preserve">Monitors were;
Jason Sodergren
Betty Siegel
Louise Ashmun
Paul Allan
Karin Holbrook
</t>
        </r>
      </text>
    </comment>
    <comment ref="F73" authorId="0" shapeId="0">
      <text>
        <r>
          <rPr>
            <sz val="9"/>
            <color indexed="81"/>
            <rFont val="Tahoma"/>
            <family val="2"/>
          </rPr>
          <t xml:space="preserve">
Monitors were;
Jason Sodergren
Betty Siegel
Cindy Sisson
Louise Ashmu
Paul Allen
Karin Holbrook
</t>
        </r>
      </text>
    </comment>
    <comment ref="G73" authorId="0" shapeId="0">
      <text>
        <r>
          <rPr>
            <sz val="9"/>
            <color indexed="81"/>
            <rFont val="Tahoma"/>
            <family val="2"/>
          </rPr>
          <t xml:space="preserve">Monitors were;
Jason Sodergren
Betty Siegel
Louise Ashman
Paul Allen
Cindy Sisson
Karin Holbrook
</t>
        </r>
      </text>
    </comment>
    <comment ref="H73" authorId="0" shapeId="0">
      <text>
        <r>
          <rPr>
            <sz val="9"/>
            <color indexed="81"/>
            <rFont val="Tahoma"/>
            <family val="2"/>
          </rPr>
          <t xml:space="preserve">Monitors were;
Jason Sodergren
Betty Siegel
Cindy Sisson
Louise Ashmun
Paul Allen
</t>
        </r>
      </text>
    </comment>
    <comment ref="I73" authorId="0" shapeId="0">
      <text>
        <r>
          <rPr>
            <sz val="9"/>
            <color indexed="81"/>
            <rFont val="Tahoma"/>
            <family val="2"/>
          </rPr>
          <t xml:space="preserve">Monitors were;
Jason Sodergren
Betty Siegel
Cindy Sisson
Emile Otis
Elsa Otis
</t>
        </r>
      </text>
    </comment>
    <comment ref="J73" authorId="0" shapeId="0">
      <text>
        <r>
          <rPr>
            <sz val="9"/>
            <color indexed="81"/>
            <rFont val="Tahoma"/>
            <family val="2"/>
          </rPr>
          <t xml:space="preserve">Monitors were;
Jason Sodergren
Betty Siegel
Louise Ashmun
Paul Allen
Cindy Sisson
</t>
        </r>
      </text>
    </comment>
    <comment ref="A113" authorId="0" shapeId="0">
      <text>
        <r>
          <rPr>
            <sz val="9"/>
            <color indexed="81"/>
            <rFont val="Tahoma"/>
            <family val="2"/>
          </rPr>
          <t xml:space="preserve">
Mariner Park Lagoon begins at the base of Homer Spit on its western side and continues south for less than half a mile to the Mariner Park campsite.  Due in part to glacial rebound, the lagoon is now flooded with seawater only during tides that are higher than average. Freshwater drainage from a nearby bluff provides some of the water that accumulates on the lagoon mud flats.  Consequently, Mariner Lagoon may not have the invertebrate population that Mud Bay has and provides less foraging opportunity for migrating shorebirds.
Stationary monitoring was from the Lighthouse viewing platform which provides a good view of the entire area.</t>
        </r>
      </text>
    </comment>
    <comment ref="B116" authorId="0" shapeId="0">
      <text>
        <r>
          <rPr>
            <sz val="9"/>
            <color indexed="81"/>
            <rFont val="Tahoma"/>
            <family val="2"/>
          </rPr>
          <t xml:space="preserve">Monitors were:
George Matz
Jeannie Woodring
Tami Reiser
David Reiser
</t>
        </r>
      </text>
    </comment>
    <comment ref="C116" authorId="0" shapeId="0">
      <text>
        <r>
          <rPr>
            <sz val="9"/>
            <color indexed="81"/>
            <rFont val="Tahoma"/>
            <family val="2"/>
          </rPr>
          <t xml:space="preserve">Monitors were;
George Matz
David Reiser
Jeanne Woodring
</t>
        </r>
      </text>
    </comment>
    <comment ref="D116" authorId="0" shapeId="0">
      <text>
        <r>
          <rPr>
            <sz val="9"/>
            <color indexed="81"/>
            <rFont val="Tahoma"/>
            <family val="2"/>
          </rPr>
          <t xml:space="preserve">Monitors were;
George Matz
Jeannie Woodring
David Reiser
</t>
        </r>
      </text>
    </comment>
    <comment ref="E116" authorId="0" shapeId="0">
      <text>
        <r>
          <rPr>
            <sz val="9"/>
            <color indexed="81"/>
            <rFont val="Tahoma"/>
            <family val="2"/>
          </rPr>
          <t xml:space="preserve">Monitors were;
George Matz
Jeannie Woodring
Tami Reiser
Dave Reiser
</t>
        </r>
      </text>
    </comment>
    <comment ref="F116" authorId="0" shapeId="0">
      <text>
        <r>
          <rPr>
            <sz val="9"/>
            <color indexed="81"/>
            <rFont val="Tahoma"/>
            <family val="2"/>
          </rPr>
          <t xml:space="preserve">Monitors were;
George Matz
Jeannie Woodring
Tami Reiser
</t>
        </r>
      </text>
    </comment>
    <comment ref="G116" authorId="0" shapeId="0">
      <text>
        <r>
          <rPr>
            <sz val="9"/>
            <color indexed="81"/>
            <rFont val="Tahoma"/>
            <family val="2"/>
          </rPr>
          <t xml:space="preserve">Monitors were;
George Matz
Jeannie Woodring
Tami Reiser
</t>
        </r>
      </text>
    </comment>
    <comment ref="H116" authorId="0" shapeId="0">
      <text>
        <r>
          <rPr>
            <sz val="9"/>
            <color indexed="81"/>
            <rFont val="Tahoma"/>
            <family val="2"/>
          </rPr>
          <t xml:space="preserve">Monitors were;
George Matz
Jeannie Woodring
Tami Reiser
David Reiser
</t>
        </r>
      </text>
    </comment>
    <comment ref="I116" authorId="0" shapeId="0">
      <text>
        <r>
          <rPr>
            <sz val="9"/>
            <color indexed="81"/>
            <rFont val="Tahoma"/>
            <family val="2"/>
          </rPr>
          <t xml:space="preserve">Monitors were;
George Matz
Jeannie woodring
Tami Reiser
David Reiser
Bonnie Long
</t>
        </r>
      </text>
    </comment>
    <comment ref="J116" authorId="0" shapeId="0">
      <text>
        <r>
          <rPr>
            <sz val="9"/>
            <color indexed="81"/>
            <rFont val="Tahoma"/>
            <family val="2"/>
          </rPr>
          <t xml:space="preserve">Monitors were;
George Matz
Jeannie Woodring
Tami Reiser
David Reiser
</t>
        </r>
      </text>
    </comment>
    <comment ref="A156" authorId="0" shapeId="0">
      <text>
        <r>
          <rPr>
            <sz val="9"/>
            <color indexed="81"/>
            <rFont val="Tahoma"/>
            <family val="2"/>
          </rPr>
          <t xml:space="preserve">
Mid-Spit includes the eastern side of Homer Spit from the first beach house near Mud Bay to the landing barge basin nearly two miles down the Spit Road. While some of this area is now industrially developed, it includes a stretch of about a mile of beach and uplands, from Green Timbers to Louie's Lagoon, that is not developed and provides important shorebird habitat.  Most of this is owned by the City of Homer and zoned for conservation or recreation.
</t>
        </r>
      </text>
    </comment>
    <comment ref="A157" authorId="0" shapeId="0">
      <text>
        <r>
          <rPr>
            <sz val="9"/>
            <color indexed="81"/>
            <rFont val="Tahoma"/>
            <family val="2"/>
          </rPr>
          <t xml:space="preserve">Two teams monitored this site, each covering about 2 miles.  The first team covers the Green Timbers area and the second team covers
 Louie's Lagoon. </t>
        </r>
      </text>
    </comment>
    <comment ref="B159" authorId="0" shapeId="0">
      <text>
        <r>
          <rPr>
            <sz val="9"/>
            <color indexed="81"/>
            <rFont val="Tahoma"/>
            <family val="2"/>
          </rPr>
          <t xml:space="preserve">Monitors were;
Jack Wiles
Gary Lyon
Lani Raymond
Osi Kaspi
Aaron Lang
Robin Edwards
</t>
        </r>
      </text>
    </comment>
    <comment ref="C159" authorId="0" shapeId="0">
      <text>
        <r>
          <rPr>
            <sz val="9"/>
            <color indexed="81"/>
            <rFont val="Tahoma"/>
            <family val="2"/>
          </rPr>
          <t xml:space="preserve">Monitors were;
Aaron Lang
Lani Raymond
Osi Kaspi
Stan White
Jack Wiles
Robin Edwards
Gary Lyon
</t>
        </r>
      </text>
    </comment>
    <comment ref="D159" authorId="0" shapeId="0">
      <text>
        <r>
          <rPr>
            <sz val="9"/>
            <color indexed="81"/>
            <rFont val="Tahoma"/>
            <family val="2"/>
          </rPr>
          <t>Monitors were;
Lani Raymond
Jack Wiles
Osi Kaspi
Aaron Lang
George Harbeson
Gary Lyon
Carol Harding
Robin Edwards
Robin Edwards
Gary Lyon
Leanna Ballard</t>
        </r>
      </text>
    </comment>
    <comment ref="E159" authorId="0" shapeId="0">
      <text>
        <r>
          <rPr>
            <sz val="9"/>
            <color indexed="81"/>
            <rFont val="Tahoma"/>
            <family val="2"/>
          </rPr>
          <t>Monitors were;
Aaron Lang
Lani Raymond
Jack Wiles
Osi Kaspi
George Haekeson
Carol Harding
Robin Edwards
Gary Lyon
Susan</t>
        </r>
      </text>
    </comment>
    <comment ref="F159" authorId="0" shapeId="0">
      <text>
        <r>
          <rPr>
            <sz val="9"/>
            <color indexed="81"/>
            <rFont val="Tahoma"/>
            <family val="2"/>
          </rPr>
          <t>Monitors were;
Lani Raymond
Jack Wiles
Osi Kaspi
Carol Harding
Robin Edwards
Gary Lyon
Ken Jones</t>
        </r>
      </text>
    </comment>
    <comment ref="G159" authorId="0" shapeId="0">
      <text>
        <r>
          <rPr>
            <sz val="9"/>
            <color indexed="81"/>
            <rFont val="Tahoma"/>
            <family val="2"/>
          </rPr>
          <t>Monitors were;
Aaron Lang
Lani Raymond
Jack Wiles
Osi Kaspi
George Harkeson
Susan Smith
Robin Edwards
Gary Lyon</t>
        </r>
      </text>
    </comment>
    <comment ref="H159" authorId="0" shapeId="0">
      <text>
        <r>
          <rPr>
            <sz val="9"/>
            <color indexed="81"/>
            <rFont val="Tahoma"/>
            <family val="2"/>
          </rPr>
          <t xml:space="preserve">Monitors were;
Lani Raymond
Stan White
Carol Harding
Robin Edwards
Gary Lyon
</t>
        </r>
      </text>
    </comment>
    <comment ref="I159" authorId="0" shapeId="0">
      <text>
        <r>
          <rPr>
            <sz val="9"/>
            <color indexed="81"/>
            <rFont val="Tahoma"/>
            <family val="2"/>
          </rPr>
          <t xml:space="preserve">Monitors were;
Lani Raymond
Jack Wiles
Osi Kaspi
George Harkeson
Carol Harding
Gary Lyon
Robin Edwards
</t>
        </r>
      </text>
    </comment>
    <comment ref="J159" authorId="0" shapeId="0">
      <text>
        <r>
          <rPr>
            <sz val="9"/>
            <color indexed="81"/>
            <rFont val="Tahoma"/>
            <family val="2"/>
          </rPr>
          <t xml:space="preserve">Monitors were;
Lani Raymond
Jack Wiles
Osi Kaspi
George Harbeson
Gary Lyon
Robin Edwards
</t>
        </r>
      </text>
    </comment>
    <comment ref="C164" authorId="0" shapeId="0">
      <text>
        <r>
          <rPr>
            <sz val="9"/>
            <color indexed="81"/>
            <rFont val="Tahoma"/>
            <family val="2"/>
          </rPr>
          <t>Two low flying helicopters caused disturbance to plovers.</t>
        </r>
      </text>
    </comment>
    <comment ref="A199" authorId="0" shapeId="0">
      <text>
        <r>
          <rPr>
            <sz val="9"/>
            <color indexed="81"/>
            <rFont val="Tahoma"/>
            <family val="2"/>
          </rPr>
          <t xml:space="preserve">
Outer Spit area goes from the barge basin to Lands End, a stretch of about 1.5 miles along the Spit road. This area includes the Fishing Hole and the Homer Boat Harbor.  Although most of this area is now developed, the rocks used as rip-rap to protect the harbor attract some shorebirds, such as Black Turnstones and Surfbirds.</t>
        </r>
      </text>
    </comment>
    <comment ref="A200" authorId="0" shapeId="0">
      <text>
        <r>
          <rPr>
            <sz val="9"/>
            <color indexed="81"/>
            <rFont val="Tahoma"/>
            <family val="2"/>
          </rPr>
          <t xml:space="preserve">The route followed is approximately 3 miles long.
</t>
        </r>
      </text>
    </comment>
    <comment ref="B202" authorId="0" shapeId="0">
      <text>
        <r>
          <rPr>
            <sz val="9"/>
            <color indexed="81"/>
            <rFont val="Tahoma"/>
            <family val="2"/>
          </rPr>
          <t xml:space="preserve">Monitors were;
Dave Erikson
BJ Hitchcock
John Hitchcock
Carla Stanley
Stan White
</t>
        </r>
      </text>
    </comment>
    <comment ref="C202" authorId="0" shapeId="0">
      <text>
        <r>
          <rPr>
            <sz val="9"/>
            <color indexed="81"/>
            <rFont val="Tahoma"/>
            <family val="2"/>
          </rPr>
          <t>Monitors were;
Dave Erikson
Stan White
Carla Stanley</t>
        </r>
      </text>
    </comment>
    <comment ref="D202" authorId="0" shapeId="0">
      <text>
        <r>
          <rPr>
            <sz val="9"/>
            <color indexed="81"/>
            <rFont val="Tahoma"/>
            <family val="2"/>
          </rPr>
          <t xml:space="preserve">Monitors were
Dave Erikson
Stan White
</t>
        </r>
      </text>
    </comment>
    <comment ref="E202" authorId="0" shapeId="0">
      <text>
        <r>
          <rPr>
            <sz val="9"/>
            <color indexed="81"/>
            <rFont val="Tahoma"/>
            <family val="2"/>
          </rPr>
          <t xml:space="preserve">Monitors were;
Dave Erikson
Carla Stanley
</t>
        </r>
      </text>
    </comment>
    <comment ref="F202" authorId="0" shapeId="0">
      <text>
        <r>
          <rPr>
            <sz val="9"/>
            <color indexed="81"/>
            <rFont val="Tahoma"/>
            <family val="2"/>
          </rPr>
          <t xml:space="preserve">Monitors were;
Dave Erikson
Carla Stanley
Wayne Stanley
</t>
        </r>
      </text>
    </comment>
    <comment ref="G202" authorId="0" shapeId="0">
      <text>
        <r>
          <rPr>
            <sz val="9"/>
            <color indexed="81"/>
            <rFont val="Tahoma"/>
            <family val="2"/>
          </rPr>
          <t xml:space="preserve">Monitors were;
Dave Erikson
</t>
        </r>
      </text>
    </comment>
    <comment ref="H202" authorId="0" shapeId="0">
      <text>
        <r>
          <rPr>
            <sz val="9"/>
            <color indexed="81"/>
            <rFont val="Tahoma"/>
            <family val="2"/>
          </rPr>
          <t xml:space="preserve">Monitors were;
BJ Hitchcock
Carla Stanley
Dave Erikson
</t>
        </r>
      </text>
    </comment>
    <comment ref="I202" authorId="0" shapeId="0">
      <text>
        <r>
          <rPr>
            <sz val="9"/>
            <color indexed="81"/>
            <rFont val="Tahoma"/>
            <family val="2"/>
          </rPr>
          <t xml:space="preserve">Monitors were;
BJ Hitchcock
Stan White
</t>
        </r>
      </text>
    </comment>
    <comment ref="J202" authorId="0" shapeId="0">
      <text>
        <r>
          <rPr>
            <sz val="9"/>
            <color indexed="81"/>
            <rFont val="Tahoma"/>
            <family val="2"/>
          </rPr>
          <t>Monitors were;
Carla Stanley
Dave Erikson</t>
        </r>
        <r>
          <rPr>
            <b/>
            <sz val="9"/>
            <color indexed="81"/>
            <rFont val="Tahoma"/>
            <family val="2"/>
          </rPr>
          <t xml:space="preserve">
</t>
        </r>
      </text>
    </comment>
    <comment ref="A243" authorId="0" shapeId="0">
      <text>
        <r>
          <rPr>
            <sz val="9"/>
            <color indexed="81"/>
            <rFont val="Tahoma"/>
            <family val="2"/>
          </rPr>
          <t xml:space="preserve">
Beluga Slough includes the intertidal area  from the outlet of Beluga Lake on Ocean Drive to the Kachemak Bay shoreline.  The intertidal area attracts waterfowl and some shorebirds.
</t>
        </r>
      </text>
    </comment>
    <comment ref="A244" authorId="0" shapeId="0">
      <text>
        <r>
          <rPr>
            <sz val="9"/>
            <color indexed="81"/>
            <rFont val="Tahoma"/>
            <family val="2"/>
          </rPr>
          <t xml:space="preserve">The route followed is approximately 1 mile long.
</t>
        </r>
      </text>
    </comment>
    <comment ref="B246" authorId="0" shapeId="0">
      <text>
        <r>
          <rPr>
            <sz val="9"/>
            <color indexed="81"/>
            <rFont val="Tahoma"/>
            <family val="2"/>
          </rPr>
          <t xml:space="preserve">Monitors were;
Dale Chorman
Nancy Lord
Nolan Bunting
Susan Bunting
</t>
        </r>
      </text>
    </comment>
    <comment ref="C246" authorId="0" shapeId="0">
      <text>
        <r>
          <rPr>
            <sz val="9"/>
            <color indexed="81"/>
            <rFont val="Tahoma"/>
            <family val="2"/>
          </rPr>
          <t xml:space="preserve">Monitors were;
Dale Chorman
Nancy Lord
Nolan Bunting
Landon Bunting
Susan Bunting
Jo Ellen
Jason Schofer
Joey Kraszeski
</t>
        </r>
      </text>
    </comment>
    <comment ref="D246" authorId="0" shapeId="0">
      <text>
        <r>
          <rPr>
            <sz val="9"/>
            <color indexed="81"/>
            <rFont val="Tahoma"/>
            <family val="2"/>
          </rPr>
          <t xml:space="preserve">Monitors were;
Dale Chorman
Nolan Bunting
Diane Spence
Joey Kraszeski
</t>
        </r>
      </text>
    </comment>
    <comment ref="E246" authorId="0" shapeId="0">
      <text>
        <r>
          <rPr>
            <sz val="9"/>
            <color indexed="81"/>
            <rFont val="Tahoma"/>
            <family val="2"/>
          </rPr>
          <t xml:space="preserve">Monitors were;
Dale Chorman
Monitors were:
Nolan Bunting
Landon Bunting
Susan Bunting
Jay Mason0Davis
</t>
        </r>
      </text>
    </comment>
    <comment ref="F246" authorId="0" shapeId="0">
      <text>
        <r>
          <rPr>
            <sz val="9"/>
            <color indexed="81"/>
            <rFont val="Tahoma"/>
            <family val="2"/>
          </rPr>
          <t xml:space="preserve">Monitors were;
Nancy Lord
Joey Krszeski
</t>
        </r>
      </text>
    </comment>
    <comment ref="G246" authorId="0" shapeId="0">
      <text>
        <r>
          <rPr>
            <sz val="9"/>
            <color indexed="81"/>
            <rFont val="Tahoma"/>
            <family val="2"/>
          </rPr>
          <t xml:space="preserve">Monitors were;
Dale Chorman
Nancy Lord
Joey Kraszeski
</t>
        </r>
      </text>
    </comment>
    <comment ref="H246" authorId="0" shapeId="0">
      <text>
        <r>
          <rPr>
            <sz val="9"/>
            <color indexed="81"/>
            <rFont val="Tahoma"/>
            <family val="2"/>
          </rPr>
          <t xml:space="preserve">Monitors were;
Dale Chorman
Nancy Lord
Nolan Bunting
</t>
        </r>
      </text>
    </comment>
    <comment ref="I246" authorId="0" shapeId="0">
      <text>
        <r>
          <rPr>
            <sz val="9"/>
            <color indexed="81"/>
            <rFont val="Tahoma"/>
            <family val="2"/>
          </rPr>
          <t xml:space="preserve">Monitors were;
Dale Chorman
Nolan Bunting
Landon Bunting
Joey Kraszeski
</t>
        </r>
      </text>
    </comment>
    <comment ref="J246" authorId="0" shapeId="0">
      <text>
        <r>
          <rPr>
            <sz val="9"/>
            <color indexed="81"/>
            <rFont val="Tahoma"/>
            <family val="2"/>
          </rPr>
          <t xml:space="preserve">Monitors were;
Dale Chorman
Nancy Lord
Nolan Bunting
</t>
        </r>
      </text>
    </comment>
    <comment ref="A286" authorId="0" shapeId="0">
      <text>
        <r>
          <rPr>
            <sz val="9"/>
            <color indexed="81"/>
            <rFont val="Tahoma"/>
            <family val="2"/>
          </rPr>
          <t xml:space="preserve">
The islands and islets past Homer Spit were covered by Karl Stoltzfus who operates a charter boat and water taxi and routinely visits the south side of Kachemak Bay.  The primary places that were monitored include Sixty-foot Rock, Cohen Island, Lancashire Rocks and Gull Island (which has a seabird rookery); a distance of approximately 14 miles.  Except when weather was a factor, he was able to visit these sites the same day we conducted surveys on Homer Spit.
</t>
        </r>
      </text>
    </comment>
    <comment ref="A287" authorId="0" shapeId="0">
      <text>
        <r>
          <rPr>
            <sz val="9"/>
            <color indexed="81"/>
            <rFont val="Tahoma"/>
            <family val="2"/>
          </rPr>
          <t xml:space="preserve">The route followed by boat is approximately 14 miles.
</t>
        </r>
      </text>
    </comment>
    <comment ref="B289" authorId="0" shapeId="0">
      <text>
        <r>
          <rPr>
            <sz val="9"/>
            <color indexed="81"/>
            <rFont val="Tahoma"/>
            <family val="2"/>
          </rPr>
          <t xml:space="preserve">Monitors were;
Kark Stoltsfuz'
Joanne Thorardson
</t>
        </r>
      </text>
    </comment>
    <comment ref="C289" authorId="0" shapeId="0">
      <text>
        <r>
          <rPr>
            <sz val="9"/>
            <color indexed="81"/>
            <rFont val="Tahoma"/>
            <family val="2"/>
          </rPr>
          <t>Monitors were;
Karl Stoltzfus
Joanne Thordarson</t>
        </r>
        <r>
          <rPr>
            <b/>
            <sz val="9"/>
            <color indexed="81"/>
            <rFont val="Tahoma"/>
            <family val="2"/>
          </rPr>
          <t xml:space="preserve">
</t>
        </r>
      </text>
    </comment>
    <comment ref="D289" authorId="0" shapeId="0">
      <text>
        <r>
          <rPr>
            <sz val="9"/>
            <color indexed="81"/>
            <rFont val="Tahoma"/>
            <family val="2"/>
          </rPr>
          <t xml:space="preserve">Monitors were
Karl Stoltzfus
Joanne Thordarson
</t>
        </r>
      </text>
    </comment>
    <comment ref="E289" authorId="0" shapeId="0">
      <text>
        <r>
          <rPr>
            <sz val="9"/>
            <color indexed="81"/>
            <rFont val="Tahoma"/>
            <family val="2"/>
          </rPr>
          <t xml:space="preserve">Monitors were;
Karl Stoltzfus
Joanne Thoradson
</t>
        </r>
      </text>
    </comment>
    <comment ref="F289" authorId="0" shapeId="0">
      <text>
        <r>
          <rPr>
            <sz val="9"/>
            <color indexed="81"/>
            <rFont val="Tahoma"/>
            <family val="2"/>
          </rPr>
          <t xml:space="preserve">Monitors were;
Karl Stoltzfus
Joanne Thordarson
</t>
        </r>
      </text>
    </comment>
    <comment ref="G289" authorId="0" shapeId="0">
      <text>
        <r>
          <rPr>
            <sz val="9"/>
            <color indexed="81"/>
            <rFont val="Tahoma"/>
            <family val="2"/>
          </rPr>
          <t xml:space="preserve">Monitors were;
Karl Stoltzfus
From 2-4 pm
</t>
        </r>
      </text>
    </comment>
    <comment ref="H289" authorId="0" shapeId="0">
      <text>
        <r>
          <rPr>
            <sz val="9"/>
            <color indexed="81"/>
            <rFont val="Tahoma"/>
            <family val="2"/>
          </rPr>
          <t xml:space="preserve">Monitors were;
Karl Stoltzfus
</t>
        </r>
      </text>
    </comment>
    <comment ref="I289" authorId="0" shapeId="0">
      <text>
        <r>
          <rPr>
            <sz val="9"/>
            <color indexed="81"/>
            <rFont val="Tahoma"/>
            <family val="2"/>
          </rPr>
          <t xml:space="preserve">Monitors were;
Karl Stoltzfus
George Matz
</t>
        </r>
      </text>
    </comment>
    <comment ref="J289" authorId="0" shapeId="0">
      <text>
        <r>
          <rPr>
            <sz val="9"/>
            <color indexed="81"/>
            <rFont val="Tahoma"/>
            <family val="2"/>
          </rPr>
          <t xml:space="preserve">Monitors were;
Karl Stoltzfus
</t>
        </r>
      </text>
    </comment>
    <comment ref="C295" authorId="0" shapeId="0">
      <text>
        <r>
          <rPr>
            <sz val="9"/>
            <color indexed="81"/>
            <rFont val="Tahoma"/>
            <family val="2"/>
          </rPr>
          <t xml:space="preserve">Seen at Cohen Is.
</t>
        </r>
      </text>
    </comment>
    <comment ref="F295" authorId="0" shapeId="0">
      <text>
        <r>
          <rPr>
            <sz val="9"/>
            <color indexed="81"/>
            <rFont val="Tahoma"/>
            <family val="2"/>
          </rPr>
          <t xml:space="preserve">Seen at Cohen Island (1) and Yukon Ilsan (2)
</t>
        </r>
      </text>
    </comment>
    <comment ref="G295" authorId="0" shapeId="0">
      <text>
        <r>
          <rPr>
            <sz val="9"/>
            <color indexed="81"/>
            <rFont val="Tahoma"/>
            <family val="2"/>
          </rPr>
          <t xml:space="preserve">Seen at Cohen Island
</t>
        </r>
      </text>
    </comment>
    <comment ref="H295" authorId="0" shapeId="0">
      <text>
        <r>
          <rPr>
            <sz val="9"/>
            <color indexed="81"/>
            <rFont val="Tahoma"/>
            <family val="2"/>
          </rPr>
          <t>Seen at Cohen Island</t>
        </r>
        <r>
          <rPr>
            <b/>
            <sz val="9"/>
            <color indexed="81"/>
            <rFont val="Tahoma"/>
            <family val="2"/>
          </rPr>
          <t xml:space="preserve">
</t>
        </r>
      </text>
    </comment>
    <comment ref="F305" authorId="0" shapeId="0">
      <text>
        <r>
          <rPr>
            <sz val="9"/>
            <color indexed="81"/>
            <rFont val="Tahoma"/>
            <family val="2"/>
          </rPr>
          <t xml:space="preserve">Seen at 60' Rock
</t>
        </r>
      </text>
    </comment>
    <comment ref="G305" authorId="0" shapeId="0">
      <text>
        <r>
          <rPr>
            <sz val="9"/>
            <color indexed="81"/>
            <rFont val="Tahoma"/>
            <family val="2"/>
          </rPr>
          <t xml:space="preserve">Seen at Cohen Island
</t>
        </r>
      </text>
    </comment>
    <comment ref="H305" authorId="0" shapeId="0">
      <text>
        <r>
          <rPr>
            <sz val="9"/>
            <color indexed="81"/>
            <rFont val="Tahoma"/>
            <family val="2"/>
          </rPr>
          <t xml:space="preserve">Seen at 60" Rock
</t>
        </r>
      </text>
    </comment>
    <comment ref="D306" authorId="0" shapeId="0">
      <text>
        <r>
          <rPr>
            <sz val="9"/>
            <color indexed="81"/>
            <rFont val="Tahoma"/>
            <family val="2"/>
          </rPr>
          <t xml:space="preserve">Seen at Gull Island
</t>
        </r>
      </text>
    </comment>
    <comment ref="E306" authorId="0" shapeId="0">
      <text>
        <r>
          <rPr>
            <sz val="9"/>
            <color indexed="81"/>
            <rFont val="Tahoma"/>
            <family val="2"/>
          </rPr>
          <t>9 seen at Lancahshire and 6 at China Poot bay</t>
        </r>
      </text>
    </comment>
    <comment ref="F306" authorId="0" shapeId="0">
      <text>
        <r>
          <rPr>
            <sz val="9"/>
            <color indexed="81"/>
            <rFont val="Tahoma"/>
            <family val="2"/>
          </rPr>
          <t xml:space="preserve">Seen at Gull Island
</t>
        </r>
      </text>
    </comment>
    <comment ref="G306" authorId="0" shapeId="0">
      <text>
        <r>
          <rPr>
            <sz val="9"/>
            <color indexed="81"/>
            <rFont val="Tahoma"/>
            <family val="2"/>
          </rPr>
          <t xml:space="preserve">Seen at 60' rock
</t>
        </r>
      </text>
    </comment>
    <comment ref="H306" authorId="0" shapeId="0">
      <text>
        <r>
          <rPr>
            <sz val="9"/>
            <color indexed="81"/>
            <rFont val="Tahoma"/>
            <family val="2"/>
          </rPr>
          <t xml:space="preserve">Seen at
14 Gull Island
50 Moosehead pt
9 Cohen Island
</t>
        </r>
      </text>
    </comment>
    <comment ref="I306" authorId="0" shapeId="0">
      <text>
        <r>
          <rPr>
            <sz val="9"/>
            <color indexed="81"/>
            <rFont val="Tahoma"/>
            <family val="2"/>
          </rPr>
          <t xml:space="preserve">Seen at Cohen Island
</t>
        </r>
      </text>
    </comment>
    <comment ref="F307" authorId="0" shapeId="0">
      <text>
        <r>
          <rPr>
            <sz val="9"/>
            <color indexed="81"/>
            <rFont val="Tahoma"/>
            <family val="2"/>
          </rPr>
          <t xml:space="preserve">Seen at Gull Island
</t>
        </r>
      </text>
    </comment>
    <comment ref="G308" authorId="0" shapeId="0">
      <text>
        <r>
          <rPr>
            <sz val="9"/>
            <color indexed="81"/>
            <rFont val="Tahoma"/>
            <family val="2"/>
          </rPr>
          <t xml:space="preserve">Seen at 60' Rock
</t>
        </r>
      </text>
    </comment>
    <comment ref="H308" authorId="0" shapeId="0">
      <text>
        <r>
          <rPr>
            <sz val="9"/>
            <color indexed="81"/>
            <rFont val="Tahoma"/>
            <family val="2"/>
          </rPr>
          <t xml:space="preserve">Seen at
1 Gull Island
2 Cohen Island
</t>
        </r>
      </text>
    </comment>
    <comment ref="C316" authorId="0" shapeId="0">
      <text>
        <r>
          <rPr>
            <sz val="9"/>
            <color indexed="81"/>
            <rFont val="Tahoma"/>
            <family val="2"/>
          </rPr>
          <t>Seen at Lancashire Rock</t>
        </r>
      </text>
    </comment>
    <comment ref="G324" authorId="0" shapeId="0">
      <text>
        <r>
          <rPr>
            <sz val="9"/>
            <color indexed="81"/>
            <rFont val="Tahoma"/>
            <family val="2"/>
          </rPr>
          <t xml:space="preserve">Seen at Glacier Spit
</t>
        </r>
      </text>
    </comment>
  </commentList>
</comments>
</file>

<file path=xl/comments2.xml><?xml version="1.0" encoding="utf-8"?>
<comments xmlns="http://schemas.openxmlformats.org/spreadsheetml/2006/main">
  <authors>
    <author>George</author>
  </authors>
  <commentList>
    <comment ref="A9" authorId="0" shapeId="0">
      <text>
        <r>
          <rPr>
            <sz val="9"/>
            <color indexed="81"/>
            <rFont val="Tahoma"/>
            <family val="2"/>
          </rPr>
          <t xml:space="preserve">
The Anchor River site is about 20 miles NW of Homer.  It includes a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A10" authorId="0" shapeId="0">
      <text>
        <r>
          <rPr>
            <sz val="9"/>
            <color indexed="81"/>
            <rFont val="Tahoma"/>
            <family val="2"/>
          </rPr>
          <t xml:space="preserve">The route began at the Anchor Point parking lot.  Observers then hiked to the mouth of the Anchor River, a distance of  
 approximately 1.5 miles, making observations on both sides of the barrier beach.
</t>
        </r>
      </text>
    </comment>
    <comment ref="B15" authorId="0" shapeId="0">
      <text>
        <r>
          <rPr>
            <sz val="9"/>
            <color indexed="81"/>
            <rFont val="Tahoma"/>
            <family val="2"/>
          </rPr>
          <t xml:space="preserve">Monitors were;
Michelle Michaud
Michael Craig
Jim Herbert
Kristen Nicole Wright
</t>
        </r>
      </text>
    </comment>
    <comment ref="C15" authorId="0" shapeId="0">
      <text>
        <r>
          <rPr>
            <sz val="9"/>
            <color indexed="81"/>
            <rFont val="Tahoma"/>
            <family val="2"/>
          </rPr>
          <t xml:space="preserve">Monitors were;
Michelle Michaud
Michael Craig
Kristen Nicole Wright
Jim Herbert
Cindy Graham
</t>
        </r>
      </text>
    </comment>
    <comment ref="D15" authorId="0" shapeId="0">
      <text>
        <r>
          <rPr>
            <sz val="9"/>
            <color indexed="81"/>
            <rFont val="Tahoma"/>
            <family val="2"/>
          </rPr>
          <t xml:space="preserve">Monitors were;
Michelle Michaud
Michael Craig
Ken Jones
Jim Herbert
Cindy Graham
Lori Paulsrud
</t>
        </r>
      </text>
    </comment>
    <comment ref="E15" authorId="0" shapeId="0">
      <text>
        <r>
          <rPr>
            <sz val="9"/>
            <color indexed="81"/>
            <rFont val="Tahoma"/>
            <family val="2"/>
          </rPr>
          <t xml:space="preserve">Monitors were;
Michelle Michaud
Michael Craig
Jim Herbert
</t>
        </r>
      </text>
    </comment>
    <comment ref="F15" authorId="0" shapeId="0">
      <text>
        <r>
          <rPr>
            <sz val="9"/>
            <color indexed="81"/>
            <rFont val="Tahoma"/>
            <family val="2"/>
          </rPr>
          <t xml:space="preserve">Monitors were;
Michelle Michaud
Cindy Graham
Lori Paulsrod
</t>
        </r>
      </text>
    </comment>
    <comment ref="G15" authorId="0" shapeId="0">
      <text>
        <r>
          <rPr>
            <sz val="9"/>
            <color indexed="81"/>
            <rFont val="Tahoma"/>
            <family val="2"/>
          </rPr>
          <t xml:space="preserve">Monitors were;
Michelle Michaud
Michael Craig
Michelle Michaud
Lori Paulsrud
Jim Herbert
</t>
        </r>
      </text>
    </comment>
    <comment ref="H15" authorId="0" shapeId="0">
      <text>
        <r>
          <rPr>
            <sz val="9"/>
            <color indexed="81"/>
            <rFont val="Tahoma"/>
            <family val="2"/>
          </rPr>
          <t xml:space="preserve">
Monitors were;
Michelle Michaud
Michael Craig
Monitors were;
Michelle Michaud
Jim Herbert
Lori Paulsrud
Ken Jones
</t>
        </r>
      </text>
    </comment>
    <comment ref="I15" authorId="0" shapeId="0">
      <text>
        <r>
          <rPr>
            <sz val="9"/>
            <color indexed="81"/>
            <rFont val="Tahoma"/>
            <family val="2"/>
          </rPr>
          <t xml:space="preserve">Monitors were;
Marie McCarty
Steve Baird
Ken Jones
Kristen Nicole Wright
</t>
        </r>
      </text>
    </comment>
    <comment ref="J15" authorId="0" shapeId="0">
      <text>
        <r>
          <rPr>
            <sz val="9"/>
            <color indexed="81"/>
            <rFont val="Tahoma"/>
            <family val="2"/>
          </rPr>
          <t>Monitors were;
Michelle Michaud
Kristen Wright
Cindy Graham</t>
        </r>
      </text>
    </comment>
    <comment ref="A56" authorId="0" shapeId="0">
      <text>
        <r>
          <rPr>
            <sz val="9"/>
            <color indexed="81"/>
            <rFont val="Tahoma"/>
            <family val="2"/>
          </rPr>
          <t xml:space="preserve">
The Kasilof River is 62 miles north of Homer.  It begins at Tustumena Lake, the largest lake on the Kenai Peninsula, and drains into Cook Inlet.  All of the mouth of the river is owned by the Alaska Department of Natural resources and classified as a Special Use Area.
The survey area  included the saltwater mud flats on the north bank of the river are a critical feeding area for wintering rock sandpipers and for migrating shorebirds in the spring and fall. At low water the waterline often retreats over one mile out into the Cook Inlet exposing silty, muck laden with small clams and polychaete worms.</t>
        </r>
      </text>
    </comment>
  </commentList>
</comments>
</file>

<file path=xl/comments3.xml><?xml version="1.0" encoding="utf-8"?>
<comments xmlns="http://schemas.openxmlformats.org/spreadsheetml/2006/main">
  <authors>
    <author>George</author>
  </authors>
  <commentList>
    <comment ref="A4" authorId="0" shapeId="0">
      <text>
        <r>
          <rPr>
            <sz val="9"/>
            <color indexed="81"/>
            <rFont val="Tahoma"/>
            <family val="2"/>
          </rPr>
          <t xml:space="preserve">
The Anchor River site includes the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A5" authorId="0" shapeId="0">
      <text>
        <r>
          <rPr>
            <sz val="9"/>
            <color indexed="81"/>
            <rFont val="Tahoma"/>
            <family val="2"/>
          </rPr>
          <t xml:space="preserve">The route followed is 
 approximately 1.5 miles long.
</t>
        </r>
      </text>
    </comment>
    <comment ref="B11" authorId="0" shapeId="0">
      <text>
        <r>
          <rPr>
            <sz val="9"/>
            <color indexed="81"/>
            <rFont val="Tahoma"/>
            <family val="2"/>
          </rPr>
          <t xml:space="preserve">Monitors were;
Michael Craig
</t>
        </r>
      </text>
    </comment>
    <comment ref="C11" authorId="0" shapeId="0">
      <text>
        <r>
          <rPr>
            <sz val="9"/>
            <color indexed="81"/>
            <rFont val="Tahoma"/>
            <family val="2"/>
          </rPr>
          <t xml:space="preserve">Monitors were; 
Michael Craig
Michelle Michaud
</t>
        </r>
      </text>
    </comment>
    <comment ref="D11" authorId="0" shapeId="0">
      <text>
        <r>
          <rPr>
            <sz val="9"/>
            <color indexed="81"/>
            <rFont val="Tahoma"/>
            <family val="2"/>
          </rPr>
          <t xml:space="preserve">Monitors were;
Michael Craig
Michelle Michaud
Lori Paulsrud
Eric Paulsrud
</t>
        </r>
      </text>
    </comment>
    <comment ref="E11" authorId="0" shapeId="0">
      <text>
        <r>
          <rPr>
            <sz val="9"/>
            <color indexed="81"/>
            <rFont val="Tahoma"/>
            <family val="2"/>
          </rPr>
          <t xml:space="preserve">Monitors were;
Michael Craig
</t>
        </r>
      </text>
    </comment>
    <comment ref="F11" authorId="0" shapeId="0">
      <text>
        <r>
          <rPr>
            <sz val="9"/>
            <color indexed="81"/>
            <rFont val="Tahoma"/>
            <family val="2"/>
          </rPr>
          <t>Monitors were;
Michael Craig
Michelle Michaud
Lori Paulsrud
Eric Paulsrud</t>
        </r>
      </text>
    </comment>
    <comment ref="G11" authorId="0" shapeId="0">
      <text>
        <r>
          <rPr>
            <sz val="9"/>
            <color indexed="81"/>
            <rFont val="Tahoma"/>
            <family val="2"/>
          </rPr>
          <t>Monitors were;
Michael Craig
Michelle Michaud
Lori Paulsrud</t>
        </r>
      </text>
    </comment>
    <comment ref="H11" authorId="0" shapeId="0">
      <text>
        <r>
          <rPr>
            <sz val="9"/>
            <color indexed="81"/>
            <rFont val="Tahoma"/>
            <family val="2"/>
          </rPr>
          <t xml:space="preserve">Monitors were;
Michael Craig
Michelle Michaud
Lori Paulsrud
Eric Paulsrud
</t>
        </r>
      </text>
    </comment>
    <comment ref="I11" authorId="0" shapeId="0">
      <text>
        <r>
          <rPr>
            <sz val="9"/>
            <color indexed="81"/>
            <rFont val="Tahoma"/>
            <family val="2"/>
          </rPr>
          <t xml:space="preserve">Monitors were;
Michael Craig
Michelle Michaud
Lori Paulsrud
Eric Paulsrud
</t>
        </r>
      </text>
    </comment>
    <comment ref="J11" authorId="0" shapeId="0">
      <text>
        <r>
          <rPr>
            <sz val="9"/>
            <color indexed="81"/>
            <rFont val="Tahoma"/>
            <family val="2"/>
          </rPr>
          <t xml:space="preserve">Monitors were;
Michael Craig
Lori Paulsrud
Eric Paulsrud
</t>
        </r>
      </text>
    </comment>
    <comment ref="A52" authorId="0" shapeId="0">
      <text>
        <r>
          <rPr>
            <sz val="9"/>
            <color indexed="81"/>
            <rFont val="Tahoma"/>
            <family val="2"/>
          </rPr>
          <t xml:space="preserve">
The Anchor River site includes the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B55" authorId="0" shapeId="0">
      <text>
        <r>
          <rPr>
            <sz val="9"/>
            <color indexed="81"/>
            <rFont val="Tahoma"/>
            <family val="2"/>
          </rPr>
          <t xml:space="preserve">Monitors were;
Michael Craig
Ty Gates
Erick Paulsrud
Lori Paulsrud
</t>
        </r>
      </text>
    </comment>
    <comment ref="C55" authorId="0" shapeId="0">
      <text>
        <r>
          <rPr>
            <sz val="9"/>
            <color indexed="81"/>
            <rFont val="Tahoma"/>
            <family val="2"/>
          </rPr>
          <t xml:space="preserve">Monitors were; 
Michael Craig
Erick Paulsrud
Lori Paulsrud
Ty Gates
</t>
        </r>
      </text>
    </comment>
    <comment ref="D55" authorId="0" shapeId="0">
      <text>
        <r>
          <rPr>
            <sz val="9"/>
            <color indexed="81"/>
            <rFont val="Tahoma"/>
            <family val="2"/>
          </rPr>
          <t xml:space="preserve">
Monitors were;
Michael Craig
Lori Paulsrud
Eric Paulsrud
</t>
        </r>
      </text>
    </comment>
    <comment ref="E55" authorId="0" shapeId="0">
      <text>
        <r>
          <rPr>
            <sz val="9"/>
            <color indexed="81"/>
            <rFont val="Tahoma"/>
            <family val="2"/>
          </rPr>
          <t xml:space="preserve">Monitors were;
Michael Craig
Ty Gates
Erick Paulsrud
Lori Paulsrud
</t>
        </r>
      </text>
    </comment>
    <comment ref="F55" authorId="0" shapeId="0">
      <text>
        <r>
          <rPr>
            <sz val="9"/>
            <color indexed="81"/>
            <rFont val="Tahoma"/>
            <family val="2"/>
          </rPr>
          <t>Monitors were;
Michael Craig
Lori Paulsrud
Eric Paulsrud
Ty Gates</t>
        </r>
      </text>
    </comment>
    <comment ref="G55" authorId="0" shapeId="0">
      <text>
        <r>
          <rPr>
            <sz val="9"/>
            <color indexed="81"/>
            <rFont val="Tahoma"/>
            <family val="2"/>
          </rPr>
          <t>Monitors were;
Michael Craig
Lori Paulsrud
Erick Paulsrud</t>
        </r>
      </text>
    </comment>
    <comment ref="H55" authorId="0" shapeId="0">
      <text>
        <r>
          <rPr>
            <sz val="9"/>
            <color indexed="81"/>
            <rFont val="Tahoma"/>
            <family val="2"/>
          </rPr>
          <t xml:space="preserve">Monitors were;
Lori Paulsrud
Eric Paulsrud
</t>
        </r>
      </text>
    </comment>
    <comment ref="I55" authorId="0" shapeId="0">
      <text>
        <r>
          <rPr>
            <sz val="9"/>
            <color indexed="81"/>
            <rFont val="Tahoma"/>
            <family val="2"/>
          </rPr>
          <t xml:space="preserve">Monitors were;
Dale Chorman
</t>
        </r>
      </text>
    </comment>
    <comment ref="J55" authorId="0" shapeId="0">
      <text>
        <r>
          <rPr>
            <sz val="9"/>
            <color indexed="81"/>
            <rFont val="Tahoma"/>
            <family val="2"/>
          </rPr>
          <t xml:space="preserve">Monitors were;
Lori Paulsrud
Eric Paulsrud
</t>
        </r>
      </text>
    </comment>
    <comment ref="A95" authorId="0" shapeId="0">
      <text>
        <r>
          <rPr>
            <sz val="9"/>
            <color indexed="81"/>
            <rFont val="Tahoma"/>
            <family val="2"/>
          </rPr>
          <t xml:space="preserve">
The Anchor River site is about 20 miles NW of Homer.  It includes a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B98" authorId="0" shapeId="0">
      <text>
        <r>
          <rPr>
            <sz val="9"/>
            <color indexed="81"/>
            <rFont val="Tahoma"/>
            <family val="2"/>
          </rPr>
          <t xml:space="preserve">Monitors were;
Michelle Michaud
Michael Craig
Ken Jones
</t>
        </r>
      </text>
    </comment>
    <comment ref="C98" authorId="0" shapeId="0">
      <text>
        <r>
          <rPr>
            <sz val="9"/>
            <color indexed="81"/>
            <rFont val="Tahoma"/>
            <family val="2"/>
          </rPr>
          <t xml:space="preserve">Monitors were;
Michelle Michaud
Michael Craig
Ken Jones
</t>
        </r>
      </text>
    </comment>
    <comment ref="D98" authorId="0" shapeId="0">
      <text>
        <r>
          <rPr>
            <sz val="9"/>
            <color indexed="81"/>
            <rFont val="Tahoma"/>
            <family val="2"/>
          </rPr>
          <t xml:space="preserve">Monitors were;
Michelle Michaud
Michael Craig
Ken Jones
</t>
        </r>
      </text>
    </comment>
    <comment ref="E98" authorId="0" shapeId="0">
      <text>
        <r>
          <rPr>
            <sz val="9"/>
            <color indexed="81"/>
            <rFont val="Tahoma"/>
            <family val="2"/>
          </rPr>
          <t xml:space="preserve">Monitors were;
Michelle Michaud
Michael Craig
Ken Jones
</t>
        </r>
      </text>
    </comment>
    <comment ref="F98" authorId="0" shapeId="0">
      <text>
        <r>
          <rPr>
            <sz val="9"/>
            <color indexed="81"/>
            <rFont val="Tahoma"/>
            <family val="2"/>
          </rPr>
          <t xml:space="preserve">Monitors were;
Michelle Michaud
Michael Craig
Ken Jones
</t>
        </r>
      </text>
    </comment>
    <comment ref="G98" authorId="0" shapeId="0">
      <text>
        <r>
          <rPr>
            <sz val="9"/>
            <color indexed="81"/>
            <rFont val="Tahoma"/>
            <family val="2"/>
          </rPr>
          <t xml:space="preserve">Monitors were;
Michelle Michaud
Michael Craig
Ken Jones
Lori Paulsrud
</t>
        </r>
      </text>
    </comment>
    <comment ref="H98" authorId="0" shapeId="0">
      <text>
        <r>
          <rPr>
            <sz val="9"/>
            <color indexed="81"/>
            <rFont val="Tahoma"/>
            <family val="2"/>
          </rPr>
          <t xml:space="preserve">
Monitors were;
Michelle Michaud
Michael Craig
</t>
        </r>
      </text>
    </comment>
    <comment ref="I98" authorId="0" shapeId="0">
      <text>
        <r>
          <rPr>
            <sz val="9"/>
            <color indexed="81"/>
            <rFont val="Tahoma"/>
            <family val="2"/>
          </rPr>
          <t xml:space="preserve">Monitors were;
Michelle Michaud
Michael Craig
Ken Jones
</t>
        </r>
      </text>
    </comment>
    <comment ref="J98" authorId="0" shapeId="0">
      <text>
        <r>
          <rPr>
            <sz val="9"/>
            <color indexed="81"/>
            <rFont val="Tahoma"/>
            <family val="2"/>
          </rPr>
          <t xml:space="preserve">Monitors were;
Michelle Michaud
Michael Craig
Ken Jones
</t>
        </r>
      </text>
    </comment>
    <comment ref="A138" authorId="0" shapeId="0">
      <text>
        <r>
          <rPr>
            <sz val="9"/>
            <color indexed="81"/>
            <rFont val="Tahoma"/>
            <family val="2"/>
          </rPr>
          <t xml:space="preserve">
The Anchor River site is about 20 miles NW of Homer.  It includes a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B141" authorId="0" shapeId="0">
      <text>
        <r>
          <rPr>
            <sz val="9"/>
            <color indexed="81"/>
            <rFont val="Tahoma"/>
            <family val="2"/>
          </rPr>
          <t xml:space="preserve">Monitors were;
Michelle Michaud
Michael Craig
Jim Herbert
Kristen Nicole Wright
</t>
        </r>
      </text>
    </comment>
    <comment ref="C141" authorId="0" shapeId="0">
      <text>
        <r>
          <rPr>
            <sz val="9"/>
            <color indexed="81"/>
            <rFont val="Tahoma"/>
            <family val="2"/>
          </rPr>
          <t xml:space="preserve">Monitors were;
Michelle Michaud
Michael Craig
Kristen Nicole Wright
Jim Herbert
Cindy Graham
</t>
        </r>
      </text>
    </comment>
    <comment ref="D141" authorId="0" shapeId="0">
      <text>
        <r>
          <rPr>
            <sz val="9"/>
            <color indexed="81"/>
            <rFont val="Tahoma"/>
            <family val="2"/>
          </rPr>
          <t xml:space="preserve">Monitors were;
Michelle Michaud
Michael Craig
Ken Jones
Jim Herbert
Cindy Graham
Lori Paulsrud
</t>
        </r>
      </text>
    </comment>
    <comment ref="E141" authorId="0" shapeId="0">
      <text>
        <r>
          <rPr>
            <sz val="9"/>
            <color indexed="81"/>
            <rFont val="Tahoma"/>
            <family val="2"/>
          </rPr>
          <t xml:space="preserve">Monitors were;
Michelle Michaud
Michael Craig
Jim Herbert
</t>
        </r>
      </text>
    </comment>
    <comment ref="F141" authorId="0" shapeId="0">
      <text>
        <r>
          <rPr>
            <sz val="9"/>
            <color indexed="81"/>
            <rFont val="Tahoma"/>
            <family val="2"/>
          </rPr>
          <t xml:space="preserve">Monitors were;
Michelle Michaud
Cindy Graham
Lori Pualsrod
</t>
        </r>
      </text>
    </comment>
    <comment ref="G141" authorId="0" shapeId="0">
      <text>
        <r>
          <rPr>
            <sz val="9"/>
            <color indexed="81"/>
            <rFont val="Tahoma"/>
            <family val="2"/>
          </rPr>
          <t xml:space="preserve">Monitors were;
Michelle Michaud
Michael Craig
Michelle Michaud
Lori Paulsrud
Jim Herbert
</t>
        </r>
      </text>
    </comment>
    <comment ref="H141" authorId="0" shapeId="0">
      <text>
        <r>
          <rPr>
            <sz val="9"/>
            <color indexed="81"/>
            <rFont val="Tahoma"/>
            <family val="2"/>
          </rPr>
          <t xml:space="preserve">
Monitors were;
Michelle Michaud
Michael Craig
Monitors were;
Michelle Michaud
Jim Herbert
Lori Paulsrud
Ken Jones
</t>
        </r>
      </text>
    </comment>
    <comment ref="I141" authorId="0" shapeId="0">
      <text>
        <r>
          <rPr>
            <sz val="9"/>
            <color indexed="81"/>
            <rFont val="Tahoma"/>
            <family val="2"/>
          </rPr>
          <t xml:space="preserve">Monitors were;
Marie McCarty
Steve Baird
Ken Jones
Kristen Nicole Wright
</t>
        </r>
      </text>
    </comment>
    <comment ref="J141" authorId="0" shapeId="0">
      <text>
        <r>
          <rPr>
            <sz val="9"/>
            <color indexed="81"/>
            <rFont val="Tahoma"/>
            <family val="2"/>
          </rPr>
          <t>Monitors were;
Michelle Michaud
Kristen Wright
Cindy Graham</t>
        </r>
      </text>
    </comment>
  </commentList>
</comments>
</file>

<file path=xl/comments4.xml><?xml version="1.0" encoding="utf-8"?>
<comments xmlns="http://schemas.openxmlformats.org/spreadsheetml/2006/main">
  <authors>
    <author>George</author>
  </authors>
  <commentList>
    <comment ref="P155" authorId="0" shapeId="0">
      <text>
        <r>
          <rPr>
            <sz val="9"/>
            <color indexed="81"/>
            <rFont val="Tahoma"/>
            <family val="2"/>
          </rPr>
          <t xml:space="preserve">Seen from Homer Spit
</t>
        </r>
      </text>
    </comment>
    <comment ref="R155" authorId="0" shapeId="0">
      <text>
        <r>
          <rPr>
            <sz val="9"/>
            <color indexed="81"/>
            <rFont val="Tahoma"/>
            <family val="2"/>
          </rPr>
          <t xml:space="preserve">Seen from Homer Spit
</t>
        </r>
      </text>
    </comment>
    <comment ref="T155" authorId="0" shapeId="0">
      <text>
        <r>
          <rPr>
            <sz val="9"/>
            <color indexed="81"/>
            <rFont val="Tahoma"/>
            <family val="2"/>
          </rPr>
          <t xml:space="preserve">Seen from Homer Spit
</t>
        </r>
      </text>
    </comment>
    <comment ref="Y155" authorId="0" shapeId="0">
      <text>
        <r>
          <rPr>
            <sz val="9"/>
            <color indexed="81"/>
            <rFont val="Tahoma"/>
            <family val="2"/>
          </rPr>
          <t xml:space="preserve">Seen from Homer Spit
</t>
        </r>
      </text>
    </comment>
    <comment ref="AA155" authorId="0" shapeId="0">
      <text>
        <r>
          <rPr>
            <sz val="9"/>
            <color indexed="81"/>
            <rFont val="Tahoma"/>
            <family val="2"/>
          </rPr>
          <t xml:space="preserve">Seen from Homer Spit
</t>
        </r>
      </text>
    </comment>
    <comment ref="U166" authorId="0" shapeId="0">
      <text>
        <r>
          <rPr>
            <sz val="9"/>
            <color indexed="81"/>
            <rFont val="Tahoma"/>
            <family val="2"/>
          </rPr>
          <t xml:space="preserve">Seen from Homer Spit
</t>
        </r>
      </text>
    </comment>
    <comment ref="Y166" authorId="0" shapeId="0">
      <text>
        <r>
          <rPr>
            <sz val="9"/>
            <color indexed="81"/>
            <rFont val="Tahoma"/>
            <family val="2"/>
          </rPr>
          <t xml:space="preserve">
Seen from Homer Spit
</t>
        </r>
      </text>
    </comment>
    <comment ref="T204" authorId="0" shapeId="0">
      <text>
        <r>
          <rPr>
            <sz val="9"/>
            <color indexed="81"/>
            <rFont val="Tahoma"/>
            <family val="2"/>
          </rPr>
          <t xml:space="preserve">All observations except Surfbird were at the Homer Spit. The Surfbird was at Mud Bay/Mariners Park
</t>
        </r>
      </text>
    </comment>
    <comment ref="U204" authorId="0" shapeId="0">
      <text>
        <r>
          <rPr>
            <sz val="9"/>
            <color indexed="81"/>
            <rFont val="Tahoma"/>
            <family val="2"/>
          </rPr>
          <t xml:space="preserve">All observations except Surfbird were at the Homer Spit. The Surfbird was at Mud Bay/Mariners Park
</t>
        </r>
      </text>
    </comment>
    <comment ref="V204" authorId="0" shapeId="0">
      <text>
        <r>
          <rPr>
            <sz val="9"/>
            <color indexed="81"/>
            <rFont val="Tahoma"/>
            <family val="2"/>
          </rPr>
          <t xml:space="preserve">All observations except Surfbird were at the Homer Spit. The Surfbird was at Mud Bay/Mariners Park
</t>
        </r>
      </text>
    </comment>
    <comment ref="W204" authorId="0" shapeId="0">
      <text>
        <r>
          <rPr>
            <sz val="9"/>
            <color indexed="81"/>
            <rFont val="Tahoma"/>
            <family val="2"/>
          </rPr>
          <t xml:space="preserve">All observations except Surfbird were at the Homer Spit. The Surfbird was at Mud Bay/Mariners Park
</t>
        </r>
      </text>
    </comment>
    <comment ref="X204" authorId="0" shapeId="0">
      <text>
        <r>
          <rPr>
            <sz val="9"/>
            <color indexed="81"/>
            <rFont val="Tahoma"/>
            <family val="2"/>
          </rPr>
          <t xml:space="preserve">All observations except Surfbird were at the Homer Spit. The Surfbird was at Mud Bay/Mariners Park
</t>
        </r>
      </text>
    </comment>
    <comment ref="Y204" authorId="0" shapeId="0">
      <text>
        <r>
          <rPr>
            <sz val="9"/>
            <color indexed="81"/>
            <rFont val="Tahoma"/>
            <family val="2"/>
          </rPr>
          <t xml:space="preserve">All observations except Surfbird were at the Homer Spit. The Surfbird was at Mud Bay/Mariners Park
</t>
        </r>
      </text>
    </comment>
    <comment ref="Z204" authorId="0" shapeId="0">
      <text>
        <r>
          <rPr>
            <sz val="9"/>
            <color indexed="81"/>
            <rFont val="Tahoma"/>
            <family val="2"/>
          </rPr>
          <t xml:space="preserve">All observations except Surfbird were at the Homer Spit. The Surfbird was at Mud Bay/Mariners Park
</t>
        </r>
      </text>
    </comment>
    <comment ref="AA204" authorId="0" shapeId="0">
      <text>
        <r>
          <rPr>
            <sz val="9"/>
            <color indexed="81"/>
            <rFont val="Tahoma"/>
            <family val="2"/>
          </rPr>
          <t xml:space="preserve">All observations except Surfbird were at the Homer Spit. The Surfbird was at Mud Bay/Mariners Park
</t>
        </r>
      </text>
    </comment>
    <comment ref="AB204" authorId="0" shapeId="0">
      <text>
        <r>
          <rPr>
            <sz val="9"/>
            <color indexed="81"/>
            <rFont val="Tahoma"/>
            <family val="2"/>
          </rPr>
          <t xml:space="preserve">All observations except Surfbird were at the Homer Spit. The Surfbird was at Mud Bay/Mariners Park
</t>
        </r>
      </text>
    </comment>
    <comment ref="G208" authorId="0" shapeId="0">
      <text>
        <r>
          <rPr>
            <sz val="9"/>
            <color indexed="81"/>
            <rFont val="Tahoma"/>
            <family val="2"/>
          </rPr>
          <t xml:space="preserve">Seen at boat harbor
</t>
        </r>
      </text>
    </comment>
    <comment ref="O217" authorId="0" shapeId="0">
      <text>
        <r>
          <rPr>
            <sz val="9"/>
            <color indexed="81"/>
            <rFont val="Tahoma"/>
            <family val="2"/>
          </rPr>
          <t xml:space="preserve">Seen at Homer Spit
</t>
        </r>
      </text>
    </comment>
    <comment ref="A230" authorId="0" shapeId="0">
      <text>
        <r>
          <rPr>
            <sz val="9"/>
            <color indexed="81"/>
            <rFont val="Tahoma"/>
            <family val="2"/>
          </rPr>
          <t xml:space="preserve">All observations are from the Homer Spit except for all the Surfbird observations, which are from Mud Bay/Mariners Park and also the 5/8 Lesser Yellowlegs and Solitary Sandpiper.
</t>
        </r>
      </text>
    </comment>
    <comment ref="E708" authorId="0" shapeId="0">
      <text>
        <r>
          <rPr>
            <sz val="9"/>
            <color indexed="81"/>
            <rFont val="Tahoma"/>
            <family val="2"/>
          </rPr>
          <t xml:space="preserve">Identified only as godwit, but a single Marbled Godwit was seen at Mud Bay the previous day.
</t>
        </r>
      </text>
    </comment>
  </commentList>
</comments>
</file>

<file path=xl/sharedStrings.xml><?xml version="1.0" encoding="utf-8"?>
<sst xmlns="http://schemas.openxmlformats.org/spreadsheetml/2006/main" count="8408" uniqueCount="634">
  <si>
    <t>Kachemak Bay Birders</t>
  </si>
  <si>
    <t>Semipalmated Plover</t>
  </si>
  <si>
    <t>Black-bellied Plover</t>
  </si>
  <si>
    <t>Greater Yellowlegs</t>
  </si>
  <si>
    <t>Lesser Yellowlegs</t>
  </si>
  <si>
    <t>Yellowlegs spp.</t>
  </si>
  <si>
    <t>Spotted Sandpiper</t>
  </si>
  <si>
    <t>Whimbrel</t>
  </si>
  <si>
    <t>Wandering Tattler</t>
  </si>
  <si>
    <t xml:space="preserve">Surfbird </t>
  </si>
  <si>
    <t xml:space="preserve">Black Turnstone </t>
  </si>
  <si>
    <t>Western Sandpiper</t>
  </si>
  <si>
    <t>Least Sandpiper</t>
  </si>
  <si>
    <t>Pectoral Sandpiper</t>
  </si>
  <si>
    <t>Dunlin</t>
  </si>
  <si>
    <t>Short-billed Dowitcher</t>
  </si>
  <si>
    <t>Wilson’s Snipe</t>
  </si>
  <si>
    <t>Red-necked Phalarope</t>
  </si>
  <si>
    <t>LESA/WESA/SESA</t>
  </si>
  <si>
    <t>SPECIES</t>
  </si>
  <si>
    <t>April</t>
  </si>
  <si>
    <t>May</t>
  </si>
  <si>
    <r>
      <t xml:space="preserve">SITE : </t>
    </r>
    <r>
      <rPr>
        <b/>
        <sz val="11"/>
        <color indexed="8"/>
        <rFont val="Calibri"/>
        <family val="2"/>
      </rPr>
      <t>Mud Bay</t>
    </r>
  </si>
  <si>
    <t>Other</t>
  </si>
  <si>
    <t>Total</t>
  </si>
  <si>
    <r>
      <t xml:space="preserve">SITE : </t>
    </r>
    <r>
      <rPr>
        <b/>
        <sz val="11"/>
        <color indexed="8"/>
        <rFont val="Calibri"/>
        <family val="2"/>
      </rPr>
      <t>Mid-Spit</t>
    </r>
  </si>
  <si>
    <r>
      <t xml:space="preserve">SITE : </t>
    </r>
    <r>
      <rPr>
        <b/>
        <sz val="11"/>
        <color indexed="8"/>
        <rFont val="Calibri"/>
        <family val="2"/>
      </rPr>
      <t>Outer Spit</t>
    </r>
  </si>
  <si>
    <r>
      <t>SITE :</t>
    </r>
    <r>
      <rPr>
        <b/>
        <sz val="11"/>
        <color indexed="8"/>
        <rFont val="Calibri"/>
        <family val="2"/>
      </rPr>
      <t xml:space="preserve"> Beluga Slough</t>
    </r>
  </si>
  <si>
    <r>
      <t xml:space="preserve">SITE : </t>
    </r>
    <r>
      <rPr>
        <b/>
        <sz val="11"/>
        <color indexed="8"/>
        <rFont val="Calibri"/>
        <family val="2"/>
      </rPr>
      <t>Islands and Islets</t>
    </r>
  </si>
  <si>
    <t xml:space="preserve"> </t>
  </si>
  <si>
    <t>Stationary Count</t>
  </si>
  <si>
    <t>Travelling Count</t>
  </si>
  <si>
    <t>Semipalmated Sandpiper</t>
  </si>
  <si>
    <r>
      <t xml:space="preserve">SITE : </t>
    </r>
    <r>
      <rPr>
        <b/>
        <sz val="11"/>
        <color indexed="8"/>
        <rFont val="Calibri"/>
        <family val="2"/>
      </rPr>
      <t>Mariner Park Lagoon</t>
    </r>
  </si>
  <si>
    <t>Mud Bay</t>
  </si>
  <si>
    <t>Mariner Park Lagoon</t>
  </si>
  <si>
    <t>Outer Spit</t>
  </si>
  <si>
    <t>Beluga Slough</t>
  </si>
  <si>
    <t>Islands and Islets</t>
  </si>
  <si>
    <t>Species</t>
  </si>
  <si>
    <t>Rock Sandpiper</t>
  </si>
  <si>
    <t>Pacific Golden Plover</t>
  </si>
  <si>
    <t>Marbled Godwit</t>
  </si>
  <si>
    <t>Black Oystercatcher</t>
  </si>
  <si>
    <t>Ruddy Turnstone</t>
  </si>
  <si>
    <t>American Golden-Plover</t>
  </si>
  <si>
    <t>Sanderling</t>
  </si>
  <si>
    <t>Dowitcher sp.</t>
  </si>
  <si>
    <t>Yellowlegs sp.</t>
  </si>
  <si>
    <t>Killdeer</t>
  </si>
  <si>
    <t>Bar-tailed Godwit</t>
  </si>
  <si>
    <t>Hudsonian Godwit</t>
  </si>
  <si>
    <t>Baird's Sandpiper</t>
  </si>
  <si>
    <t>Red Knot</t>
  </si>
  <si>
    <t>Long-billed Dowitcher</t>
  </si>
  <si>
    <t>Red Phalarope</t>
  </si>
  <si>
    <t>SITE : Homer Spit and Adjacent Waters</t>
  </si>
  <si>
    <t>Total Individuals</t>
  </si>
  <si>
    <t xml:space="preserve">     Index:</t>
  </si>
  <si>
    <t>Multiyear Data</t>
  </si>
  <si>
    <t>Sorted by average abundance</t>
  </si>
  <si>
    <t>Average</t>
  </si>
  <si>
    <t xml:space="preserve">The date cell for Homer Spit and Adjacent Waters has a comment that gives survey time, duration, and tide as well as weather conditions. </t>
  </si>
  <si>
    <t>Combined Total</t>
  </si>
  <si>
    <t xml:space="preserve">Sorted by abundance </t>
  </si>
  <si>
    <t>Sorted by abundance</t>
  </si>
  <si>
    <t>All Sites</t>
  </si>
  <si>
    <t xml:space="preserve">Total Species </t>
  </si>
  <si>
    <t xml:space="preserve"> Year:  2009</t>
  </si>
  <si>
    <t>Year: 2010</t>
  </si>
  <si>
    <t>Year: 2011</t>
  </si>
  <si>
    <t>Kachemak Bay Shorebird Monitoring Project</t>
  </si>
  <si>
    <t>Homer</t>
  </si>
  <si>
    <t>Spit</t>
  </si>
  <si>
    <t>Dowitcher spp.</t>
  </si>
  <si>
    <t>Year</t>
  </si>
  <si>
    <t>George West data sorted by year and then by species and date starting with most abundant species.  Years with few reports were left out.</t>
  </si>
  <si>
    <t>Observations from other than Mud Bay or Mariners park are noted with a comment (red tab).</t>
  </si>
  <si>
    <t>Mud Bay/Mariner Park</t>
  </si>
  <si>
    <t>Surfbird</t>
  </si>
  <si>
    <t>Black Turnstone</t>
  </si>
  <si>
    <t>Wilson's Snipe</t>
  </si>
  <si>
    <t>Mud Bay/Mariner Park/Spit</t>
  </si>
  <si>
    <t>Bristle-thighed Curlew</t>
  </si>
  <si>
    <t>Pacific Golden-Plover</t>
  </si>
  <si>
    <t>Solitary Sandpiper</t>
  </si>
  <si>
    <t>Mud Bay/Mariner Pk</t>
  </si>
  <si>
    <t>5/21/989</t>
  </si>
  <si>
    <t>Mud Bay/Mariner Pk/Spit</t>
  </si>
  <si>
    <t>Data only for dates between April 26 and may 21.</t>
  </si>
  <si>
    <t>George West Data</t>
  </si>
  <si>
    <t>Kachemak Bay Birders 2009 Shorebird Survey</t>
  </si>
  <si>
    <t xml:space="preserve">American Golden-Plover </t>
  </si>
  <si>
    <t>Kachemak Bay Birders 2010 Shorebird Survey</t>
  </si>
  <si>
    <t>Survey Data</t>
  </si>
  <si>
    <t>Killdeer (R)</t>
  </si>
  <si>
    <t>American Golden-Plover (U)</t>
  </si>
  <si>
    <t>Pacific Golden Plover (U)</t>
  </si>
  <si>
    <t>Black Oystercatcher (U)</t>
  </si>
  <si>
    <t>Bar-tailed Godwit (U)</t>
  </si>
  <si>
    <t>Hudsonian Godwit (U)</t>
  </si>
  <si>
    <t>Marbled Godwit (U)</t>
  </si>
  <si>
    <t>Ruddy Turnstone (U)</t>
  </si>
  <si>
    <t>Sanderling (U)</t>
  </si>
  <si>
    <t>Rock Sandpiper (U)</t>
  </si>
  <si>
    <t>Baird's Sandpiper (R)</t>
  </si>
  <si>
    <t>Red Knot (U)</t>
  </si>
  <si>
    <t>Long-billed Dowitcher (U)</t>
  </si>
  <si>
    <t>Red Phalarope (R)</t>
  </si>
  <si>
    <r>
      <t xml:space="preserve">SITE : </t>
    </r>
    <r>
      <rPr>
        <b/>
        <sz val="11"/>
        <color indexed="8"/>
        <rFont val="Calibri"/>
        <family val="2"/>
      </rPr>
      <t>Kachemak Bay Summary (all sites)</t>
    </r>
  </si>
  <si>
    <t>Kachemak Bay Shorebird Monitoring Project Data for Dates Matching West Data</t>
  </si>
  <si>
    <r>
      <t xml:space="preserve">SITE : </t>
    </r>
    <r>
      <rPr>
        <b/>
        <sz val="11"/>
        <color indexed="8"/>
        <rFont val="Calibri"/>
        <family val="2"/>
      </rPr>
      <t xml:space="preserve">Only Four </t>
    </r>
    <r>
      <rPr>
        <b/>
        <sz val="11"/>
        <color indexed="8"/>
        <rFont val="Calibri"/>
        <family val="2"/>
      </rPr>
      <t>Homer Spit Sites</t>
    </r>
  </si>
  <si>
    <t xml:space="preserve">Kachemak </t>
  </si>
  <si>
    <t>Bay</t>
  </si>
  <si>
    <r>
      <t xml:space="preserve"> </t>
    </r>
    <r>
      <rPr>
        <sz val="11"/>
        <color indexed="8"/>
        <rFont val="Calibri"/>
        <family val="2"/>
      </rPr>
      <t>Mariner Park Lagoon</t>
    </r>
  </si>
  <si>
    <r>
      <t xml:space="preserve"> </t>
    </r>
    <r>
      <rPr>
        <sz val="11"/>
        <color indexed="8"/>
        <rFont val="Calibri"/>
        <family val="2"/>
      </rPr>
      <t>Mid-Spit</t>
    </r>
  </si>
  <si>
    <t xml:space="preserve">2011 Data </t>
  </si>
  <si>
    <t>SITE : Kachemak Bay Summary (all sites)</t>
  </si>
  <si>
    <t>SITE : Homer Spit (Four Sites) for Comparison With West Data</t>
  </si>
  <si>
    <t>SITE : Homer Spit (all 4 sites)</t>
  </si>
  <si>
    <t>Kachemak Bay Birders 2011 Shorebird Survey</t>
  </si>
  <si>
    <t>Spit Sites</t>
  </si>
  <si>
    <t>Summary of George West Data</t>
  </si>
  <si>
    <t>George West Data Used for Comparison;  Based on Every Fifth Day.</t>
  </si>
  <si>
    <t>Total Individual birds</t>
  </si>
  <si>
    <t>Total Species</t>
  </si>
  <si>
    <t># of species</t>
  </si>
  <si>
    <t>West report</t>
  </si>
  <si>
    <t>West Average</t>
  </si>
  <si>
    <t>KBB Average</t>
  </si>
  <si>
    <t>Total counts for all six sites.</t>
  </si>
  <si>
    <t>LESA/WESA/SESA/DUNL</t>
  </si>
  <si>
    <t>2012 data for all sites</t>
  </si>
  <si>
    <t>2011 data for all sites</t>
  </si>
  <si>
    <t>Taxa&gt;10</t>
  </si>
  <si>
    <t>2010  data for all sites</t>
  </si>
  <si>
    <t>Year: 2012</t>
  </si>
  <si>
    <t>Homer Spit</t>
  </si>
  <si>
    <t>Beluga</t>
  </si>
  <si>
    <t xml:space="preserve">Islands </t>
  </si>
  <si>
    <t>Sites</t>
  </si>
  <si>
    <t>Slough</t>
  </si>
  <si>
    <t>&amp; Islets</t>
  </si>
  <si>
    <t>Kachemak Bay Birders 2012 Shorebird Survey</t>
  </si>
  <si>
    <t xml:space="preserve">2012 Data </t>
  </si>
  <si>
    <t>Comparison of West Shorebird Data (1986-1994) to Kachemak Bay Birders Data (2009, 2010 , 2011, and 2012) for All Sites</t>
  </si>
  <si>
    <t xml:space="preserve">All duplicate observations between sites were resolved before reports were written.    </t>
  </si>
  <si>
    <t>West's Count Data</t>
  </si>
  <si>
    <t>KBB Count Data</t>
  </si>
  <si>
    <t>The Homer Spit and Adjacent Waters table provides a summation for all six monitoring sites.</t>
  </si>
  <si>
    <t>Incidents of disturbance are described as comments within the table for the respective date.</t>
  </si>
  <si>
    <t>SITE : Anchor River</t>
  </si>
  <si>
    <t>The date cell for each site spreadsheet has a comment that lists monitors for that site and date.</t>
  </si>
  <si>
    <t>Other;  Plover sp.</t>
  </si>
  <si>
    <t>#</t>
  </si>
  <si>
    <t>Comparing counts for all sites</t>
  </si>
  <si>
    <t>Combined Totals for Six Sites</t>
  </si>
  <si>
    <t>Totals</t>
  </si>
  <si>
    <t xml:space="preserve">Killdeer </t>
  </si>
  <si>
    <t xml:space="preserve">LESA/WESA/SESA </t>
  </si>
  <si>
    <t>Data from the Anchor River and Kasilof River</t>
  </si>
  <si>
    <t>SITE : Kasilof  River</t>
  </si>
  <si>
    <t xml:space="preserve">     Sheet 1 - Homer Spit area shorebird observations based on protocol</t>
  </si>
  <si>
    <t xml:space="preserve">Deleted from tables below are species not seen and comments. </t>
  </si>
  <si>
    <t>Other;  Bristle-thighed Curlew</t>
  </si>
  <si>
    <t xml:space="preserve">Sorted according to All Sites abundance. </t>
  </si>
  <si>
    <t>SITE : Kasilof River</t>
  </si>
  <si>
    <t>Year: 2013</t>
  </si>
  <si>
    <t># of Sp.</t>
  </si>
  <si>
    <t>All Homer Spit area Sites</t>
  </si>
  <si>
    <t>Kachemak Bay Birders 2013 Shorebird Survey</t>
  </si>
  <si>
    <t>2013 data for all sites</t>
  </si>
  <si>
    <t>2014 Shorebird Monitoring Project</t>
  </si>
  <si>
    <t>The site cell for each spreadsheet includes a comment (red flag) that has a  description of the site.</t>
  </si>
  <si>
    <t xml:space="preserve">the same protocol as used at the Homer Spit. </t>
  </si>
  <si>
    <t>To avoid double counting with flocks of shorebirds that may have left nearby Homer Spit, monitoring at the Anchor River followed</t>
  </si>
  <si>
    <t xml:space="preserve">     Sheet 3 - Supplemental  (non-protocol) shorebird observations. </t>
  </si>
  <si>
    <t>The reason for using percentage is to allow data from different species to fit on the same chart, even though there may be orders of magnitude</t>
  </si>
  <si>
    <t>differences in populations.</t>
  </si>
  <si>
    <t>This data can be used to evaluate difference in arrival dates at Kachemak Bay or difference between years for a species.</t>
  </si>
  <si>
    <t>Year: 2014</t>
  </si>
  <si>
    <t>April 2014</t>
  </si>
  <si>
    <t xml:space="preserve">April Normal </t>
  </si>
  <si>
    <t>May 2014</t>
  </si>
  <si>
    <t>May Normal</t>
  </si>
  <si>
    <t>Average high temperature</t>
  </si>
  <si>
    <t xml:space="preserve">47.9°F </t>
  </si>
  <si>
    <t>44°F</t>
  </si>
  <si>
    <t xml:space="preserve">59.7°F </t>
  </si>
  <si>
    <t>52°F</t>
  </si>
  <si>
    <t>Average low temperature</t>
  </si>
  <si>
    <t xml:space="preserve">32.0°F </t>
  </si>
  <si>
    <t>30°F</t>
  </si>
  <si>
    <t xml:space="preserve">40.2°F </t>
  </si>
  <si>
    <t>37°F</t>
  </si>
  <si>
    <t>Average temperature</t>
  </si>
  <si>
    <t xml:space="preserve">39.95°F </t>
  </si>
  <si>
    <t xml:space="preserve">49.95°F </t>
  </si>
  <si>
    <t>Total Precipitation</t>
  </si>
  <si>
    <t xml:space="preserve">0.27 inch </t>
  </si>
  <si>
    <t>1.06 inch</t>
  </si>
  <si>
    <t xml:space="preserve">1.07 inch </t>
  </si>
  <si>
    <t>0.83 inch</t>
  </si>
  <si>
    <t xml:space="preserve">     Sheet 4 - Homer Spit Sites Multiyear data</t>
  </si>
  <si>
    <t xml:space="preserve">     Sheet 5 - Anchor and Kasilof River Multiyear data</t>
  </si>
  <si>
    <t>2013 Shorebird Monitoring Project</t>
  </si>
  <si>
    <t xml:space="preserve">To avoid double counting with flocks of shorebirds that may have left nearby Homer Spit, monitoring at the Anchor River followed the </t>
  </si>
  <si>
    <t xml:space="preserve">same protocol as used at the Homer Spit. </t>
  </si>
  <si>
    <t>Plover sp.</t>
  </si>
  <si>
    <t xml:space="preserve">Monitoring at the Kasilof River followed a different protocol.  There were also nine monitoring dates, but not with equal intervals.  </t>
  </si>
  <si>
    <t xml:space="preserve">Due to limited visibility at high tide, monitoring began as the rising tide reached the half-way point between high and low tides. </t>
  </si>
  <si>
    <t>`</t>
  </si>
  <si>
    <t>2015 Shorebird Monitoring Project</t>
  </si>
  <si>
    <t>Tide data is taken from the Seldovia tide tables.</t>
  </si>
  <si>
    <t xml:space="preserve">     Sheet 2 - Anchor and Kasilof Rivers shorebird observations</t>
  </si>
  <si>
    <t xml:space="preserve">     Sheet 6 - Comparisons to George West data</t>
  </si>
  <si>
    <t xml:space="preserve">     Sheet 7 - Arrival data</t>
  </si>
  <si>
    <t>Weather data is based on NOAA Homer Airport reports (http://w1.weather.gov/obhistory/PAHO.html)</t>
  </si>
  <si>
    <t>Mid-Spit</t>
  </si>
  <si>
    <t>Surveyor(s)</t>
  </si>
  <si>
    <t>TB</t>
  </si>
  <si>
    <t>TB, LB</t>
  </si>
  <si>
    <t>KT</t>
  </si>
  <si>
    <t>LB, EB</t>
  </si>
  <si>
    <t>Observers:</t>
  </si>
  <si>
    <t>LB = Laura Burke</t>
  </si>
  <si>
    <t>DB = Damien Burke</t>
  </si>
  <si>
    <t>EB = Eve Burke</t>
  </si>
  <si>
    <t>TB = Toby Burke</t>
  </si>
  <si>
    <t xml:space="preserve">Monitoring at the Kasilof River followed a slightly different protocol.  Due to limited visibility at high tide, monitoring began as the </t>
  </si>
  <si>
    <t>rising tide reached the half-way point between high and low tide.</t>
  </si>
  <si>
    <t xml:space="preserve">Deleted from the table below are species not seen . </t>
  </si>
  <si>
    <t xml:space="preserve">Deleted from table below are species not seen and comments. </t>
  </si>
  <si>
    <t xml:space="preserve">In addition to nine monitoring days at five day intervals, this data includes one extra day(May 15) which provides supplementary </t>
  </si>
  <si>
    <t xml:space="preserve">data to get a better picture of number of shorebirds during the peak of migration. </t>
  </si>
  <si>
    <t>Year: 2015</t>
  </si>
  <si>
    <t>Arrival Date Calculations for Homer Spit and Adjacent Waters</t>
  </si>
  <si>
    <t>West's data for 1987 and 1988 was not sufficient enough to include in this comparison.</t>
  </si>
  <si>
    <t>Comparison of Six Days of West Shorebird Data (1986-1994) to Six Comparable days of Kachemak Bay Birders Data (2009-2015) for Homer Spit sites.</t>
  </si>
  <si>
    <t>West's data for 1987 and 1988 was not sufficient to include in this comparison.</t>
  </si>
  <si>
    <t>Data from West's monitoring is based on five day intervals starting from April 26 from 1986-1994.</t>
  </si>
  <si>
    <t>The spreadsheets below illustrate by species the percentage of birds compared to the total count for that species.</t>
  </si>
  <si>
    <t>Total All Shorebirds</t>
  </si>
  <si>
    <t>Early Arrivals</t>
  </si>
  <si>
    <t>2016 Shorebird Monitoring Project</t>
  </si>
  <si>
    <t>2016 Shorebird Monitoring Results for Homer Spit Sites Based on Protocol</t>
  </si>
  <si>
    <t xml:space="preserve">Below are the 2016 Kachemak Bay Birders counts for shorebirds that migrated through the Homer Spit area between April 16 and May 26. </t>
  </si>
  <si>
    <t xml:space="preserve">This is the fourth year of monitoring the spring shorebird migration at the Anchor River and the Kasilof River.  </t>
  </si>
  <si>
    <t>2016 SPRING - KASILOF RIVER MOUTH SHOREBIRD SURVEY</t>
  </si>
  <si>
    <t>09:10-10:40</t>
  </si>
  <si>
    <t>13:10-14:40</t>
  </si>
  <si>
    <t>16:20-17:50</t>
  </si>
  <si>
    <t>08:00-09:30</t>
  </si>
  <si>
    <t>13:00-14:30</t>
  </si>
  <si>
    <t>17:20-18:50</t>
  </si>
  <si>
    <t>10:40-12:10</t>
  </si>
  <si>
    <t>13:00-15:00</t>
  </si>
  <si>
    <t>13:30-15:00</t>
  </si>
  <si>
    <t>16:40-18:10</t>
  </si>
  <si>
    <t>LB</t>
  </si>
  <si>
    <t>TB, LB, KT, GK</t>
  </si>
  <si>
    <t>TB, LB. DS</t>
  </si>
  <si>
    <t>LB, DB, CV</t>
  </si>
  <si>
    <t>KT = Ken Tarbox</t>
  </si>
  <si>
    <t>GK = George Kirsch</t>
  </si>
  <si>
    <t>DS = David Sonneborn</t>
  </si>
  <si>
    <t>CV = Chet Vincent</t>
  </si>
  <si>
    <t>2009-2016 Kachemak Bay Shorebird Count</t>
  </si>
  <si>
    <t>Year: 2016</t>
  </si>
  <si>
    <t>Since the base date for KBB monitoring is the Monday after shorebird festival, starting dates vary; April 26 for 2009, April 25th for  2010, April 24 for 2011 and 2012, April 28 for 2013, April 27 for 2014, April 26 for 2015 &amp;2016.</t>
  </si>
  <si>
    <t>Since the base date for KBB monitoring is the Monday after shorebird festival, dates vary; April 26 for 2009, April 25th for  2010, April 24 for 2011 and 2012, April 28 for 2013, April 27 for 2014, and April 26 for 2015 &amp; 2016.</t>
  </si>
  <si>
    <t>2016 Data</t>
  </si>
  <si>
    <t>SITE : Homer Spit Sites</t>
  </si>
  <si>
    <t>Total All Shorebirds for date</t>
  </si>
  <si>
    <t xml:space="preserve">Comparing by percentage the count by monitoring date for a species to its total count count for this year. </t>
  </si>
  <si>
    <t>Multiyear Data for Anchor River and Kasilof River</t>
  </si>
  <si>
    <t>Added Day</t>
  </si>
  <si>
    <t>Also, comparing the percentage of birds for this group of species total count for all shorebirds for that date.</t>
  </si>
  <si>
    <t xml:space="preserve">Monitoring </t>
  </si>
  <si>
    <t xml:space="preserve">Supplemental </t>
  </si>
  <si>
    <t>Black-bellied/Golden Plover</t>
  </si>
  <si>
    <t>Greater/Lesser Yellowlegs</t>
  </si>
  <si>
    <t>COMMON NAME</t>
  </si>
  <si>
    <t>SCIENTIFIC NAME</t>
  </si>
  <si>
    <t>COUNT</t>
  </si>
  <si>
    <t>LOCALITY</t>
  </si>
  <si>
    <t>DATE</t>
  </si>
  <si>
    <t xml:space="preserve">TIME </t>
  </si>
  <si>
    <t>FIRST NAME</t>
  </si>
  <si>
    <t>LAST NAME</t>
  </si>
  <si>
    <t>TRIP COMMENTS</t>
  </si>
  <si>
    <t>Calidris bairdii</t>
  </si>
  <si>
    <t>Homer Spit--Mid-Spit (Green Timbers &amp; Louie's Lagoon)</t>
  </si>
  <si>
    <t>Aaron</t>
  </si>
  <si>
    <t>Lang</t>
  </si>
  <si>
    <t>This was part of the Kachemak Bay Shorebird Monitoring project</t>
  </si>
  <si>
    <t>Limosa lapponica</t>
  </si>
  <si>
    <t>&lt;br /&gt;Submitted from eBird Android 1.0.4</t>
  </si>
  <si>
    <t>Homer Spit--Mud Bay</t>
  </si>
  <si>
    <t>Haematopus bachmani</t>
  </si>
  <si>
    <t>Kachemak Bay--Cohen Is./60' Rk/Lancashire Rks</t>
  </si>
  <si>
    <t>George</t>
  </si>
  <si>
    <t>Matz</t>
  </si>
  <si>
    <t>Saw a humpback whale.----Kachemak Bay Shorebird Monitoring Project--2016 Session #2----On Thursday, April 21 the Kachemak Bay Birders had its second shorebird monitoring session for this season.  This is our eighth consecutive year of monitoring.  Twenty-six volunteers made observations for two hours (4:45-6:45pm) at six sites in the Homer Spit area as well as 5 volunteers at Anchor Point/River.  Sites in the Spit area include Mud Bay, Mariner Park Lagoon, Mid-Spit, and the Outer Spit (boat harbor area), nearby Beluga Slough, and the Islands and Islets on the south side of the Bay.  In addition, a team of two Keen Eye Birders monitored the mouth of the Kasilof River. This is essentially an avian bioblitz.----Mild weather conditions continued; Anchorage reported a record high.  The Homer Airport NOAA report said that at 4:53 pm the temperature was 52° F, winds were from the SW at 5 mph, skies were clear, and the barometric pressure was 29.71.  At 6:53 pm the temperature was 53°, winds were SW at 6 mph, skis were still clear, and the barometer dropped to 29.68.  High tide 17.7 feet was at 3:18; the mean high tide is 17.4 feet. ----We had reports that Western Sandpipers have already shown up in Cordova.  But, despite the late spring-like weather, they apparently haven’t continued on with their journey, at least in our direction.  Shorebirds that were here included 12 BLACK-BELLIED PLOVERS at Green Timbers in the mid-Spit area, and 2 more at Beluga Slough and 1 at Anchor River.  There were also 5 GREATER YELLOWLEGS at Beluga Slough, 5 at the Anchor River, and 3 at the Kasilof River.  There were 12 SURFBIRDS on the rocks at the harbor entrance (monitors on the boat saw 17 when passing the harbor entrance).  Also seen from Karl’s boat were 2 OYSTERCATCHERS at Cohen Island and 2 ROCK SANDPIPERS at Lancashire Rock.  --Other birds of interest, besides those usually seen, include small flocks of  GREATER WHITE-FRONTED GOOSE have arrived which were mixed in with some CACKLING GOOSE.  The Kasilof River had some CANADA GOOSE.  A small flock of SNOW GOOSE were at Anchor Point, which is unusually for this area.  Some NORTHERN SHOVELER were at Mud Bay and Beluga Slough.  A GLAUCOUS GULL was seen at the boat harbor and 2 more were noted at the Anchor River.  Given the recent die-off of COMMON MURRE, we have been paying particular attention to their return.  There were 1,000-1,200 at Gull Island.  While this is less than normal, it is still early.  On the other hand, there were about 5,000-6,000 BLACK-LEGGED KITTIWAKES at Gull Island, which is about normal for breeding season despite being early.  There have also been some AMERICAN PIPIT and LAPLAND LONGSPUR.--Also back are the SANDHILL CRANES.  Homer loves its cranes. I and 2 others were monitoring at the Mariner Park Lagoon viewing platform.  When we arrived we didn’t see the pair of cranes that usually nest there.  While they weren’t here during the first monitoring session, we were told they had arrived.  Then, towards the end of the session, a single crane came flying in from up the bay, circled the lagoon and landed.  Out rushed the two cranes from some brush at the edge of the lagoon/forest.  What was I interesting is that the newly arrived crane had gray plumage and the two already here were now had very reddish-brown plumage from dabbing all this local, iron-rich mud, on their feathers.  Anyhow, a big squabble broke out and feathers were literally flying. The newly arrived crane took off but only went to the other side of the lagoon.  So the other two flew over there.  The new arrival started walking away with the other two marching right behind. They strutted clear across the dry lagoon and then back, with little squabbles every once in a while. This truly was a Disney moment.  We didn’t see any shorebirds, but because we were out there we were fortunate to witness this crane incident. --Next monitoring session next Tuesday.</t>
  </si>
  <si>
    <t>Kachemak Bay (SW of Homer Spit)</t>
  </si>
  <si>
    <t>David</t>
  </si>
  <si>
    <t>Younkman</t>
  </si>
  <si>
    <t>Kachemak Bay to Gull Island and return &lt;br /&gt;Submitted from eBird for iOS, version 1.1.5 Build 44</t>
  </si>
  <si>
    <t>US-Alaska-Homer - 59.539x-151.472 - Apr 22, 2016 10:48 AM</t>
  </si>
  <si>
    <t>John</t>
  </si>
  <si>
    <t>Stanek</t>
  </si>
  <si>
    <t>&lt;br /&gt;Submitted from eBird Android 1.0.2</t>
  </si>
  <si>
    <t>US-AK-China Poot Bay-99603 - 59.5722x-151.3015</t>
  </si>
  <si>
    <t>Margeaux</t>
  </si>
  <si>
    <t>Maerz</t>
  </si>
  <si>
    <t>&lt;br /&gt;Submitted from eBird for iOS, version 1.1.5 Build 44</t>
  </si>
  <si>
    <t>Kachemak Bay--Gull Island (near Peterson Bay)</t>
  </si>
  <si>
    <t>US-Alaska-Homer - 59.577x-151.319 - May 1, 2016 9:02 PM</t>
  </si>
  <si>
    <t>Seth</t>
  </si>
  <si>
    <t>Spencer</t>
  </si>
  <si>
    <t>Sam</t>
  </si>
  <si>
    <t>Wilson</t>
  </si>
  <si>
    <t>Aboard the Torega&lt;br /&gt;Submitted from eBird Android 1.0.4</t>
  </si>
  <si>
    <t>CONNIE</t>
  </si>
  <si>
    <t>TARBOX</t>
  </si>
  <si>
    <t>This report includes a 3 hour boat trip with Bay Excursions out to Yukon and Gull Island.  Also birding from shore for the remaider of the time which includes Beluga Lake and Slough.  We also stopped at Anchor Point and picked up Mew gulls, Common Mergansers, yellow rumped warbler, and snow goose</t>
  </si>
  <si>
    <t>Lynne</t>
  </si>
  <si>
    <t>Schoenborn</t>
  </si>
  <si>
    <t>Kachemak bay/Homer, 60 ft Rock, the bluffs</t>
  </si>
  <si>
    <t>Emily</t>
  </si>
  <si>
    <t>Johnson</t>
  </si>
  <si>
    <t>Party size is an estimate</t>
  </si>
  <si>
    <t>Virginia</t>
  </si>
  <si>
    <t>Rettig</t>
  </si>
  <si>
    <t>&lt;br /&gt;Submitted from eBird for iOS, version 1.2.0 Build 62</t>
  </si>
  <si>
    <t>US-Kachemak Bay - 59.5922x-151.3647 - May 14, 2016, 12:56 PM</t>
  </si>
  <si>
    <t>Monica</t>
  </si>
  <si>
    <t>Kopp</t>
  </si>
  <si>
    <t>Eiders and otters tour by rainbow connection.  &lt;br /&gt;Submitted from eBird for iOS, version 1.2.0 Build 62</t>
  </si>
  <si>
    <t>Peterson Bay</t>
  </si>
  <si>
    <t>Sherman</t>
  </si>
  <si>
    <t>Garnett</t>
  </si>
  <si>
    <t>Part of Institute for Coastal Studies Master Naturalist Class on Tidal Pools</t>
  </si>
  <si>
    <t>Arenaria melanocephala</t>
  </si>
  <si>
    <t>Kayaking around Gull Island</t>
  </si>
  <si>
    <t>811 Ocean Drive Loop, Homer, AK</t>
  </si>
  <si>
    <t>Martin</t>
  </si>
  <si>
    <t>Renner</t>
  </si>
  <si>
    <t>Homer Spit--Outer Spit (Fishing Hole to Lands End)</t>
  </si>
  <si>
    <t>Homer Spit--Boat Harbor entrance</t>
  </si>
  <si>
    <t>Gary</t>
  </si>
  <si>
    <t>Lyon</t>
  </si>
  <si>
    <t>earlier seen 2 Least Sandpipers, but not from the house.</t>
  </si>
  <si>
    <t>Report from second mid-Spit team by Louie's Lagoon</t>
  </si>
  <si>
    <t>Homer--Beluga Slough &amp; Bishops Beach</t>
  </si>
  <si>
    <t>Walked from Beluga Slough to Mariner Park and return.&lt;br /&gt;Submitted from eBird Android 1.2.0</t>
  </si>
  <si>
    <t>Mud Bay Trail</t>
  </si>
  <si>
    <t>Homer Spit--Boat Harbor</t>
  </si>
  <si>
    <t>Homer Spit--Freight Dock Rd &amp; Overlooks</t>
  </si>
  <si>
    <t>Brian</t>
  </si>
  <si>
    <t>Nordstrom</t>
  </si>
  <si>
    <t>Laura</t>
  </si>
  <si>
    <t>Burke</t>
  </si>
  <si>
    <t>Jonah</t>
  </si>
  <si>
    <t>Lindquist</t>
  </si>
  <si>
    <t>Kachemak Bay (NE of Homer Spit)</t>
  </si>
  <si>
    <t>Sue</t>
  </si>
  <si>
    <t>Keator</t>
  </si>
  <si>
    <t>Tasha</t>
  </si>
  <si>
    <t>Dimarzio</t>
  </si>
  <si>
    <t>Birding from beluga slough to the light house high tide sunny 65 light breeze birding with Emily San Sadie Orla and Charlie &lt;br /&gt;Submitted from eBird for iOS, version 1.1.5 Build 44</t>
  </si>
  <si>
    <t>Pluvialis squatarola</t>
  </si>
  <si>
    <t>Took part of the Kachemak Bay Shorebird monitoring project. Our route was the part of the mid-spit, including Green Timbers and the Barge Basin Jetty.</t>
  </si>
  <si>
    <t>Scott</t>
  </si>
  <si>
    <t>Somershoe</t>
  </si>
  <si>
    <t>Kachemak Bay Shorebird Monitoring Project--2016 Session #2----On Thursday, April 21 the Kachemak Bay Birders had its second shorebird monitoring session for this season.  This is our eighth consecutive year of monitoring.  Twenty-six volunteers made observations for two hours (4:45-6:45pm) at six sites in the Homer Spit area as well as 5 volunteers at Anchor Point/River.  Sites in the Spit area include Mud Bay, Mariner Park Lagoon, Mid-Spit, and the Outer Spit (boat harbor area), nearby Beluga Slough, and the Islands and Islets on the south side of the Bay.  In addition, a team of two Keen Eye Birders monitored the mouth of the Kasilof River. This is essentially an avian bioblitz.----Mild weather conditions continued; Anchorage reported a record high.  The Homer Airport NOAA report said that at 4:53 pm the temperature was 52° F, winds were from the SW at 5 mph, skies were clear, and the barometric pressure was 29.71.  At 6:53 pm the temperature was 53°, winds were SW at 6 mph, skis were still clear, and the barometer dropped to 29.68.  High tide 17.7 feet was at 3:18; the mean high tide is 17.4 feet. ----We had reports that Western Sandpipers have already shown up in Cordova.  But, despite the late spring-like weather, they apparently haven’t continued on with their journey, at least in our direction.  Shorebirds that were here included 12 BLACK-BELLIED PLOVERS at Green Timbers in the mid-Spit area, and 2 more at Beluga Slough and 1 at Anchor River.  There were also 5 GREATER YELLOWLEGS at Beluga Slough, 5 at the Anchor River, and 3 at the Kasilof River.  There were 12 SURFBIRDS on the rocks at the harbor entrance (monitors on the boat saw 17 when passing the harbor entrance).  Also seen from Karl’s boat were 2 OYSTERCATCHERS at Cohen Island and 2 ROCK SANDPIPERS at Lancashire Rock.  --Other birds of interest, besides those usually seen, include small flocks of  GREATER WHITE-FRONTED GOOSE have arrived which were mixed in with some CACKLING GOOSE.  The Kasilof River had some CANADA GOOSE.  A small flock of SNOW GOOSE were at Anchor Point, which is unusually for this area.  Some NORTHERN SHOVELER were at Mud Bay and Beluga Slough.  A GLAUCOUS GULL was seen at the boat harbor and 2 more were noted at the Anchor River.  Given the recent die-off of COMMON MURRE, we have been paying particular attention to their return.  There were 1,000-1,200 at Gull Island.  While this is less than normal, it is still early.  On the other hand, there were about 5,000-6,000 BLACK-LEGGED KITTIWAKES at Gull Island, which is about normal for breeding season despite being early.  There have also been some AMERICAN PIPIT and LAPLAND LONGSPUR.--Also back are the SANDHILL CRANES.  Homer loves its cranes. I and 2 others were monitoring at the Mariner Park Lagoon viewing platform.  When we arrived we didn’t see the pair of cranes that usually nest there.  While they weren’t here during the first monitoring session, we were told they had arrived.  Then, towards the end of the session, a single crane came flying in from up the bay, circled the lagoon and landed.  Out rushed the two cranes from some brush at the edge of the lagoon/forest.  What was I interesting is that the newly arrived crane had gray plumage and the two already here were now had very reddish-brown plumage from dabbing all this local, iron-rich mud, on their feathers.  Anyhow, a big squabble broke out and feathers were literally flying. The newly arrived crane took off but only went to the other side of the lagoon.  So the other two flew over there.  The new arrival started walking away with the other two marching right behind. They strutted clear across the dry lagoon and then back, with little squabbles every once in a while. This truly was a Disney moment.  We didn’t see any shorebirds, but because we were out there we were fortunate to witness this crane incident. --Next monitoring session next Tuesday.</t>
  </si>
  <si>
    <t>Krueper</t>
  </si>
  <si>
    <t>Part of the Kachemak Bay shorebird monitoring project. Green Timbers and the barge basin jetty.</t>
  </si>
  <si>
    <t>This is the second team that covers the mid-Spit area.</t>
  </si>
  <si>
    <t>Homer Spit--Mariner Park Lagoon</t>
  </si>
  <si>
    <t>&lt;br /&gt;Submitted from eBird Android 1.2.0</t>
  </si>
  <si>
    <t>Lynn</t>
  </si>
  <si>
    <t>Barber</t>
  </si>
  <si>
    <t>Max</t>
  </si>
  <si>
    <t>Rabinowitz</t>
  </si>
  <si>
    <t>&lt;br /&gt;Submitted from eBird for iOS, version 1.2.1 Build 65</t>
  </si>
  <si>
    <t>Black-bellied Plover/golden-plover sp.</t>
  </si>
  <si>
    <t>Pluvialis sp.</t>
  </si>
  <si>
    <t>Kristina</t>
  </si>
  <si>
    <t>McOmber</t>
  </si>
  <si>
    <t>US-AK-Homer-3232 Homer Spit Rd - 59.6141x-151.4454</t>
  </si>
  <si>
    <t>Carla</t>
  </si>
  <si>
    <t>Stanley</t>
  </si>
  <si>
    <t>Shorebird Monitoring session 5 &lt;br /&gt;Submitted from eBird for iOS, version 1.1.5 Build 44</t>
  </si>
  <si>
    <t>Calidris alpina</t>
  </si>
  <si>
    <t>Second team covering the Louie's lagoon portion of mid-spit.</t>
  </si>
  <si>
    <t>Homer - behind lighthouse</t>
  </si>
  <si>
    <t>More festival birding on a beautiful day! &lt;br /&gt;Submitted from eBird for iOS, version 1.2.0 Build 62</t>
  </si>
  <si>
    <t>Katchemak Bay Festival field trip led by Dave Erikson.</t>
  </si>
  <si>
    <t>US-AK-Homer-2592-2660 Homer Spit Rd - 59.6265x-151.4735</t>
  </si>
  <si>
    <t xml:space="preserve">Nicole </t>
  </si>
  <si>
    <t>Koeltzow</t>
  </si>
  <si>
    <t>Report from the team that covers the Green Timbers section of this site.</t>
  </si>
  <si>
    <t>The second team  for this site covers the Louie's lagoon area.</t>
  </si>
  <si>
    <t>Homer Spit--Mariner Park Campground</t>
  </si>
  <si>
    <t>Sonneborn</t>
  </si>
  <si>
    <t>Pulse of shorebirds when compared to yesterday. A little far wheat to check for other species of peep &lt;br /&gt;Submitted from eBird for iOS, version 1.2.0 Build 62</t>
  </si>
  <si>
    <t>Randy</t>
  </si>
  <si>
    <t>Weisser</t>
  </si>
  <si>
    <t>I didn't keep track of seagulls, which were always present</t>
  </si>
  <si>
    <t>Homer Spit--Louie's Lagoon</t>
  </si>
  <si>
    <t>I am entering this data because the same number of Dunlin were observed 24 hours later at Kasilof River, approx. 60 miles North of here, Same group?</t>
  </si>
  <si>
    <t>Tringa melanoleuca</t>
  </si>
  <si>
    <t>Homer--Beluga Slough Dam</t>
  </si>
  <si>
    <t>Homer--Beluga Lake-east end &amp; overlook</t>
  </si>
  <si>
    <t>Kachemak Bay Shorebird Monitoring Project--2016 Session #1----On Saturday, April 16 the Kachemak Bay Birders had its first shorebird monitoring session for this season.  This is our eight consecutive year of monitoring.  Twenty-five volunteers made observations for two hours (11:30-1:30) at six sites in the Homer Spit area as well as four volunteers at Anchor Point/River.  Sites in the Spit area include Mud Bay, Mariner Park Lagoon, Mid-Spit, and the Outer Spit (boat harbor area), nearby Beluga Slough, and the Islands and Islets on the south side of the Bay.  In addition, a team of two Keen Eye Birders monitored the mouth of the Kasilof River. ----Record mild weather conditions the past several weeks (three days in a row of record high temperature last week in Anchorage) has resulted in an early green-up and us expecting an early migration this spring.  The Homer Airport NOAA report said that at 10:53 pm the temperature was 41° F, winds were calm, skies overcast, and the barometric pressure was 29.88.  At 1:53 pm the temperature was 44°, winds were still calm, skies clearing and the barometric pressure has risen to 29.83.  High tide at 11:36 was only 14.2 feet; the mean high tide is 17.4 feet. ----The only shorebirds seen this first session on the Homer Spit area were 12 BLACK-BELLIED at Mid-Spit and 1 GREATER YELLOWLEGS heard at Beluga Slough; at the Anchor River they saw 2.  Only 1 ROCK SANDPIPER was seen at Cohen Island.  A month or so ago there were approximately 3,000 ROCK SANDPIPERS roosting during most high tides right within the harbor.  As warmer weather came, the number decreased steadily.  In most previous years there would still be a fair amount in Kachemak Bay when we started monitoring.----The monitors at Beluga Slough reported that this year there were no vehicles on the berm, thanks to the ordinance passed last winter by the city council and the placement of rocks at the Bishop’s Beach parking lot to block access. ----Other birds of note were PACIFIC WREN heard at Mariner Park and Anchor Point. Last year this species was unusually common in the Homer area. In the Mid-Spit area they saw 2 RED-THROATED LOONS, 1 PACIFIC LOON, 20 COMMON LOONS, and I YELLOW-BILLED LOON. At the Outer Spit they saw 5 COMMON LOONS. There were 4 EURASIAN WIGEONS at Beluga Slough.  We have been keeping an eye out on the return of COMMON MURRES to Gull Island. This session we saw about 570, which is about the same as other reports.  This is about an order of magnitude less than previous years, though the count in previous years was a bit later.  Too soon to say if there is a decrease after the nesting failures and die-off, but we are watching.</t>
  </si>
  <si>
    <t>Homer--Beluga Lake</t>
  </si>
  <si>
    <t>Jay</t>
  </si>
  <si>
    <t>Carlisle</t>
  </si>
  <si>
    <t>Private Residence, Kathy Ct., Homer, AK</t>
  </si>
  <si>
    <t>Longhenry</t>
  </si>
  <si>
    <t>Birds around Allie's house this morning.</t>
  </si>
  <si>
    <t>Homer--Calvin and Coyle Nature Trail</t>
  </si>
  <si>
    <t>Brisk walk of the loop trail &lt;br /&gt;Submitted from eBird for iOS, version 1.1.5 Build 44</t>
  </si>
  <si>
    <t>US-Alaska-Homer-272 Charles Way - 59.64x-151.537</t>
  </si>
  <si>
    <t>Katchemak Bay Festival field trip</t>
  </si>
  <si>
    <t>includes east end and overlook</t>
  </si>
  <si>
    <t>Sadie</t>
  </si>
  <si>
    <t>Ulman</t>
  </si>
  <si>
    <t>Calm. 58F. w TD EJ ronnie Orla  &lt;br /&gt;Submitted from eBird for iOS, version 1.1.5 Build 44</t>
  </si>
  <si>
    <t>Tringa melanoleuca/flavipes</t>
  </si>
  <si>
    <t>McDuffie</t>
  </si>
  <si>
    <t>Michael</t>
  </si>
  <si>
    <t>Mungoven</t>
  </si>
  <si>
    <t>Tamara</t>
  </si>
  <si>
    <t>Reiser</t>
  </si>
  <si>
    <t>Limosa haemastica</t>
  </si>
  <si>
    <t>Calidris minutilla</t>
  </si>
  <si>
    <t>Report from second team for mid-Spit site</t>
  </si>
  <si>
    <t>Tringa flavipes</t>
  </si>
  <si>
    <t>Emily and I birded the board walk around the slough and the beach beautiful Alpine glo over the mountains high tide &lt;br /&gt;Submitted from eBird for iOS, version 1.1.5 Build 44</t>
  </si>
  <si>
    <t>Limnodromus scolopaceus</t>
  </si>
  <si>
    <t>Limosa fedoa</t>
  </si>
  <si>
    <t>One last check for shorebirds before leaving town overcast and high tide but not that high of a tide lots of mud still showing &lt;br /&gt;Submitted from eBird for iOS, version 1.1.5 Build 44</t>
  </si>
  <si>
    <t>Pluvialis fulva</t>
  </si>
  <si>
    <t>Calidris melanotos</t>
  </si>
  <si>
    <t>peep sp.</t>
  </si>
  <si>
    <t>Calidris sp. (peep sp.)</t>
  </si>
  <si>
    <t>Sunny. Breeze. 62F. Great walk down beach. Sit in sun. w TD CD EJ ronnie Orla  &lt;br /&gt;Submitted from eBird for iOS, version 1.1.5 Build 44</t>
  </si>
  <si>
    <t>Calidris ptilocnemis</t>
  </si>
  <si>
    <t>59.557x-151.401 - Apr 22, 2016 11:14 AM</t>
  </si>
  <si>
    <t>Lancashire Rock&lt;br /&gt;Submitted from eBird Android 1.0.2</t>
  </si>
  <si>
    <t>Arenaria interpres</t>
  </si>
  <si>
    <t>Calidris alba</t>
  </si>
  <si>
    <t>Charadrius semipalmatus</t>
  </si>
  <si>
    <t>One of two teams covering the mid-Spit area.</t>
  </si>
  <si>
    <t>Looking for ALTE with Emily while the boys did the migration 5K run sunny 65 high tide &lt;br /&gt;Submitted from eBird for iOS, version 1.1.5 Build 44</t>
  </si>
  <si>
    <t>US-AK-Homer-3376 Main St - 59.6391x-151.5440</t>
  </si>
  <si>
    <t>Daniel</t>
  </si>
  <si>
    <t>Parsons</t>
  </si>
  <si>
    <t>Team 2 which covers the Louie's Lagoon area.</t>
  </si>
  <si>
    <t>Team 1 covering the Green Timbers area.</t>
  </si>
  <si>
    <t>Jeannie and I hiked the outer beach on the Home Spit to see if the Caspian Terns were still there.  We parked north of the barge basin about an hour after low tide and then hiked north about half way out to the tide line.  At the flow into Louie’s Lagoon we turned around and hiked back along the berm.  We didn’t see the terms, but saw an amazing amount of Semipalmated Plovers.  In the intertidal area we saw several plovers that appeared to be feeding.  I’m guessing these were males.  Along the berm were a lot of plovers in the grass and driftwood, apparently on nests. I’m not sure how much space they need between nests, but whatever the carrying capacity is for that berm, the number of plovers must be at the maximum.  -- --We had a really neat encounter with a pair that I was able to photograph and would like to share.  The male ( I am assuming) darted out in front of us and tried distracting us away. But he gave a picture perfect pose on top of a log and I stopped to photograph him.  Apparently I was close to the nest and the female came out and gave the wounded act, coming right up to me.  Then it moved away and stretched its neck in a way I haven't seen before.  It’s all on slides. Hope you enjoy.  The only change I made to these photos was some cropping.</t>
  </si>
  <si>
    <t>Calidris pusilla</t>
  </si>
  <si>
    <t>Birding much of the spit.  &lt;br /&gt;Submitted from eBird for iOS, version 1.2.0 Build 62</t>
  </si>
  <si>
    <t>Limnodromus griseus</t>
  </si>
  <si>
    <t>Homer--Alaska Islands &amp; Oceans Visitor Center &amp; Trails</t>
  </si>
  <si>
    <t>Short-billed/Long-billed Dowitcher</t>
  </si>
  <si>
    <t>Limnodromus griseus/scolopaceus</t>
  </si>
  <si>
    <t>M</t>
  </si>
  <si>
    <t>L</t>
  </si>
  <si>
    <t>Cool, overcast day. Did see a couple ducks floating w/ the others which we couldn't identify. &lt;br /&gt;Submitted from eBird for iOS, version 1.2.1 Build 65</t>
  </si>
  <si>
    <t>Actitis macularius</t>
  </si>
  <si>
    <t>Homer-Bridge Creek Reservoir</t>
  </si>
  <si>
    <t>Calidris virgata</t>
  </si>
  <si>
    <t>Kirsch</t>
  </si>
  <si>
    <t>This report includes a 3 hour boat trip with Bay Excursions out to Yukon and Gull Island.  Also birding from shore for the remaider of the time which includes Beluga Lake and Slough.  We also stopped at Anchor Point and picked up Mew gulls, Common Mergansers, yellow rumped warbler.</t>
  </si>
  <si>
    <t>US-AK-Homer-Freight Dock Rd - 59.6034x-151.4221</t>
  </si>
  <si>
    <t>On the boat tour in Upper Kachemak Bay during the shorebird festival.    1 river otter, 1 dolphin, and numerous sea otters  &lt;br /&gt;Submitted from eBird for iOS, version 1.2.1 Build 65</t>
  </si>
  <si>
    <t>O &lt;br /&gt;Submitted from eBird for iOS, version 1.2.0 Build 62</t>
  </si>
  <si>
    <t>Part of boat tour around Kachemak Bay.</t>
  </si>
  <si>
    <t>Tringa incana</t>
  </si>
  <si>
    <t>US-AK-Homer-3151-3193 Homer Spit Rd - 59.6179x-151.4566</t>
  </si>
  <si>
    <t>Homer Spit--Lands End</t>
  </si>
  <si>
    <t>US-AK-Homer-3350 Homer Spit Rd - 59.6133x-151.4441 Shorebird Monitoring</t>
  </si>
  <si>
    <t>Final shorebird monitoring of citizen science 2016 &lt;br /&gt;Submitted from eBird for iOS, version 1.1.5 Build 44</t>
  </si>
  <si>
    <t>Calidris mauri</t>
  </si>
  <si>
    <t>Homer - Mossy's</t>
  </si>
  <si>
    <t>KBB birding trip.  Windy conditions.</t>
  </si>
  <si>
    <t>Shorebird monitoring  # 8 for barge basin to boat harbor  &lt;br /&gt;Submitted from eBird for iOS, version 1.1.5 Build 44</t>
  </si>
  <si>
    <t>Numenius phaeopus</t>
  </si>
  <si>
    <t>US-AK-Homer-509 Hidden Way - 59.6396x-151.5558</t>
  </si>
  <si>
    <t>5 Sea Otters &lt;br /&gt;Submitted from eBird for iOS, version 1.2.0 Build 62</t>
  </si>
  <si>
    <t>Gallinago delicata</t>
  </si>
  <si>
    <t>Homer--Diamond Creek Gulch</t>
  </si>
  <si>
    <t>Went outside to hear the Common Snipes calling.</t>
  </si>
  <si>
    <t>Fritz Creek, 40208 Alpenglow Circle</t>
  </si>
  <si>
    <t>Listening after dark&lt;br /&gt;Submitted from eBird Android 1.0.4</t>
  </si>
  <si>
    <t>US-AK-Homer-177-188 Skyline Dr - 59.6691x-151.5468</t>
  </si>
  <si>
    <t>Listening and observing birds in the area.</t>
  </si>
  <si>
    <t>US-Alaska-Homer-W Terrace Blvd - 59.661x-151.548</t>
  </si>
  <si>
    <t>Portlock-Fernwood walking loop</t>
  </si>
  <si>
    <t>US-Alaska-Homer-60574-60598 East End Rd - 59.667x-151.452</t>
  </si>
  <si>
    <t>Willowbrook</t>
  </si>
  <si>
    <t>Stan</t>
  </si>
  <si>
    <t>White</t>
  </si>
  <si>
    <t>Matz cabin</t>
  </si>
  <si>
    <t>Dan</t>
  </si>
  <si>
    <t>Pittenger</t>
  </si>
  <si>
    <t>Getting windy... 15-20 mph and 53 degrees.  &lt;br /&gt;Submitted from eBird for iOS, version 1.2.0 Build 62</t>
  </si>
  <si>
    <t>US-AK-Homer-64580 Shelton Dr - 59.6786x-151.5880</t>
  </si>
  <si>
    <t>45 degrees, light rain, calm &lt;br /&gt;Submitted from eBird for iOS, version 1.2.0 Build 62</t>
  </si>
  <si>
    <t>Anthony</t>
  </si>
  <si>
    <t>Newcomer</t>
  </si>
  <si>
    <t>Being the weekend of the shore bird &amp;#x1f426; festival I went and met up with my birder friend Bill and off we went making our journey south to Homer.  Places we stopped on the way were Potter's Marsh, the Kenai Wildlife refuge and obviously Homer for the birds☺.  Many species were acquired and the weather is fantastic!</t>
  </si>
  <si>
    <t>Homer--Baycrest Trails</t>
  </si>
  <si>
    <t>Katchemak Bay Festival field trip led by George Matz.</t>
  </si>
  <si>
    <t>Final stop for the Fairbanks four minus! &lt;br /&gt;Submitted from eBird for iOS, version 1.2.0 Build 62</t>
  </si>
  <si>
    <t>Hiking with Sean Sadie Orla and Emily nice calm even loop trail to the platform and back &lt;br /&gt;Submitted from eBird for iOS, version 1.1.5 Build 44</t>
  </si>
  <si>
    <t>Homer--Wynn Nature Center</t>
  </si>
  <si>
    <t>Good start to final day of bird festival! &lt;br /&gt;Submitted from eBird for iOS, version 1.2.0 Build 62</t>
  </si>
  <si>
    <t>Jaeger muskeg</t>
  </si>
  <si>
    <t>US-AK-Homer - 59.6515x-151.5578 - May 10, 2015, 06:54</t>
  </si>
  <si>
    <t>Walked campground and nearby neighborhood beautiful evening 65 sunny with Sadie Sean Orla and Charlie  &lt;br /&gt;Submitted from eBird for iOS, version 1.1.5 Build 44</t>
  </si>
  <si>
    <t>US-AK-Homer-39720 Sibson Dr - 59.6968x-151.3736</t>
  </si>
  <si>
    <t>Nils</t>
  </si>
  <si>
    <t>Warnock</t>
  </si>
  <si>
    <t>Homer--Diamond Ridge Rd</t>
  </si>
  <si>
    <t>Kramer</t>
  </si>
  <si>
    <t>Outer East End Road at Circle Lake</t>
  </si>
  <si>
    <t>Dena</t>
  </si>
  <si>
    <t>Turner</t>
  </si>
  <si>
    <t>Outer East End Road near Circle Lake</t>
  </si>
  <si>
    <t>Notes;</t>
  </si>
  <si>
    <t>Phalaropus lobatus</t>
  </si>
  <si>
    <t>We were on the Mako water taxi on way to hike to glacier in Kachemak State Park.</t>
  </si>
  <si>
    <t>Homer--Beluga Lake Lodge</t>
  </si>
  <si>
    <t>&lt;br /&gt;Submitted from eBird Android 1.2.2</t>
  </si>
  <si>
    <t>Homer--off Bluff Point-pelagic</t>
  </si>
  <si>
    <t>Incidental observations while sport fishing</t>
  </si>
  <si>
    <t>Traveling aboard the Discovery into Kasitsna Bay</t>
  </si>
  <si>
    <t>Kachemak Bay--Homer to Seldovia ferry route</t>
  </si>
  <si>
    <t>barren islands shorebird trip</t>
  </si>
  <si>
    <t>Driving and stopping a few times.</t>
  </si>
  <si>
    <t># OBSERVERS</t>
  </si>
  <si>
    <t xml:space="preserve"> Homer Spit, Beluga Slough, and Kachemak Bay</t>
  </si>
  <si>
    <t>Supplemental Observations for 2016 from eBird</t>
  </si>
  <si>
    <t>Anchor Point</t>
  </si>
  <si>
    <t>Anchor Point--Anchor River Mouth</t>
  </si>
  <si>
    <t>Michelle</t>
  </si>
  <si>
    <t>Michaud</t>
  </si>
  <si>
    <t>Sunny, warm (high 50s), slight wind.  Beach had heavy use by vehicles (getting to the fishing areas) and ATVs (spinning donuts and racing down the beach).  The Anchor River was busy with people fishing along the banks and in the river (approximately 20 people).  Boats were being pulled from Cook Inlet near the parking lot.</t>
  </si>
  <si>
    <t>Justin</t>
  </si>
  <si>
    <t>Saunders</t>
  </si>
  <si>
    <t>Conducting monthly COASST walk.  Overcast, winds around 5 mph.</t>
  </si>
  <si>
    <t>Travis</t>
  </si>
  <si>
    <t>Field trip for the Kachemak Bay Shorebird Festival.&lt;br /&gt;Submitted from eBird Android 1.2.0</t>
  </si>
  <si>
    <t>Anchor River SRA, beach south of parking</t>
  </si>
  <si>
    <t>golden-plover sp.</t>
  </si>
  <si>
    <t>Pluvialis apricaria/dominica/fulva</t>
  </si>
  <si>
    <t>Weather was warm and sunny with calm winds.  Hiked from the parking lot along the beach to the mouth of the river and then back along the river.  No snow left nor ice in the river.</t>
  </si>
  <si>
    <t>Anchor River SRA--Mawalli Rock Day Use Area</t>
  </si>
  <si>
    <t>Very warm (temps approaching 50) with no snow left or ice in the river.</t>
  </si>
  <si>
    <t>Anchor River--South Fork</t>
  </si>
  <si>
    <t>What a perfect day! &lt;br /&gt;Submitted from eBird for iOS, version 1.2.0 Build 62</t>
  </si>
  <si>
    <t>Sunny. Slight breeze. 60F. w TD ronnie and Orla.  &lt;br /&gt;Submitted from eBird for iOS, version 1.1.5 Build 44</t>
  </si>
  <si>
    <t>Biking and birding with Charlie to the river mouth and campground windy 50 degrees &lt;br /&gt;Submitted from eBird for iOS, version 1.1.5 Build 44</t>
  </si>
  <si>
    <t>Anchor Point SRA--Slidehole Campground</t>
  </si>
  <si>
    <t>Jan</t>
  </si>
  <si>
    <t>Thom</t>
  </si>
  <si>
    <t>Overcast, light winds, light rain (at the beginning of the walk), temperatures around 50 degrees, tide at start time was around 15.0 feet - outgoing.  Anchor River closed to fishing so only a few people and vehicles on the beach, except near the Anchor Point launch site.  Beach mostly sand.</t>
  </si>
  <si>
    <t>High tide at 12:00 pm - 14.8 feet (Seldovia).  Overcast, zero to light wind.  Few people on the beach and only one person on the river conducting scientific studies.  No one fishing along the Anchor River.</t>
  </si>
  <si>
    <t>Sharon</t>
  </si>
  <si>
    <t>Stiteler</t>
  </si>
  <si>
    <t>Drove through subdivision and glassed water</t>
  </si>
  <si>
    <t>Birding the river corridor.   &lt;br /&gt;Submitted from eBird for iOS, version 1.2.0 Build 62</t>
  </si>
  <si>
    <t>Scoping from the parking lot.  &lt;br /&gt;Submitted from eBird for iOS, version 1.2.0 Build 62</t>
  </si>
  <si>
    <t>Walked along beach from parking lot &amp; ponds toward mouth of Anchor River but not to mouth of Anchor River. Saw both mature &amp; juvenile bald eagles. Saw a few ducks, not sure if northern shoveler or canvasback or other. Someone else saw longspur of some sort. I did not see. Warm, clear day. Able to see all the volcanoes in their glory.  &lt;br /&gt;Submitted from eBird for iOS, version 1.2.0 Build 62</t>
  </si>
  <si>
    <t>Anchor Point, 65302-65598 Corabin Road</t>
  </si>
  <si>
    <t>steven</t>
  </si>
  <si>
    <t>friend</t>
  </si>
  <si>
    <t>At feeder and around yard</t>
  </si>
  <si>
    <t>Around yard and feeder</t>
  </si>
  <si>
    <t>Field trip for the K-Bay Shorebird festival. Walked half mile along the south Fork.&lt;br /&gt;Submitted from eBird Android 1.2.0</t>
  </si>
  <si>
    <t xml:space="preserve">Wilson Snipe are common in the Kachemak Bay area, but not in the intertidal area where our monitoring is based.  </t>
  </si>
  <si>
    <t>Golden Plover sp.</t>
  </si>
  <si>
    <t>Kasilof River</t>
  </si>
  <si>
    <t>AK - KEN - Kasilof River north bank</t>
  </si>
  <si>
    <t>Kenneth</t>
  </si>
  <si>
    <t>Tarbox</t>
  </si>
  <si>
    <t>winds SW 15-20 knots, overcast with rain showers, temperature 52 F,</t>
  </si>
  <si>
    <t>calm, partly sunny,</t>
  </si>
  <si>
    <t>Calidris canutus</t>
  </si>
  <si>
    <t>American/Pacific Golden-Plover (Lesser Golden-Plover)</t>
  </si>
  <si>
    <t>Pluvialis dominica/fulva</t>
  </si>
  <si>
    <t>Kasilof--Kasilof River Mouth</t>
  </si>
  <si>
    <t>46F. Winds S 10, gusting to 20. 100% cloud cover. Constant steady rain.</t>
  </si>
  <si>
    <t>1st Shorebird Survey of season. 80% cloud cover, periodic misty rain. 42 degrees. Winds less than 5 mph E. Observers: Laura and Eve Burke.</t>
  </si>
  <si>
    <t>Shorebird Survey. Temp 48 F. Winds N 15. 10% cloud cover. Observers Laura and Eve Burke.</t>
  </si>
  <si>
    <t>Shorebird survey. 50F. 95% cloud cover. Winds S12. Observers Laura and Toby Burke and Dave Sonneborn.</t>
  </si>
  <si>
    <t>Birding with Sadie Sean and Orla sunny and 60 low tide &lt;br /&gt;Submitted from eBird for iOS, version 1.1.5 Build 44</t>
  </si>
  <si>
    <t>Sunny. Breeze. 57F. w TD ronnie and Orla  &lt;br /&gt;Submitted from eBird for iOS, version 1.1.5 Build 44</t>
  </si>
  <si>
    <t>Kenai Bird Festival Hot Spot Tour.</t>
  </si>
  <si>
    <t>Looking for yesterday's Kestrel, but did not find it.</t>
  </si>
  <si>
    <t>Shorebird survey. 100% clouds. 47 F. Winds 7 W to calm. Observers Toby and Laura Burke.</t>
  </si>
  <si>
    <t>Shorebird survey. 43 F. Winds NE 5 mph. High overcast 90%. Observers Laura and Toby Burke.</t>
  </si>
  <si>
    <t>Shorebird survey. 49F. 70% clouds. Winds N10. Breaks of sun, intermittent light rain. Observers Ken Tarbox, George Kirsch, Laura and Toby Burke.</t>
  </si>
  <si>
    <t>Walked from parking lot to the mouth of the river (less than 1/2 mile).  Birded the wetland near the road.</t>
  </si>
  <si>
    <t>Birding with Charlie outgoing tide also saw Ken T and John K with two other birders great flocks of shorebirds here compared to other areas on the kenai &lt;br /&gt;Submitted from eBird for iOS, version 1.1.5 Build 44</t>
  </si>
  <si>
    <t>Shorebird survey. 5% clouds. Winds SW 5. Temp 52 F. Observer Toby Burke.</t>
  </si>
  <si>
    <t>One in the wetland, 60 +/- along the river bank (south side)</t>
  </si>
  <si>
    <t>estimate of group size</t>
  </si>
  <si>
    <t>Dark forehead and bifurcated supercilium. White margins on wing coverts. Breast white with streaking. These characteristics seemed to point towards Long-toed Stint, but jiz was Least, and the clincher was the rufous margin on the longest tertial was not uniform, but dipped in towards center of feather.</t>
  </si>
  <si>
    <t>seen by all, including leader, Laura Burke</t>
  </si>
  <si>
    <t>US-AK-Kasilof-52323 Kasilof Beach Rd - 60.3878x-151.2978</t>
  </si>
  <si>
    <t>Jamin</t>
  </si>
  <si>
    <t>Taylor</t>
  </si>
  <si>
    <t>Observed at close range on shore</t>
  </si>
  <si>
    <t>Observed with a mixed flock of other small shorebirds</t>
  </si>
  <si>
    <t>US-AK-Kasilof-Kasilof Beach Rd - 60.3897x-151.2967</t>
  </si>
  <si>
    <t>Flying N up Inlet, never landed.</t>
  </si>
  <si>
    <t>Less May 20</t>
  </si>
  <si>
    <t>Note: May 20 is a supplementary day of monitoring</t>
  </si>
  <si>
    <t xml:space="preserve">Deleted from the table below is supplementary data from May 20. </t>
  </si>
  <si>
    <t>Supplemental Shorebird Observations via eBird, ffrom April 1 thru May 30 2016.</t>
  </si>
  <si>
    <t>eBird Basic Dataset. Version: EBD_relMay-2013. Cornell Lab of Ornithology, Ithaca, New York. May 2013.</t>
  </si>
  <si>
    <t>The approach used to delete data not of interest was;</t>
  </si>
  <si>
    <t>3.  Duplicate reports were all at the same time and place.</t>
  </si>
  <si>
    <t>1.  Reports that entered an x for the count were deleted.</t>
  </si>
  <si>
    <t xml:space="preserve">2.  When there were dupolicate reports, the report with the highest count was kept and all other reports were deleted.  </t>
  </si>
  <si>
    <t>4.  Reports of the same species and place but different times were all kept since it is not known for sure whether or not duplicate observations occured.  But there are some apparent overestimates because of this such as the report for Red Knots at the Kasilof River.</t>
  </si>
  <si>
    <t>Since Surfbirds seem to stay in the Kachemak Bay for at least a few days, its total supplemental count probably includes significant double-counting.</t>
  </si>
  <si>
    <t>Below is a condensed version of eBird observations from April 1 through May 30.  What has been deleted, in order to reduce multiple counts of the same birds are reports that were obviously from the same group of birders.  Examples are multiple reports at the same time and site with identical or similar counts.  Only one report was kept.  The blank row between each species has the total count for the species above, which has been copied into the table above.</t>
  </si>
  <si>
    <t xml:space="preserve">Note: The combined total is 3 less than total for all six sites (10,480) to eliminate double counting (see H30) between 2 sites.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</si>
</sst>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0_);_(* \(#,##0.0\);_(* &quot;-&quot;??_);_(@_)"/>
  </numFmts>
  <fonts count="22" x14ac:knownFonts="1">
    <font>
      <sz val="11"/>
      <color theme="1"/>
      <name val="Calibri"/>
      <family val="2"/>
      <scheme val="minor"/>
    </font>
    <font>
      <sz val="11"/>
      <color indexed="8"/>
      <name val="Calibri"/>
      <family val="2"/>
    </font>
    <font>
      <b/>
      <sz val="11"/>
      <color indexed="8"/>
      <name val="Calibri"/>
      <family val="2"/>
    </font>
    <font>
      <sz val="9"/>
      <color indexed="81"/>
      <name val="Tahoma"/>
      <family val="2"/>
    </font>
    <font>
      <b/>
      <sz val="10"/>
      <color indexed="8"/>
      <name val="Arial"/>
      <family val="2"/>
    </font>
    <font>
      <sz val="10"/>
      <color indexed="8"/>
      <name val="Arial"/>
      <family val="2"/>
    </font>
    <font>
      <sz val="10"/>
      <color indexed="8"/>
      <name val="Arial"/>
      <family val="2"/>
    </font>
    <font>
      <sz val="11"/>
      <color theme="1"/>
      <name val="Calibri"/>
      <family val="2"/>
      <scheme val="minor"/>
    </font>
    <font>
      <b/>
      <sz val="11"/>
      <color theme="1"/>
      <name val="Calibri"/>
      <family val="2"/>
      <scheme val="minor"/>
    </font>
    <font>
      <b/>
      <sz val="11"/>
      <name val="Calibri"/>
      <family val="2"/>
      <scheme val="minor"/>
    </font>
    <font>
      <b/>
      <sz val="9"/>
      <color indexed="81"/>
      <name val="Tahoma"/>
      <family val="2"/>
    </font>
    <font>
      <b/>
      <sz val="9"/>
      <color theme="1"/>
      <name val="Arial"/>
      <family val="2"/>
    </font>
    <font>
      <sz val="11"/>
      <color theme="1"/>
      <name val="Arial"/>
      <family val="2"/>
    </font>
    <font>
      <sz val="11"/>
      <name val="Calibri"/>
      <family val="2"/>
      <scheme val="minor"/>
    </font>
    <font>
      <sz val="12"/>
      <name val="Times New Roman"/>
      <family val="1"/>
    </font>
    <font>
      <b/>
      <sz val="12"/>
      <color theme="1"/>
      <name val="Times New Roman"/>
      <family val="1"/>
    </font>
    <font>
      <sz val="12"/>
      <color theme="1"/>
      <name val="Times New Roman"/>
      <family val="1"/>
    </font>
    <font>
      <b/>
      <sz val="20"/>
      <color theme="1"/>
      <name val="Calibri"/>
      <family val="2"/>
      <scheme val="minor"/>
    </font>
    <font>
      <b/>
      <sz val="8"/>
      <color theme="1"/>
      <name val="Arial"/>
      <family val="2"/>
    </font>
    <font>
      <sz val="9"/>
      <color theme="1"/>
      <name val="Tahoma"/>
      <family val="2"/>
    </font>
    <font>
      <b/>
      <u/>
      <sz val="11"/>
      <color theme="1"/>
      <name val="Calibri"/>
      <family val="2"/>
      <scheme val="minor"/>
    </font>
    <font>
      <sz val="9"/>
      <color rgb="FF000000"/>
      <name val="Verdana"/>
      <family val="2"/>
    </font>
  </fonts>
  <fills count="3">
    <fill>
      <patternFill patternType="none"/>
    </fill>
    <fill>
      <patternFill patternType="gray125"/>
    </fill>
    <fill>
      <patternFill patternType="solid">
        <fgColor rgb="FFC0C0C0"/>
        <bgColor indexed="64"/>
      </patternFill>
    </fill>
  </fills>
  <borders count="31">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22"/>
      </left>
      <right/>
      <top/>
      <bottom/>
      <diagonal/>
    </border>
    <border>
      <left/>
      <right style="thin">
        <color indexed="22"/>
      </right>
      <top/>
      <bottom/>
      <diagonal/>
    </border>
    <border>
      <left style="thin">
        <color indexed="22"/>
      </left>
      <right style="thin">
        <color indexed="22"/>
      </right>
      <top/>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diagonal/>
    </border>
    <border>
      <left/>
      <right/>
      <top/>
      <bottom style="medium">
        <color rgb="FFE9E9E9"/>
      </bottom>
      <diagonal/>
    </border>
    <border>
      <left/>
      <right style="thin">
        <color auto="1"/>
      </right>
      <top style="thin">
        <color auto="1"/>
      </top>
      <bottom style="medium">
        <color rgb="FFE9E9E9"/>
      </bottom>
      <diagonal/>
    </border>
    <border>
      <left/>
      <right style="thin">
        <color auto="1"/>
      </right>
      <top/>
      <bottom style="medium">
        <color rgb="FFE9E9E9"/>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6">
    <xf numFmtId="0" fontId="0" fillId="0" borderId="0"/>
    <xf numFmtId="43" fontId="7" fillId="0" borderId="0" applyFont="0" applyFill="0" applyBorder="0" applyAlignment="0" applyProtection="0"/>
    <xf numFmtId="0" fontId="7" fillId="0" borderId="2"/>
    <xf numFmtId="0" fontId="7" fillId="0" borderId="3"/>
    <xf numFmtId="0" fontId="7" fillId="0" borderId="4"/>
    <xf numFmtId="9" fontId="7" fillId="0" borderId="0" applyFont="0" applyFill="0" applyBorder="0" applyAlignment="0" applyProtection="0"/>
  </cellStyleXfs>
  <cellXfs count="258">
    <xf numFmtId="0" fontId="0" fillId="0" borderId="0" xfId="0"/>
    <xf numFmtId="0" fontId="8" fillId="0" borderId="0" xfId="0" applyFont="1"/>
    <xf numFmtId="0" fontId="0" fillId="0" borderId="0" xfId="0"/>
    <xf numFmtId="0" fontId="7" fillId="0" borderId="3" xfId="3"/>
    <xf numFmtId="0" fontId="7" fillId="0" borderId="2" xfId="2"/>
    <xf numFmtId="0" fontId="7" fillId="0" borderId="2" xfId="3" applyBorder="1"/>
    <xf numFmtId="0" fontId="7" fillId="0" borderId="4" xfId="4"/>
    <xf numFmtId="0" fontId="7" fillId="0" borderId="2" xfId="2" applyAlignment="1">
      <alignment horizontal="right"/>
    </xf>
    <xf numFmtId="0" fontId="8" fillId="0" borderId="2" xfId="2" applyFont="1" applyAlignment="1">
      <alignment horizontal="center"/>
    </xf>
    <xf numFmtId="0" fontId="0" fillId="0" borderId="0" xfId="0" applyFill="1" applyBorder="1"/>
    <xf numFmtId="0" fontId="8" fillId="0" borderId="3" xfId="3" applyFont="1" applyFill="1"/>
    <xf numFmtId="0" fontId="8" fillId="0" borderId="3" xfId="3" applyFont="1"/>
    <xf numFmtId="0" fontId="0" fillId="0" borderId="0" xfId="0" applyAlignment="1">
      <alignment horizontal="right"/>
    </xf>
    <xf numFmtId="0" fontId="7" fillId="0" borderId="3" xfId="3" applyFont="1"/>
    <xf numFmtId="0" fontId="0" fillId="0" borderId="0" xfId="0" applyFont="1"/>
    <xf numFmtId="0" fontId="7" fillId="0" borderId="2" xfId="2" applyAlignment="1">
      <alignment horizontal="center"/>
    </xf>
    <xf numFmtId="0" fontId="7" fillId="0" borderId="4" xfId="4" applyAlignment="1">
      <alignment horizontal="center"/>
    </xf>
    <xf numFmtId="16" fontId="0" fillId="0" borderId="0" xfId="0" applyNumberFormat="1"/>
    <xf numFmtId="0" fontId="7" fillId="0" borderId="3" xfId="3" applyFont="1"/>
    <xf numFmtId="164" fontId="0" fillId="0" borderId="0" xfId="0" applyNumberFormat="1"/>
    <xf numFmtId="0" fontId="0" fillId="0" borderId="0" xfId="0" applyAlignment="1">
      <alignment horizontal="left"/>
    </xf>
    <xf numFmtId="164" fontId="7" fillId="0" borderId="0" xfId="1" applyNumberFormat="1" applyFont="1"/>
    <xf numFmtId="164" fontId="7" fillId="0" borderId="0" xfId="1" applyNumberFormat="1" applyFont="1" applyAlignment="1">
      <alignment horizontal="right"/>
    </xf>
    <xf numFmtId="164" fontId="7" fillId="0" borderId="0" xfId="1" applyNumberFormat="1" applyFont="1" applyFill="1" applyBorder="1"/>
    <xf numFmtId="164" fontId="7" fillId="0" borderId="0" xfId="1" applyNumberFormat="1" applyBorder="1"/>
    <xf numFmtId="0" fontId="0" fillId="0" borderId="0" xfId="0" applyBorder="1"/>
    <xf numFmtId="0" fontId="7" fillId="0" borderId="5" xfId="4" applyBorder="1" applyAlignment="1">
      <alignment horizontal="center"/>
    </xf>
    <xf numFmtId="0" fontId="7" fillId="0" borderId="2" xfId="4" applyBorder="1" applyAlignment="1">
      <alignment horizontal="center"/>
    </xf>
    <xf numFmtId="0" fontId="0" fillId="0" borderId="2" xfId="0" applyBorder="1" applyAlignment="1">
      <alignment horizontal="center"/>
    </xf>
    <xf numFmtId="164" fontId="7" fillId="0" borderId="6" xfId="1" applyNumberFormat="1" applyBorder="1"/>
    <xf numFmtId="164" fontId="7" fillId="0" borderId="0" xfId="1" applyNumberFormat="1" applyBorder="1" applyAlignment="1">
      <alignment horizontal="right"/>
    </xf>
    <xf numFmtId="164" fontId="7" fillId="0" borderId="6" xfId="1" applyNumberFormat="1" applyBorder="1" applyAlignment="1">
      <alignment horizontal="right"/>
    </xf>
    <xf numFmtId="0" fontId="8" fillId="0" borderId="4" xfId="4" applyFont="1"/>
    <xf numFmtId="0" fontId="8" fillId="0" borderId="0" xfId="0" applyFont="1" applyAlignment="1">
      <alignment horizontal="center"/>
    </xf>
    <xf numFmtId="0" fontId="7" fillId="0" borderId="3" xfId="3" applyFont="1"/>
    <xf numFmtId="0" fontId="8" fillId="0" borderId="3" xfId="4" applyFont="1" applyFill="1" applyBorder="1"/>
    <xf numFmtId="164" fontId="7" fillId="0" borderId="0" xfId="1" applyNumberFormat="1" applyFill="1" applyBorder="1" applyAlignment="1">
      <alignment horizontal="right"/>
    </xf>
    <xf numFmtId="164" fontId="7" fillId="0" borderId="0" xfId="1" applyNumberFormat="1" applyFont="1"/>
    <xf numFmtId="164" fontId="7" fillId="0" borderId="2" xfId="1" applyNumberFormat="1" applyBorder="1"/>
    <xf numFmtId="0" fontId="9" fillId="0" borderId="3" xfId="3" applyFont="1" applyFill="1" applyBorder="1"/>
    <xf numFmtId="164" fontId="7" fillId="0" borderId="7" xfId="1" applyNumberFormat="1" applyBorder="1" applyAlignment="1">
      <alignment horizontal="right"/>
    </xf>
    <xf numFmtId="0" fontId="0" fillId="0" borderId="4" xfId="0" applyBorder="1"/>
    <xf numFmtId="0" fontId="7" fillId="0" borderId="0" xfId="4" applyBorder="1"/>
    <xf numFmtId="0" fontId="4" fillId="0" borderId="0" xfId="0" applyFont="1" applyAlignment="1">
      <alignment horizontal="left"/>
    </xf>
    <xf numFmtId="0" fontId="4" fillId="0" borderId="0" xfId="0" applyFont="1"/>
    <xf numFmtId="0" fontId="5" fillId="0" borderId="1" xfId="0" applyFont="1" applyFill="1" applyBorder="1" applyAlignment="1">
      <alignment wrapText="1"/>
    </xf>
    <xf numFmtId="14" fontId="0" fillId="0" borderId="0" xfId="0" applyNumberFormat="1"/>
    <xf numFmtId="14" fontId="6" fillId="0" borderId="1" xfId="0" applyNumberFormat="1" applyFont="1" applyFill="1" applyBorder="1" applyAlignment="1">
      <alignment horizontal="right" wrapText="1"/>
    </xf>
    <xf numFmtId="0" fontId="0" fillId="0" borderId="1" xfId="0" applyFill="1" applyBorder="1" applyAlignment="1">
      <alignment horizontal="center" wrapText="1"/>
    </xf>
    <xf numFmtId="164" fontId="6" fillId="0" borderId="0" xfId="1" applyNumberFormat="1" applyFont="1" applyFill="1" applyAlignment="1">
      <alignment horizontal="right" wrapText="1"/>
    </xf>
    <xf numFmtId="164" fontId="6" fillId="0" borderId="1" xfId="1" applyNumberFormat="1" applyFont="1" applyFill="1" applyBorder="1" applyAlignment="1">
      <alignment horizontal="right" wrapText="1"/>
    </xf>
    <xf numFmtId="164" fontId="7" fillId="0" borderId="0" xfId="1" applyNumberFormat="1" applyFont="1"/>
    <xf numFmtId="164" fontId="7" fillId="0" borderId="1" xfId="1" applyNumberFormat="1" applyFont="1" applyBorder="1"/>
    <xf numFmtId="164" fontId="5" fillId="0" borderId="1" xfId="1" applyNumberFormat="1" applyFont="1" applyFill="1" applyBorder="1" applyAlignment="1">
      <alignment wrapText="1"/>
    </xf>
    <xf numFmtId="164" fontId="5" fillId="0" borderId="0" xfId="1" applyNumberFormat="1" applyFont="1" applyFill="1" applyAlignment="1">
      <alignment wrapText="1"/>
    </xf>
    <xf numFmtId="164" fontId="7" fillId="0" borderId="8" xfId="1" applyNumberFormat="1" applyFont="1" applyFill="1" applyBorder="1" applyAlignment="1">
      <alignment horizontal="right" wrapText="1"/>
    </xf>
    <xf numFmtId="164" fontId="7" fillId="0" borderId="9" xfId="1" applyNumberFormat="1" applyFont="1" applyFill="1" applyBorder="1" applyAlignment="1">
      <alignment horizontal="right" wrapText="1"/>
    </xf>
    <xf numFmtId="0" fontId="6" fillId="0" borderId="10" xfId="0" applyFont="1" applyFill="1" applyBorder="1" applyAlignment="1">
      <alignment wrapText="1"/>
    </xf>
    <xf numFmtId="0" fontId="4" fillId="0" borderId="1" xfId="0" applyFont="1" applyFill="1" applyBorder="1" applyAlignment="1">
      <alignment horizontal="left" wrapText="1"/>
    </xf>
    <xf numFmtId="0" fontId="6" fillId="0" borderId="1" xfId="0" applyFont="1" applyFill="1" applyBorder="1" applyAlignment="1">
      <alignment horizontal="right" wrapText="1"/>
    </xf>
    <xf numFmtId="14" fontId="0" fillId="0" borderId="1" xfId="0" applyNumberFormat="1" applyFill="1" applyBorder="1" applyAlignment="1">
      <alignment horizontal="center" wrapText="1"/>
    </xf>
    <xf numFmtId="0" fontId="6" fillId="0" borderId="1" xfId="0" applyFont="1" applyFill="1" applyBorder="1" applyAlignment="1">
      <alignment wrapText="1"/>
    </xf>
    <xf numFmtId="14" fontId="0" fillId="0" borderId="0" xfId="0" applyNumberFormat="1" applyAlignment="1">
      <alignment horizontal="center"/>
    </xf>
    <xf numFmtId="164" fontId="7" fillId="0" borderId="0" xfId="1" applyNumberFormat="1" applyFont="1" applyFill="1" applyBorder="1" applyAlignment="1">
      <alignment horizontal="right" wrapText="1"/>
    </xf>
    <xf numFmtId="0" fontId="4" fillId="0" borderId="1" xfId="0" applyFont="1" applyFill="1" applyBorder="1" applyAlignment="1">
      <alignment wrapText="1"/>
    </xf>
    <xf numFmtId="0" fontId="0" fillId="0" borderId="1" xfId="0" applyBorder="1"/>
    <xf numFmtId="164" fontId="6" fillId="0" borderId="0" xfId="1" applyNumberFormat="1" applyFont="1" applyFill="1" applyBorder="1" applyAlignment="1">
      <alignment horizontal="right" wrapText="1"/>
    </xf>
    <xf numFmtId="164" fontId="7" fillId="0" borderId="0" xfId="1" applyNumberFormat="1" applyFont="1" applyBorder="1"/>
    <xf numFmtId="164" fontId="5" fillId="0" borderId="1" xfId="0" applyNumberFormat="1" applyFont="1" applyFill="1" applyBorder="1" applyAlignment="1">
      <alignment wrapText="1"/>
    </xf>
    <xf numFmtId="14" fontId="6" fillId="0" borderId="0" xfId="0" applyNumberFormat="1" applyFont="1" applyFill="1" applyAlignment="1">
      <alignment horizontal="right" wrapText="1"/>
    </xf>
    <xf numFmtId="0" fontId="6" fillId="0" borderId="0" xfId="0" applyFont="1" applyFill="1" applyAlignment="1">
      <alignment horizontal="right" wrapText="1"/>
    </xf>
    <xf numFmtId="0" fontId="6" fillId="0" borderId="0" xfId="0" applyFont="1" applyFill="1" applyBorder="1" applyAlignment="1">
      <alignment horizontal="right" wrapText="1"/>
    </xf>
    <xf numFmtId="0" fontId="5" fillId="0" borderId="0" xfId="0" applyFont="1" applyFill="1" applyAlignment="1">
      <alignment wrapText="1"/>
    </xf>
    <xf numFmtId="0" fontId="5" fillId="0" borderId="0" xfId="0" applyFont="1" applyFill="1" applyBorder="1" applyAlignment="1">
      <alignment wrapText="1"/>
    </xf>
    <xf numFmtId="0" fontId="0" fillId="0" borderId="1" xfId="0" applyFont="1" applyFill="1" applyBorder="1" applyAlignment="1">
      <alignment horizontal="right" wrapText="1"/>
    </xf>
    <xf numFmtId="0" fontId="0" fillId="0" borderId="0" xfId="0" applyFont="1" applyFill="1" applyAlignment="1">
      <alignment horizontal="right" wrapText="1"/>
    </xf>
    <xf numFmtId="0" fontId="5" fillId="0" borderId="1" xfId="0" applyFont="1" applyFill="1" applyBorder="1" applyAlignment="1">
      <alignment horizontal="center" wrapText="1"/>
    </xf>
    <xf numFmtId="0" fontId="5" fillId="0" borderId="1" xfId="0" applyFont="1" applyFill="1" applyBorder="1" applyAlignment="1">
      <alignment horizontal="left" wrapText="1"/>
    </xf>
    <xf numFmtId="0" fontId="0" fillId="0" borderId="1" xfId="0" applyFill="1" applyBorder="1" applyAlignment="1">
      <alignment wrapText="1"/>
    </xf>
    <xf numFmtId="14" fontId="6" fillId="0" borderId="0" xfId="0" applyNumberFormat="1" applyFont="1" applyFill="1" applyAlignment="1">
      <alignment horizontal="left" wrapText="1"/>
    </xf>
    <xf numFmtId="0" fontId="6" fillId="0" borderId="0" xfId="0" applyFont="1"/>
    <xf numFmtId="0" fontId="0" fillId="0" borderId="0" xfId="0" applyAlignment="1">
      <alignment horizontal="center"/>
    </xf>
    <xf numFmtId="0" fontId="1" fillId="0" borderId="0" xfId="0" applyFont="1"/>
    <xf numFmtId="164" fontId="7" fillId="0" borderId="0" xfId="1" applyNumberFormat="1" applyFont="1"/>
    <xf numFmtId="164" fontId="6" fillId="0" borderId="0" xfId="1" applyNumberFormat="1" applyFont="1"/>
    <xf numFmtId="0" fontId="4" fillId="0" borderId="1" xfId="0" applyFont="1" applyFill="1" applyBorder="1" applyAlignment="1"/>
    <xf numFmtId="164" fontId="7" fillId="0" borderId="0" xfId="1" applyNumberFormat="1" applyFont="1"/>
    <xf numFmtId="0" fontId="7" fillId="0" borderId="4" xfId="3" applyBorder="1"/>
    <xf numFmtId="0" fontId="7" fillId="0" borderId="3" xfId="4" applyBorder="1"/>
    <xf numFmtId="164" fontId="7" fillId="0" borderId="2" xfId="1" applyNumberFormat="1" applyFont="1" applyBorder="1"/>
    <xf numFmtId="0" fontId="7" fillId="0" borderId="0" xfId="2" applyBorder="1"/>
    <xf numFmtId="164" fontId="0" fillId="0" borderId="2" xfId="0" applyNumberFormat="1" applyBorder="1"/>
    <xf numFmtId="0" fontId="7" fillId="0" borderId="3" xfId="3" applyFont="1"/>
    <xf numFmtId="0" fontId="7" fillId="0" borderId="3" xfId="3" applyFont="1" applyFill="1"/>
    <xf numFmtId="0" fontId="7" fillId="0" borderId="3" xfId="4" applyFill="1" applyBorder="1"/>
    <xf numFmtId="164" fontId="0" fillId="0" borderId="0" xfId="1" applyNumberFormat="1" applyFont="1"/>
    <xf numFmtId="0" fontId="0" fillId="0" borderId="3" xfId="0" applyBorder="1"/>
    <xf numFmtId="0" fontId="0" fillId="0" borderId="5" xfId="0" applyBorder="1"/>
    <xf numFmtId="9" fontId="0" fillId="0" borderId="0" xfId="5" applyFont="1"/>
    <xf numFmtId="16" fontId="8" fillId="0" borderId="0" xfId="0" applyNumberFormat="1" applyFont="1"/>
    <xf numFmtId="9" fontId="0" fillId="0" borderId="0" xfId="0" applyNumberFormat="1"/>
    <xf numFmtId="0" fontId="8" fillId="0" borderId="0" xfId="0" applyFont="1" applyAlignment="1">
      <alignment horizontal="left"/>
    </xf>
    <xf numFmtId="0" fontId="0" fillId="0" borderId="11" xfId="0" applyBorder="1"/>
    <xf numFmtId="0" fontId="8" fillId="0" borderId="11" xfId="0" applyFont="1" applyBorder="1" applyAlignment="1">
      <alignment horizontal="left"/>
    </xf>
    <xf numFmtId="0" fontId="0" fillId="0" borderId="2" xfId="0" applyBorder="1"/>
    <xf numFmtId="0" fontId="0" fillId="0" borderId="13" xfId="0" applyBorder="1"/>
    <xf numFmtId="0" fontId="8" fillId="0" borderId="13" xfId="3" applyFont="1" applyBorder="1"/>
    <xf numFmtId="0" fontId="8" fillId="0" borderId="13" xfId="0" applyFont="1" applyBorder="1"/>
    <xf numFmtId="0" fontId="8" fillId="0" borderId="0" xfId="0" applyFont="1" applyBorder="1" applyAlignment="1">
      <alignment horizontal="center"/>
    </xf>
    <xf numFmtId="0" fontId="8" fillId="0" borderId="11" xfId="0" applyFont="1" applyBorder="1"/>
    <xf numFmtId="0" fontId="7" fillId="0" borderId="11" xfId="3" applyBorder="1"/>
    <xf numFmtId="16" fontId="8" fillId="0" borderId="0" xfId="0" applyNumberFormat="1" applyFont="1" applyAlignment="1">
      <alignment horizontal="center"/>
    </xf>
    <xf numFmtId="16" fontId="8" fillId="0" borderId="0" xfId="0" applyNumberFormat="1" applyFont="1" applyAlignment="1">
      <alignment horizontal="right"/>
    </xf>
    <xf numFmtId="9" fontId="0" fillId="0" borderId="0" xfId="5" applyFont="1" applyAlignment="1">
      <alignment horizontal="left"/>
    </xf>
    <xf numFmtId="9" fontId="0" fillId="0" borderId="0" xfId="5" applyFont="1" applyAlignment="1">
      <alignment horizontal="right"/>
    </xf>
    <xf numFmtId="0" fontId="8" fillId="0" borderId="2" xfId="0" applyFont="1" applyBorder="1" applyAlignment="1">
      <alignment horizontal="center"/>
    </xf>
    <xf numFmtId="9" fontId="0" fillId="0" borderId="0" xfId="5" applyNumberFormat="1" applyFont="1"/>
    <xf numFmtId="164" fontId="0" fillId="0" borderId="2" xfId="1" applyNumberFormat="1" applyFont="1" applyBorder="1"/>
    <xf numFmtId="0" fontId="7" fillId="0" borderId="4" xfId="2" applyBorder="1"/>
    <xf numFmtId="164" fontId="7" fillId="0" borderId="13" xfId="1" applyNumberFormat="1" applyFont="1" applyBorder="1"/>
    <xf numFmtId="164" fontId="7" fillId="0" borderId="11" xfId="1" applyNumberFormat="1" applyFont="1" applyBorder="1"/>
    <xf numFmtId="164" fontId="7" fillId="0" borderId="11" xfId="1" applyNumberFormat="1" applyFont="1" applyFill="1" applyBorder="1"/>
    <xf numFmtId="164" fontId="7" fillId="0" borderId="4" xfId="1" applyNumberFormat="1" applyFont="1" applyBorder="1"/>
    <xf numFmtId="16" fontId="0" fillId="0" borderId="0" xfId="0" applyNumberFormat="1" applyAlignment="1">
      <alignment horizontal="center"/>
    </xf>
    <xf numFmtId="0" fontId="0" fillId="0" borderId="3" xfId="3" applyFont="1"/>
    <xf numFmtId="0" fontId="0" fillId="0" borderId="0" xfId="0" applyFill="1" applyBorder="1" applyAlignment="1">
      <alignment horizontal="center"/>
    </xf>
    <xf numFmtId="16" fontId="9" fillId="0" borderId="0" xfId="0" applyNumberFormat="1" applyFont="1" applyAlignment="1">
      <alignment horizontal="center"/>
    </xf>
    <xf numFmtId="164" fontId="9" fillId="0" borderId="0" xfId="1" applyNumberFormat="1" applyFont="1"/>
    <xf numFmtId="0" fontId="9" fillId="0" borderId="0" xfId="0" applyFont="1"/>
    <xf numFmtId="164" fontId="8" fillId="0" borderId="0" xfId="1" applyNumberFormat="1" applyFont="1"/>
    <xf numFmtId="164" fontId="8" fillId="0" borderId="2" xfId="1" applyNumberFormat="1" applyFont="1" applyBorder="1"/>
    <xf numFmtId="0" fontId="8" fillId="0" borderId="4" xfId="0" applyFont="1" applyBorder="1"/>
    <xf numFmtId="16" fontId="0" fillId="0" borderId="0" xfId="0" applyNumberFormat="1" applyAlignment="1">
      <alignment horizontal="right"/>
    </xf>
    <xf numFmtId="0" fontId="0" fillId="0" borderId="0" xfId="0" quotePrefix="1" applyAlignment="1">
      <alignment horizontal="right"/>
    </xf>
    <xf numFmtId="0" fontId="11" fillId="0" borderId="0" xfId="0" applyFont="1" applyFill="1" applyBorder="1" applyAlignment="1">
      <alignment vertical="center"/>
    </xf>
    <xf numFmtId="0" fontId="0" fillId="0" borderId="0" xfId="0" applyNumberFormat="1"/>
    <xf numFmtId="0" fontId="0" fillId="0" borderId="0" xfId="0" applyAlignment="1">
      <alignment vertical="top" wrapText="1"/>
    </xf>
    <xf numFmtId="0" fontId="0" fillId="0" borderId="14" xfId="0" applyBorder="1"/>
    <xf numFmtId="164" fontId="0" fillId="0" borderId="12" xfId="1" applyNumberFormat="1" applyFont="1" applyBorder="1"/>
    <xf numFmtId="164" fontId="0" fillId="0" borderId="7" xfId="1" applyNumberFormat="1" applyFont="1" applyBorder="1"/>
    <xf numFmtId="0" fontId="0" fillId="0" borderId="2" xfId="0" applyFill="1" applyBorder="1" applyAlignment="1">
      <alignment horizontal="center"/>
    </xf>
    <xf numFmtId="0" fontId="8" fillId="0" borderId="2" xfId="2" applyFont="1"/>
    <xf numFmtId="164" fontId="8" fillId="0" borderId="2" xfId="1" applyNumberFormat="1" applyFont="1" applyBorder="1" applyAlignment="1">
      <alignment horizontal="center"/>
    </xf>
    <xf numFmtId="164" fontId="8" fillId="0" borderId="0" xfId="1" applyNumberFormat="1" applyFont="1" applyBorder="1"/>
    <xf numFmtId="164" fontId="8" fillId="0" borderId="5" xfId="1" applyNumberFormat="1" applyFont="1" applyBorder="1"/>
    <xf numFmtId="0" fontId="8" fillId="0" borderId="16" xfId="0" applyFont="1" applyBorder="1"/>
    <xf numFmtId="164" fontId="0" fillId="0" borderId="15" xfId="1" applyNumberFormat="1" applyFont="1" applyBorder="1"/>
    <xf numFmtId="164" fontId="7" fillId="0" borderId="0" xfId="1" applyNumberFormat="1"/>
    <xf numFmtId="164" fontId="0" fillId="0" borderId="6" xfId="1" applyNumberFormat="1" applyFont="1" applyBorder="1"/>
    <xf numFmtId="164" fontId="0" fillId="0" borderId="0" xfId="1" applyNumberFormat="1" applyFont="1" applyAlignment="1">
      <alignment horizontal="center" vertical="center"/>
    </xf>
    <xf numFmtId="0" fontId="0" fillId="0" borderId="0" xfId="0" applyAlignment="1">
      <alignment horizontal="center" vertical="center"/>
    </xf>
    <xf numFmtId="0" fontId="8" fillId="0" borderId="5" xfId="0" applyFont="1" applyBorder="1"/>
    <xf numFmtId="0" fontId="8" fillId="0" borderId="2" xfId="0" applyFont="1" applyBorder="1"/>
    <xf numFmtId="0" fontId="0" fillId="0" borderId="16" xfId="0" applyBorder="1"/>
    <xf numFmtId="164" fontId="0" fillId="0" borderId="0" xfId="1" applyNumberFormat="1" applyFont="1" applyBorder="1"/>
    <xf numFmtId="0" fontId="7" fillId="0" borderId="11" xfId="4" applyBorder="1"/>
    <xf numFmtId="164" fontId="7" fillId="0" borderId="5" xfId="1" applyNumberFormat="1" applyBorder="1"/>
    <xf numFmtId="16" fontId="8" fillId="0" borderId="0" xfId="0" applyNumberFormat="1" applyFont="1" applyBorder="1"/>
    <xf numFmtId="0" fontId="0" fillId="0" borderId="11" xfId="0" applyFont="1" applyBorder="1"/>
    <xf numFmtId="0" fontId="0" fillId="0" borderId="4" xfId="0" applyBorder="1" applyAlignment="1">
      <alignment horizontal="center"/>
    </xf>
    <xf numFmtId="0" fontId="7" fillId="0" borderId="3" xfId="3" applyBorder="1"/>
    <xf numFmtId="0" fontId="7" fillId="0" borderId="3" xfId="3" applyFont="1" applyBorder="1"/>
    <xf numFmtId="0" fontId="7" fillId="0" borderId="2" xfId="3" applyFill="1" applyBorder="1"/>
    <xf numFmtId="0" fontId="7" fillId="0" borderId="5" xfId="3" applyBorder="1"/>
    <xf numFmtId="164" fontId="12" fillId="0" borderId="0" xfId="1" applyNumberFormat="1" applyFont="1" applyBorder="1" applyAlignment="1">
      <alignment horizontal="center" vertical="center" wrapText="1"/>
    </xf>
    <xf numFmtId="164" fontId="0" fillId="0" borderId="0" xfId="1" applyNumberFormat="1" applyFont="1" applyBorder="1" applyAlignment="1">
      <alignment horizontal="center" vertical="center" wrapText="1"/>
    </xf>
    <xf numFmtId="0" fontId="8" fillId="0" borderId="0" xfId="0" applyFont="1" applyBorder="1"/>
    <xf numFmtId="0" fontId="0" fillId="0" borderId="0" xfId="0" applyBorder="1" applyAlignment="1">
      <alignment horizontal="center"/>
    </xf>
    <xf numFmtId="0" fontId="9" fillId="0" borderId="0" xfId="0" applyFont="1" applyBorder="1" applyAlignment="1">
      <alignment horizontal="center"/>
    </xf>
    <xf numFmtId="164" fontId="0" fillId="0" borderId="0" xfId="1" applyNumberFormat="1" applyFont="1" applyAlignment="1">
      <alignment horizontal="center"/>
    </xf>
    <xf numFmtId="0" fontId="13" fillId="0" borderId="0" xfId="0" applyFont="1"/>
    <xf numFmtId="164" fontId="0" fillId="0" borderId="0" xfId="1" applyNumberFormat="1" applyFont="1" applyFill="1" applyBorder="1"/>
    <xf numFmtId="164" fontId="0" fillId="0" borderId="0" xfId="1" applyNumberFormat="1" applyFont="1" applyBorder="1" applyAlignment="1">
      <alignment horizontal="center" vertical="center"/>
    </xf>
    <xf numFmtId="164" fontId="0" fillId="0" borderId="2" xfId="1" applyNumberFormat="1" applyFont="1" applyBorder="1" applyAlignment="1">
      <alignment horizontal="center" vertical="center"/>
    </xf>
    <xf numFmtId="0" fontId="14" fillId="0" borderId="4" xfId="0" applyFont="1" applyBorder="1"/>
    <xf numFmtId="17" fontId="14" fillId="0" borderId="2" xfId="0" quotePrefix="1" applyNumberFormat="1" applyFont="1" applyBorder="1" applyAlignment="1">
      <alignment horizontal="center" vertical="center" wrapText="1"/>
    </xf>
    <xf numFmtId="0" fontId="14" fillId="0" borderId="2" xfId="0" applyFont="1" applyBorder="1" applyAlignment="1">
      <alignment horizontal="center"/>
    </xf>
    <xf numFmtId="0" fontId="14" fillId="0" borderId="18" xfId="0" applyFont="1" applyBorder="1" applyAlignment="1">
      <alignment vertical="center" wrapText="1"/>
    </xf>
    <xf numFmtId="0" fontId="14" fillId="0" borderId="17" xfId="0" applyFont="1" applyBorder="1" applyAlignment="1">
      <alignment horizontal="right" vertical="center" wrapText="1"/>
    </xf>
    <xf numFmtId="0" fontId="14" fillId="0" borderId="0" xfId="0" applyFont="1" applyAlignment="1">
      <alignment horizontal="right"/>
    </xf>
    <xf numFmtId="0" fontId="14" fillId="0" borderId="19" xfId="0" applyFont="1" applyBorder="1" applyAlignment="1">
      <alignment vertical="center" wrapText="1"/>
    </xf>
    <xf numFmtId="0" fontId="15" fillId="0" borderId="0" xfId="0" applyFont="1" applyBorder="1" applyAlignment="1">
      <alignment horizontal="center"/>
    </xf>
    <xf numFmtId="0" fontId="16" fillId="0" borderId="0" xfId="0" applyFont="1"/>
    <xf numFmtId="16" fontId="15" fillId="0" borderId="0" xfId="0" quotePrefix="1" applyNumberFormat="1" applyFont="1" applyBorder="1" applyAlignment="1">
      <alignment horizontal="center"/>
    </xf>
    <xf numFmtId="16" fontId="15" fillId="0" borderId="0" xfId="0" quotePrefix="1" applyNumberFormat="1" applyFont="1" applyFill="1" applyBorder="1" applyAlignment="1">
      <alignment horizontal="center"/>
    </xf>
    <xf numFmtId="164" fontId="16" fillId="0" borderId="0" xfId="1" applyNumberFormat="1" applyFont="1"/>
    <xf numFmtId="164" fontId="16" fillId="0" borderId="0" xfId="1" applyNumberFormat="1" applyFont="1" applyBorder="1"/>
    <xf numFmtId="164" fontId="7" fillId="0" borderId="20" xfId="1" applyNumberFormat="1" applyFont="1" applyBorder="1"/>
    <xf numFmtId="16" fontId="8" fillId="0" borderId="2" xfId="0" applyNumberFormat="1" applyFont="1" applyBorder="1" applyAlignment="1">
      <alignment horizontal="center"/>
    </xf>
    <xf numFmtId="0" fontId="7" fillId="0" borderId="11" xfId="3" applyFill="1" applyBorder="1"/>
    <xf numFmtId="164" fontId="7" fillId="0" borderId="12" xfId="1" applyNumberFormat="1" applyFont="1" applyBorder="1"/>
    <xf numFmtId="0" fontId="8" fillId="0" borderId="5" xfId="0" applyFont="1" applyBorder="1" applyAlignment="1">
      <alignment horizontal="center"/>
    </xf>
    <xf numFmtId="0" fontId="7" fillId="0" borderId="3" xfId="3" applyFill="1" applyBorder="1"/>
    <xf numFmtId="0" fontId="8" fillId="0" borderId="5" xfId="3" applyFont="1" applyBorder="1"/>
    <xf numFmtId="0" fontId="8" fillId="0" borderId="2" xfId="3" applyFont="1" applyBorder="1"/>
    <xf numFmtId="164" fontId="0" fillId="0" borderId="22" xfId="1" applyNumberFormat="1" applyFont="1" applyBorder="1"/>
    <xf numFmtId="164" fontId="0" fillId="0" borderId="20" xfId="1" applyNumberFormat="1" applyFont="1" applyBorder="1"/>
    <xf numFmtId="0" fontId="7" fillId="0" borderId="11" xfId="3" applyFont="1" applyFill="1" applyBorder="1"/>
    <xf numFmtId="0" fontId="7" fillId="0" borderId="11" xfId="3" applyFont="1" applyBorder="1"/>
    <xf numFmtId="0" fontId="18" fillId="2" borderId="28" xfId="0" applyFont="1" applyFill="1" applyBorder="1" applyAlignment="1">
      <alignment horizontal="center" vertical="center" wrapText="1"/>
    </xf>
    <xf numFmtId="20" fontId="18" fillId="2" borderId="28" xfId="0" applyNumberFormat="1" applyFont="1" applyFill="1" applyBorder="1" applyAlignment="1">
      <alignment horizontal="center" vertical="center" wrapText="1"/>
    </xf>
    <xf numFmtId="0" fontId="11" fillId="0" borderId="27" xfId="0" applyFont="1" applyBorder="1" applyAlignment="1">
      <alignment vertical="center" wrapText="1"/>
    </xf>
    <xf numFmtId="0" fontId="11" fillId="0" borderId="29" xfId="0" applyFont="1" applyBorder="1" applyAlignment="1">
      <alignment horizontal="center" vertical="center" textRotation="255" wrapText="1"/>
    </xf>
    <xf numFmtId="0" fontId="11" fillId="0" borderId="28" xfId="0" applyFont="1" applyBorder="1" applyAlignment="1">
      <alignment horizontal="center" vertical="center" wrapText="1"/>
    </xf>
    <xf numFmtId="0" fontId="11" fillId="0" borderId="27" xfId="0" applyFont="1" applyBorder="1" applyAlignment="1">
      <alignment horizontal="center" vertical="center" textRotation="255" wrapText="1"/>
    </xf>
    <xf numFmtId="0" fontId="11" fillId="0" borderId="28" xfId="0" applyFont="1" applyBorder="1" applyAlignment="1">
      <alignment horizontal="center" vertical="center" textRotation="255" wrapText="1"/>
    </xf>
    <xf numFmtId="3" fontId="11" fillId="0" borderId="28" xfId="0" applyNumberFormat="1" applyFont="1" applyBorder="1" applyAlignment="1">
      <alignment horizontal="center" vertical="center" wrapText="1"/>
    </xf>
    <xf numFmtId="0" fontId="11" fillId="0" borderId="0" xfId="0" applyFont="1" applyFill="1" applyBorder="1" applyAlignment="1">
      <alignment vertical="center" wrapText="1"/>
    </xf>
    <xf numFmtId="0" fontId="0" fillId="0" borderId="11" xfId="3" applyFont="1" applyBorder="1"/>
    <xf numFmtId="164" fontId="0" fillId="0" borderId="5" xfId="1" applyNumberFormat="1" applyFont="1" applyBorder="1"/>
    <xf numFmtId="0" fontId="0" fillId="0" borderId="21" xfId="0" applyBorder="1"/>
    <xf numFmtId="165" fontId="0" fillId="0" borderId="0" xfId="1" applyNumberFormat="1" applyFont="1"/>
    <xf numFmtId="165" fontId="0" fillId="0" borderId="2" xfId="1" applyNumberFormat="1" applyFont="1" applyBorder="1"/>
    <xf numFmtId="0" fontId="7" fillId="0" borderId="0" xfId="2" applyFont="1" applyBorder="1" applyAlignment="1">
      <alignment horizontal="right"/>
    </xf>
    <xf numFmtId="164" fontId="0" fillId="0" borderId="20" xfId="0" applyNumberFormat="1" applyBorder="1"/>
    <xf numFmtId="9" fontId="0" fillId="0" borderId="22" xfId="5" applyFont="1" applyBorder="1"/>
    <xf numFmtId="9" fontId="0" fillId="0" borderId="20" xfId="5" applyFont="1" applyBorder="1"/>
    <xf numFmtId="0" fontId="0" fillId="0" borderId="20" xfId="0" applyBorder="1"/>
    <xf numFmtId="164" fontId="0" fillId="0" borderId="11" xfId="1" applyNumberFormat="1" applyFont="1" applyBorder="1"/>
    <xf numFmtId="164" fontId="0" fillId="0" borderId="4" xfId="1" applyNumberFormat="1" applyFont="1" applyBorder="1"/>
    <xf numFmtId="0" fontId="0" fillId="0" borderId="0" xfId="0" applyAlignment="1">
      <alignment horizontal="right" vertical="center"/>
    </xf>
    <xf numFmtId="164" fontId="0" fillId="0" borderId="0" xfId="5" applyNumberFormat="1" applyFont="1"/>
    <xf numFmtId="0" fontId="0" fillId="0" borderId="11" xfId="0" applyFill="1" applyBorder="1"/>
    <xf numFmtId="164" fontId="7" fillId="0" borderId="22" xfId="1" applyNumberFormat="1" applyFont="1" applyBorder="1"/>
    <xf numFmtId="0" fontId="18" fillId="2" borderId="27" xfId="0" applyFont="1" applyFill="1" applyBorder="1" applyAlignment="1">
      <alignment vertical="center" wrapText="1"/>
    </xf>
    <xf numFmtId="0" fontId="0" fillId="0" borderId="0" xfId="3" applyFont="1" applyFill="1" applyBorder="1"/>
    <xf numFmtId="0" fontId="8" fillId="0" borderId="21" xfId="0" applyFont="1" applyBorder="1"/>
    <xf numFmtId="164" fontId="0" fillId="0" borderId="16" xfId="1" applyNumberFormat="1" applyFont="1" applyBorder="1"/>
    <xf numFmtId="164" fontId="7" fillId="0" borderId="3" xfId="1" applyNumberFormat="1" applyBorder="1"/>
    <xf numFmtId="164" fontId="7" fillId="0" borderId="3" xfId="1" applyNumberFormat="1" applyFont="1" applyBorder="1"/>
    <xf numFmtId="164" fontId="0" fillId="0" borderId="22" xfId="0" applyNumberFormat="1" applyBorder="1"/>
    <xf numFmtId="0" fontId="8" fillId="0" borderId="0" xfId="3" applyFont="1" applyBorder="1"/>
    <xf numFmtId="0" fontId="0" fillId="0" borderId="0" xfId="0" applyFont="1" applyBorder="1"/>
    <xf numFmtId="14" fontId="7" fillId="0" borderId="2" xfId="3" applyNumberFormat="1" applyBorder="1" applyAlignment="1">
      <alignment horizontal="center"/>
    </xf>
    <xf numFmtId="14" fontId="0" fillId="0" borderId="2" xfId="3" applyNumberFormat="1" applyFont="1" applyBorder="1" applyAlignment="1">
      <alignment horizontal="center"/>
    </xf>
    <xf numFmtId="0" fontId="8" fillId="0" borderId="2" xfId="0" applyFont="1" applyFill="1" applyBorder="1" applyAlignment="1">
      <alignment horizontal="center"/>
    </xf>
    <xf numFmtId="0" fontId="7" fillId="0" borderId="4" xfId="3" applyFont="1" applyBorder="1"/>
    <xf numFmtId="0" fontId="0" fillId="0" borderId="22" xfId="0" applyBorder="1"/>
    <xf numFmtId="164" fontId="0" fillId="0" borderId="0" xfId="0" applyNumberFormat="1" applyFill="1" applyBorder="1"/>
    <xf numFmtId="0" fontId="8" fillId="0" borderId="21" xfId="3" applyFont="1" applyBorder="1"/>
    <xf numFmtId="0" fontId="18" fillId="2" borderId="30" xfId="0" applyFont="1" applyFill="1" applyBorder="1" applyAlignment="1">
      <alignment horizontal="center" vertical="center" wrapText="1"/>
    </xf>
    <xf numFmtId="16" fontId="8" fillId="0" borderId="5" xfId="0" applyNumberFormat="1" applyFont="1" applyBorder="1"/>
    <xf numFmtId="16" fontId="8" fillId="0" borderId="2" xfId="0" applyNumberFormat="1" applyFont="1" applyBorder="1"/>
    <xf numFmtId="164" fontId="0" fillId="0" borderId="0" xfId="0" applyNumberFormat="1" applyFont="1"/>
    <xf numFmtId="0" fontId="8" fillId="0" borderId="11" xfId="0" applyFont="1" applyFill="1" applyBorder="1"/>
    <xf numFmtId="21" fontId="0" fillId="0" borderId="0" xfId="0" applyNumberFormat="1"/>
    <xf numFmtId="0" fontId="20" fillId="0" borderId="0" xfId="0" applyFont="1"/>
    <xf numFmtId="0" fontId="9" fillId="0" borderId="21" xfId="3" applyFont="1" applyFill="1" applyBorder="1"/>
    <xf numFmtId="0" fontId="8" fillId="0" borderId="0" xfId="0" applyFont="1" applyFill="1" applyBorder="1"/>
    <xf numFmtId="0" fontId="21" fillId="0" borderId="0" xfId="0" applyFont="1"/>
    <xf numFmtId="16" fontId="18" fillId="2" borderId="26" xfId="0" applyNumberFormat="1" applyFont="1" applyFill="1" applyBorder="1" applyAlignment="1">
      <alignment horizontal="center" vertical="center" wrapText="1"/>
    </xf>
    <xf numFmtId="0" fontId="18" fillId="2" borderId="27" xfId="0" applyFont="1" applyFill="1" applyBorder="1" applyAlignment="1">
      <alignment horizontal="center" vertical="center" wrapText="1"/>
    </xf>
    <xf numFmtId="16" fontId="18" fillId="2" borderId="27" xfId="0" applyNumberFormat="1" applyFont="1" applyFill="1" applyBorder="1" applyAlignment="1">
      <alignment horizontal="center" vertical="center" wrapText="1"/>
    </xf>
    <xf numFmtId="0" fontId="17" fillId="0" borderId="23" xfId="0" applyFont="1" applyBorder="1" applyAlignment="1">
      <alignment horizontal="center"/>
    </xf>
    <xf numFmtId="0" fontId="17" fillId="0" borderId="24" xfId="0" applyFont="1" applyBorder="1" applyAlignment="1">
      <alignment horizontal="center"/>
    </xf>
    <xf numFmtId="0" fontId="17" fillId="0" borderId="25" xfId="0" applyFont="1" applyBorder="1" applyAlignment="1">
      <alignment horizontal="center"/>
    </xf>
    <xf numFmtId="0" fontId="18" fillId="2" borderId="26" xfId="0" applyFont="1" applyFill="1" applyBorder="1" applyAlignment="1">
      <alignment vertical="center" wrapText="1"/>
    </xf>
    <xf numFmtId="0" fontId="18" fillId="2" borderId="27" xfId="0" applyFont="1" applyFill="1" applyBorder="1" applyAlignment="1">
      <alignment vertical="center" wrapText="1"/>
    </xf>
  </cellXfs>
  <cellStyles count="6">
    <cellStyle name="Comma" xfId="1" builtinId="3"/>
    <cellStyle name="Normal" xfId="0" builtinId="0"/>
    <cellStyle name="Percent" xfId="5" builtinId="5"/>
    <cellStyle name="Style 1" xfId="2"/>
    <cellStyle name="Style 2" xfId="3"/>
    <cellStyle name="Style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'Homer Spit 2016'!$AW$6</c:f>
              <c:strCache>
                <c:ptCount val="1"/>
                <c:pt idx="0">
                  <c:v>All Sites</c:v>
                </c:pt>
              </c:strCache>
            </c:strRef>
          </c:tx>
          <c:marker>
            <c:symbol val="none"/>
          </c:marker>
          <c:cat>
            <c:numRef>
              <c:f>'Homer Spit 2016'!$AX$5:$BF$5</c:f>
              <c:numCache>
                <c:formatCode>m/d/yyyy</c:formatCode>
                <c:ptCount val="9"/>
                <c:pt idx="0">
                  <c:v>42476</c:v>
                </c:pt>
                <c:pt idx="1">
                  <c:v>42481</c:v>
                </c:pt>
                <c:pt idx="2">
                  <c:v>42486</c:v>
                </c:pt>
                <c:pt idx="3">
                  <c:v>42491</c:v>
                </c:pt>
                <c:pt idx="4">
                  <c:v>42496</c:v>
                </c:pt>
                <c:pt idx="5">
                  <c:v>42501</c:v>
                </c:pt>
                <c:pt idx="6">
                  <c:v>42506</c:v>
                </c:pt>
                <c:pt idx="7">
                  <c:v>42511</c:v>
                </c:pt>
                <c:pt idx="8">
                  <c:v>42516</c:v>
                </c:pt>
              </c:numCache>
            </c:numRef>
          </c:cat>
          <c:val>
            <c:numRef>
              <c:f>'Homer Spit 2016'!$AX$6:$BF$6</c:f>
              <c:numCache>
                <c:formatCode>_(* #,##0_);_(* \(#,##0\);_(* "-"??_);_(@_)</c:formatCode>
                <c:ptCount val="9"/>
                <c:pt idx="0">
                  <c:v>14</c:v>
                </c:pt>
                <c:pt idx="1">
                  <c:v>34</c:v>
                </c:pt>
                <c:pt idx="2">
                  <c:v>487</c:v>
                </c:pt>
                <c:pt idx="3">
                  <c:v>862</c:v>
                </c:pt>
                <c:pt idx="4">
                  <c:v>7656</c:v>
                </c:pt>
                <c:pt idx="5">
                  <c:v>682</c:v>
                </c:pt>
                <c:pt idx="6">
                  <c:v>341</c:v>
                </c:pt>
                <c:pt idx="7">
                  <c:v>306</c:v>
                </c:pt>
                <c:pt idx="8">
                  <c:v>95</c:v>
                </c:pt>
              </c:numCache>
            </c:numRef>
          </c:val>
          <c:smooth val="0"/>
        </c:ser>
        <c:ser>
          <c:idx val="1"/>
          <c:order val="1"/>
          <c:tx>
            <c:strRef>
              <c:f>'Homer Spit 2016'!$AW$7</c:f>
              <c:strCache>
                <c:ptCount val="1"/>
                <c:pt idx="0">
                  <c:v>Mud Bay</c:v>
                </c:pt>
              </c:strCache>
            </c:strRef>
          </c:tx>
          <c:marker>
            <c:symbol val="none"/>
          </c:marker>
          <c:cat>
            <c:numRef>
              <c:f>'Homer Spit 2016'!$AX$5:$BF$5</c:f>
              <c:numCache>
                <c:formatCode>m/d/yyyy</c:formatCode>
                <c:ptCount val="9"/>
                <c:pt idx="0">
                  <c:v>42476</c:v>
                </c:pt>
                <c:pt idx="1">
                  <c:v>42481</c:v>
                </c:pt>
                <c:pt idx="2">
                  <c:v>42486</c:v>
                </c:pt>
                <c:pt idx="3">
                  <c:v>42491</c:v>
                </c:pt>
                <c:pt idx="4">
                  <c:v>42496</c:v>
                </c:pt>
                <c:pt idx="5">
                  <c:v>42501</c:v>
                </c:pt>
                <c:pt idx="6">
                  <c:v>42506</c:v>
                </c:pt>
                <c:pt idx="7">
                  <c:v>42511</c:v>
                </c:pt>
                <c:pt idx="8">
                  <c:v>42516</c:v>
                </c:pt>
              </c:numCache>
            </c:numRef>
          </c:cat>
          <c:val>
            <c:numRef>
              <c:f>'Homer Spit 2016'!$AX$7:$BF$7</c:f>
              <c:numCache>
                <c:formatCode>_(* #,##0_);_(* \(#,##0\);_(* "-"??_);_(@_)</c:formatCode>
                <c:ptCount val="9"/>
                <c:pt idx="0">
                  <c:v>0</c:v>
                </c:pt>
                <c:pt idx="1">
                  <c:v>0</c:v>
                </c:pt>
                <c:pt idx="2">
                  <c:v>76</c:v>
                </c:pt>
                <c:pt idx="3">
                  <c:v>465</c:v>
                </c:pt>
                <c:pt idx="4">
                  <c:v>2301</c:v>
                </c:pt>
                <c:pt idx="5">
                  <c:v>70</c:v>
                </c:pt>
                <c:pt idx="6">
                  <c:v>31</c:v>
                </c:pt>
                <c:pt idx="7">
                  <c:v>51</c:v>
                </c:pt>
                <c:pt idx="8">
                  <c:v>29</c:v>
                </c:pt>
              </c:numCache>
            </c:numRef>
          </c:val>
          <c:smooth val="0"/>
        </c:ser>
        <c:ser>
          <c:idx val="2"/>
          <c:order val="2"/>
          <c:tx>
            <c:strRef>
              <c:f>'Homer Spit 2016'!$AW$8</c:f>
              <c:strCache>
                <c:ptCount val="1"/>
                <c:pt idx="0">
                  <c:v>Mariner Park Lagoon</c:v>
                </c:pt>
              </c:strCache>
            </c:strRef>
          </c:tx>
          <c:marker>
            <c:symbol val="none"/>
          </c:marker>
          <c:cat>
            <c:numRef>
              <c:f>'Homer Spit 2016'!$AX$5:$BF$5</c:f>
              <c:numCache>
                <c:formatCode>m/d/yyyy</c:formatCode>
                <c:ptCount val="9"/>
                <c:pt idx="0">
                  <c:v>42476</c:v>
                </c:pt>
                <c:pt idx="1">
                  <c:v>42481</c:v>
                </c:pt>
                <c:pt idx="2">
                  <c:v>42486</c:v>
                </c:pt>
                <c:pt idx="3">
                  <c:v>42491</c:v>
                </c:pt>
                <c:pt idx="4">
                  <c:v>42496</c:v>
                </c:pt>
                <c:pt idx="5">
                  <c:v>42501</c:v>
                </c:pt>
                <c:pt idx="6">
                  <c:v>42506</c:v>
                </c:pt>
                <c:pt idx="7">
                  <c:v>42511</c:v>
                </c:pt>
                <c:pt idx="8">
                  <c:v>42516</c:v>
                </c:pt>
              </c:numCache>
            </c:numRef>
          </c:cat>
          <c:val>
            <c:numRef>
              <c:f>'Homer Spit 2016'!$AX$8:$BF$8</c:f>
              <c:numCache>
                <c:formatCode>_(* #,##0_);_(* \(#,##0\);_(* "-"??_);_(@_)</c:formatCode>
                <c:ptCount val="9"/>
                <c:pt idx="0">
                  <c:v>0</c:v>
                </c:pt>
                <c:pt idx="1">
                  <c:v>0</c:v>
                </c:pt>
                <c:pt idx="2">
                  <c:v>13</c:v>
                </c:pt>
                <c:pt idx="3">
                  <c:v>152</c:v>
                </c:pt>
                <c:pt idx="4">
                  <c:v>1810</c:v>
                </c:pt>
                <c:pt idx="5">
                  <c:v>40</c:v>
                </c:pt>
                <c:pt idx="6">
                  <c:v>7</c:v>
                </c:pt>
                <c:pt idx="7">
                  <c:v>1</c:v>
                </c:pt>
                <c:pt idx="8">
                  <c:v>0</c:v>
                </c:pt>
              </c:numCache>
            </c:numRef>
          </c:val>
          <c:smooth val="0"/>
        </c:ser>
        <c:ser>
          <c:idx val="3"/>
          <c:order val="3"/>
          <c:tx>
            <c:strRef>
              <c:f>'Homer Spit 2016'!$AW$9</c:f>
              <c:strCache>
                <c:ptCount val="1"/>
                <c:pt idx="0">
                  <c:v>Mid-Spit</c:v>
                </c:pt>
              </c:strCache>
            </c:strRef>
          </c:tx>
          <c:marker>
            <c:symbol val="none"/>
          </c:marker>
          <c:cat>
            <c:numRef>
              <c:f>'Homer Spit 2016'!$AX$5:$BF$5</c:f>
              <c:numCache>
                <c:formatCode>m/d/yyyy</c:formatCode>
                <c:ptCount val="9"/>
                <c:pt idx="0">
                  <c:v>42476</c:v>
                </c:pt>
                <c:pt idx="1">
                  <c:v>42481</c:v>
                </c:pt>
                <c:pt idx="2">
                  <c:v>42486</c:v>
                </c:pt>
                <c:pt idx="3">
                  <c:v>42491</c:v>
                </c:pt>
                <c:pt idx="4">
                  <c:v>42496</c:v>
                </c:pt>
                <c:pt idx="5">
                  <c:v>42501</c:v>
                </c:pt>
                <c:pt idx="6">
                  <c:v>42506</c:v>
                </c:pt>
                <c:pt idx="7">
                  <c:v>42511</c:v>
                </c:pt>
                <c:pt idx="8">
                  <c:v>42516</c:v>
                </c:pt>
              </c:numCache>
            </c:numRef>
          </c:cat>
          <c:val>
            <c:numRef>
              <c:f>'Homer Spit 2016'!$AX$9:$BF$9</c:f>
              <c:numCache>
                <c:formatCode>_(* #,##0_);_(* \(#,##0\);_(* "-"??_);_(@_)</c:formatCode>
                <c:ptCount val="9"/>
                <c:pt idx="0">
                  <c:v>12</c:v>
                </c:pt>
                <c:pt idx="1">
                  <c:v>11</c:v>
                </c:pt>
                <c:pt idx="2">
                  <c:v>129</c:v>
                </c:pt>
                <c:pt idx="3">
                  <c:v>97</c:v>
                </c:pt>
                <c:pt idx="4">
                  <c:v>2472</c:v>
                </c:pt>
                <c:pt idx="5">
                  <c:v>179</c:v>
                </c:pt>
                <c:pt idx="6">
                  <c:v>165</c:v>
                </c:pt>
                <c:pt idx="7">
                  <c:v>174</c:v>
                </c:pt>
                <c:pt idx="8">
                  <c:v>55</c:v>
                </c:pt>
              </c:numCache>
            </c:numRef>
          </c:val>
          <c:smooth val="0"/>
        </c:ser>
        <c:ser>
          <c:idx val="4"/>
          <c:order val="4"/>
          <c:tx>
            <c:strRef>
              <c:f>'Homer Spit 2016'!$AW$10</c:f>
              <c:strCache>
                <c:ptCount val="1"/>
                <c:pt idx="0">
                  <c:v>Outer Spit</c:v>
                </c:pt>
              </c:strCache>
            </c:strRef>
          </c:tx>
          <c:marker>
            <c:symbol val="none"/>
          </c:marker>
          <c:cat>
            <c:numRef>
              <c:f>'Homer Spit 2016'!$AX$5:$BF$5</c:f>
              <c:numCache>
                <c:formatCode>m/d/yyyy</c:formatCode>
                <c:ptCount val="9"/>
                <c:pt idx="0">
                  <c:v>42476</c:v>
                </c:pt>
                <c:pt idx="1">
                  <c:v>42481</c:v>
                </c:pt>
                <c:pt idx="2">
                  <c:v>42486</c:v>
                </c:pt>
                <c:pt idx="3">
                  <c:v>42491</c:v>
                </c:pt>
                <c:pt idx="4">
                  <c:v>42496</c:v>
                </c:pt>
                <c:pt idx="5">
                  <c:v>42501</c:v>
                </c:pt>
                <c:pt idx="6">
                  <c:v>42506</c:v>
                </c:pt>
                <c:pt idx="7">
                  <c:v>42511</c:v>
                </c:pt>
                <c:pt idx="8">
                  <c:v>42516</c:v>
                </c:pt>
              </c:numCache>
            </c:numRef>
          </c:cat>
          <c:val>
            <c:numRef>
              <c:f>'Homer Spit 2016'!$AX$10:$BF$10</c:f>
              <c:numCache>
                <c:formatCode>_(* #,##0_);_(* \(#,##0\);_(* "-"??_);_(@_)</c:formatCode>
                <c:ptCount val="9"/>
                <c:pt idx="0">
                  <c:v>0</c:v>
                </c:pt>
                <c:pt idx="1">
                  <c:v>12</c:v>
                </c:pt>
                <c:pt idx="2">
                  <c:v>220</c:v>
                </c:pt>
                <c:pt idx="3">
                  <c:v>96</c:v>
                </c:pt>
                <c:pt idx="4">
                  <c:v>287</c:v>
                </c:pt>
                <c:pt idx="5">
                  <c:v>66</c:v>
                </c:pt>
                <c:pt idx="6">
                  <c:v>29</c:v>
                </c:pt>
                <c:pt idx="7">
                  <c:v>4</c:v>
                </c:pt>
                <c:pt idx="8">
                  <c:v>6</c:v>
                </c:pt>
              </c:numCache>
            </c:numRef>
          </c:val>
          <c:smooth val="0"/>
        </c:ser>
        <c:ser>
          <c:idx val="5"/>
          <c:order val="5"/>
          <c:tx>
            <c:strRef>
              <c:f>'Homer Spit 2016'!$AW$11</c:f>
              <c:strCache>
                <c:ptCount val="1"/>
                <c:pt idx="0">
                  <c:v>Beluga Slough</c:v>
                </c:pt>
              </c:strCache>
            </c:strRef>
          </c:tx>
          <c:marker>
            <c:symbol val="none"/>
          </c:marker>
          <c:cat>
            <c:numRef>
              <c:f>'Homer Spit 2016'!$AX$5:$BF$5</c:f>
              <c:numCache>
                <c:formatCode>m/d/yyyy</c:formatCode>
                <c:ptCount val="9"/>
                <c:pt idx="0">
                  <c:v>42476</c:v>
                </c:pt>
                <c:pt idx="1">
                  <c:v>42481</c:v>
                </c:pt>
                <c:pt idx="2">
                  <c:v>42486</c:v>
                </c:pt>
                <c:pt idx="3">
                  <c:v>42491</c:v>
                </c:pt>
                <c:pt idx="4">
                  <c:v>42496</c:v>
                </c:pt>
                <c:pt idx="5">
                  <c:v>42501</c:v>
                </c:pt>
                <c:pt idx="6">
                  <c:v>42506</c:v>
                </c:pt>
                <c:pt idx="7">
                  <c:v>42511</c:v>
                </c:pt>
                <c:pt idx="8">
                  <c:v>42516</c:v>
                </c:pt>
              </c:numCache>
            </c:numRef>
          </c:cat>
          <c:val>
            <c:numRef>
              <c:f>'Homer Spit 2016'!$AX$11:$BF$11</c:f>
              <c:numCache>
                <c:formatCode>_(* #,##0_);_(* \(#,##0\);_(* "-"??_);_(@_)</c:formatCode>
                <c:ptCount val="9"/>
                <c:pt idx="0">
                  <c:v>1</c:v>
                </c:pt>
                <c:pt idx="1">
                  <c:v>7</c:v>
                </c:pt>
                <c:pt idx="2">
                  <c:v>22</c:v>
                </c:pt>
                <c:pt idx="3">
                  <c:v>32</c:v>
                </c:pt>
                <c:pt idx="4">
                  <c:v>440</c:v>
                </c:pt>
                <c:pt idx="5">
                  <c:v>100</c:v>
                </c:pt>
                <c:pt idx="6">
                  <c:v>31</c:v>
                </c:pt>
                <c:pt idx="7">
                  <c:v>21</c:v>
                </c:pt>
                <c:pt idx="8">
                  <c:v>5</c:v>
                </c:pt>
              </c:numCache>
            </c:numRef>
          </c:val>
          <c:smooth val="0"/>
        </c:ser>
        <c:ser>
          <c:idx val="6"/>
          <c:order val="6"/>
          <c:tx>
            <c:strRef>
              <c:f>'Homer Spit 2016'!$AW$12</c:f>
              <c:strCache>
                <c:ptCount val="1"/>
                <c:pt idx="0">
                  <c:v>Islands and Islets</c:v>
                </c:pt>
              </c:strCache>
            </c:strRef>
          </c:tx>
          <c:marker>
            <c:symbol val="none"/>
          </c:marker>
          <c:cat>
            <c:numRef>
              <c:f>'Homer Spit 2016'!$AX$5:$BF$5</c:f>
              <c:numCache>
                <c:formatCode>m/d/yyyy</c:formatCode>
                <c:ptCount val="9"/>
                <c:pt idx="0">
                  <c:v>42476</c:v>
                </c:pt>
                <c:pt idx="1">
                  <c:v>42481</c:v>
                </c:pt>
                <c:pt idx="2">
                  <c:v>42486</c:v>
                </c:pt>
                <c:pt idx="3">
                  <c:v>42491</c:v>
                </c:pt>
                <c:pt idx="4">
                  <c:v>42496</c:v>
                </c:pt>
                <c:pt idx="5">
                  <c:v>42501</c:v>
                </c:pt>
                <c:pt idx="6">
                  <c:v>42506</c:v>
                </c:pt>
                <c:pt idx="7">
                  <c:v>42511</c:v>
                </c:pt>
                <c:pt idx="8">
                  <c:v>42516</c:v>
                </c:pt>
              </c:numCache>
            </c:numRef>
          </c:cat>
          <c:val>
            <c:numRef>
              <c:f>'Homer Spit 2016'!$AX$12:$BF$12</c:f>
              <c:numCache>
                <c:formatCode>_(* #,##0_);_(* \(#,##0\);_(* "-"??_);_(@_)</c:formatCode>
                <c:ptCount val="9"/>
                <c:pt idx="0">
                  <c:v>1</c:v>
                </c:pt>
                <c:pt idx="1">
                  <c:v>4</c:v>
                </c:pt>
                <c:pt idx="2">
                  <c:v>27</c:v>
                </c:pt>
                <c:pt idx="3">
                  <c:v>20</c:v>
                </c:pt>
                <c:pt idx="4">
                  <c:v>346</c:v>
                </c:pt>
                <c:pt idx="5">
                  <c:v>227</c:v>
                </c:pt>
                <c:pt idx="6">
                  <c:v>81</c:v>
                </c:pt>
                <c:pt idx="7">
                  <c:v>55</c:v>
                </c:pt>
                <c:pt idx="8">
                  <c:v>0</c:v>
                </c:pt>
              </c:numCache>
            </c:numRef>
          </c:val>
          <c:smooth val="0"/>
        </c:ser>
        <c:dLbls>
          <c:showLegendKey val="0"/>
          <c:showVal val="0"/>
          <c:showCatName val="0"/>
          <c:showSerName val="0"/>
          <c:showPercent val="0"/>
          <c:showBubbleSize val="0"/>
        </c:dLbls>
        <c:smooth val="0"/>
        <c:axId val="188345544"/>
        <c:axId val="188349464"/>
      </c:lineChart>
      <c:catAx>
        <c:axId val="188345544"/>
        <c:scaling>
          <c:orientation val="minMax"/>
        </c:scaling>
        <c:delete val="0"/>
        <c:axPos val="b"/>
        <c:majorGridlines/>
        <c:minorGridlines/>
        <c:numFmt formatCode="m/d/yyyy" sourceLinked="1"/>
        <c:majorTickMark val="out"/>
        <c:minorTickMark val="none"/>
        <c:tickLblPos val="nextTo"/>
        <c:crossAx val="188349464"/>
        <c:crosses val="autoZero"/>
        <c:auto val="0"/>
        <c:lblAlgn val="ctr"/>
        <c:lblOffset val="100"/>
        <c:noMultiLvlLbl val="0"/>
      </c:catAx>
      <c:valAx>
        <c:axId val="188349464"/>
        <c:scaling>
          <c:orientation val="minMax"/>
        </c:scaling>
        <c:delete val="0"/>
        <c:axPos val="l"/>
        <c:majorGridlines/>
        <c:numFmt formatCode="_(* #,##0_);_(* \(#,##0\);_(* &quot;-&quot;??_);_(@_)" sourceLinked="1"/>
        <c:majorTickMark val="out"/>
        <c:minorTickMark val="none"/>
        <c:tickLblPos val="nextTo"/>
        <c:crossAx val="188345544"/>
        <c:crossesAt val="41377"/>
        <c:crossBetween val="midCat"/>
      </c:valAx>
    </c:plotArea>
    <c:legend>
      <c:legendPos val="r"/>
      <c:overlay val="0"/>
    </c:legend>
    <c:plotVisOnly val="1"/>
    <c:dispBlanksAs val="gap"/>
    <c:showDLblsOverMax val="0"/>
  </c:chart>
  <c:printSettings>
    <c:headerFooter/>
    <c:pageMargins b="0.75000000000000544" l="0.70000000000000062" r="0.70000000000000062" t="0.750000000000005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Dates'!$M$103</c:f>
              <c:strCache>
                <c:ptCount val="1"/>
                <c:pt idx="0">
                  <c:v>Semipalmated Plover</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Dates'!$N$103:$V$103</c:f>
              <c:numCache>
                <c:formatCode>0%</c:formatCode>
                <c:ptCount val="9"/>
                <c:pt idx="0">
                  <c:v>0</c:v>
                </c:pt>
                <c:pt idx="1">
                  <c:v>0</c:v>
                </c:pt>
                <c:pt idx="2">
                  <c:v>1.1952191235059761E-2</c:v>
                </c:pt>
                <c:pt idx="3">
                  <c:v>3.9840637450199202E-2</c:v>
                </c:pt>
                <c:pt idx="4">
                  <c:v>0.17928286852589642</c:v>
                </c:pt>
                <c:pt idx="5">
                  <c:v>0.2549800796812749</c:v>
                </c:pt>
                <c:pt idx="6">
                  <c:v>0.20717131474103587</c:v>
                </c:pt>
                <c:pt idx="7">
                  <c:v>0.13545816733067728</c:v>
                </c:pt>
                <c:pt idx="8">
                  <c:v>0.17131474103585656</c:v>
                </c:pt>
              </c:numCache>
            </c:numRef>
          </c:val>
          <c:smooth val="0"/>
        </c:ser>
        <c:ser>
          <c:idx val="1"/>
          <c:order val="1"/>
          <c:tx>
            <c:strRef>
              <c:f>'Arrival Dates'!$M$104</c:f>
              <c:strCache>
                <c:ptCount val="1"/>
                <c:pt idx="0">
                  <c:v>Pacific Golden Plover</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Dates'!$N$104:$V$104</c:f>
              <c:numCache>
                <c:formatCode>0%</c:formatCode>
                <c:ptCount val="9"/>
                <c:pt idx="0">
                  <c:v>0</c:v>
                </c:pt>
                <c:pt idx="1">
                  <c:v>0</c:v>
                </c:pt>
                <c:pt idx="2">
                  <c:v>0.76470588235294112</c:v>
                </c:pt>
                <c:pt idx="3">
                  <c:v>0.23529411764705882</c:v>
                </c:pt>
                <c:pt idx="4">
                  <c:v>0</c:v>
                </c:pt>
                <c:pt idx="5">
                  <c:v>0</c:v>
                </c:pt>
                <c:pt idx="6">
                  <c:v>0</c:v>
                </c:pt>
                <c:pt idx="7">
                  <c:v>0</c:v>
                </c:pt>
                <c:pt idx="8">
                  <c:v>0</c:v>
                </c:pt>
              </c:numCache>
            </c:numRef>
          </c:val>
          <c:smooth val="0"/>
        </c:ser>
        <c:ser>
          <c:idx val="2"/>
          <c:order val="2"/>
          <c:tx>
            <c:strRef>
              <c:f>'Arrival Dates'!$M$105</c:f>
              <c:strCache>
                <c:ptCount val="1"/>
                <c:pt idx="0">
                  <c:v>Black-bellied Plover</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Dates'!$N$105:$V$105</c:f>
              <c:numCache>
                <c:formatCode>0%</c:formatCode>
                <c:ptCount val="9"/>
                <c:pt idx="0">
                  <c:v>0</c:v>
                </c:pt>
                <c:pt idx="1">
                  <c:v>3.5087719298245612E-2</c:v>
                </c:pt>
                <c:pt idx="2">
                  <c:v>0.34210526315789475</c:v>
                </c:pt>
                <c:pt idx="3">
                  <c:v>0.19298245614035087</c:v>
                </c:pt>
                <c:pt idx="4">
                  <c:v>0.33333333333333331</c:v>
                </c:pt>
                <c:pt idx="5">
                  <c:v>7.8947368421052627E-2</c:v>
                </c:pt>
                <c:pt idx="6">
                  <c:v>1.7543859649122806E-2</c:v>
                </c:pt>
                <c:pt idx="7">
                  <c:v>0</c:v>
                </c:pt>
                <c:pt idx="8">
                  <c:v>0</c:v>
                </c:pt>
              </c:numCache>
            </c:numRef>
          </c:val>
          <c:smooth val="0"/>
        </c:ser>
        <c:ser>
          <c:idx val="3"/>
          <c:order val="3"/>
          <c:tx>
            <c:strRef>
              <c:f>'Arrival Dates'!$M$106</c:f>
              <c:strCache>
                <c:ptCount val="1"/>
                <c:pt idx="0">
                  <c:v>Greater Yellowlegs</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Dates'!$N$106:$V$106</c:f>
              <c:numCache>
                <c:formatCode>0%</c:formatCode>
                <c:ptCount val="9"/>
                <c:pt idx="0">
                  <c:v>0</c:v>
                </c:pt>
                <c:pt idx="1">
                  <c:v>0.125</c:v>
                </c:pt>
                <c:pt idx="2">
                  <c:v>8.3333333333333329E-2</c:v>
                </c:pt>
                <c:pt idx="3">
                  <c:v>0.25</c:v>
                </c:pt>
                <c:pt idx="4">
                  <c:v>0</c:v>
                </c:pt>
                <c:pt idx="5">
                  <c:v>0.16666666666666666</c:v>
                </c:pt>
                <c:pt idx="6">
                  <c:v>0</c:v>
                </c:pt>
                <c:pt idx="7">
                  <c:v>0.29166666666666669</c:v>
                </c:pt>
                <c:pt idx="8">
                  <c:v>8.3333333333333329E-2</c:v>
                </c:pt>
              </c:numCache>
            </c:numRef>
          </c:val>
          <c:smooth val="0"/>
        </c:ser>
        <c:ser>
          <c:idx val="4"/>
          <c:order val="4"/>
          <c:tx>
            <c:strRef>
              <c:f>'Arrival Dates'!$M$107</c:f>
              <c:strCache>
                <c:ptCount val="1"/>
                <c:pt idx="0">
                  <c:v>Whimbrel</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Dates'!$N$107:$V$107</c:f>
              <c:numCache>
                <c:formatCode>0%</c:formatCode>
                <c:ptCount val="9"/>
                <c:pt idx="0">
                  <c:v>0</c:v>
                </c:pt>
                <c:pt idx="1">
                  <c:v>0</c:v>
                </c:pt>
                <c:pt idx="2">
                  <c:v>0</c:v>
                </c:pt>
                <c:pt idx="3">
                  <c:v>7.6923076923076927E-2</c:v>
                </c:pt>
                <c:pt idx="4">
                  <c:v>0.46153846153846156</c:v>
                </c:pt>
                <c:pt idx="5">
                  <c:v>3.8461538461538464E-2</c:v>
                </c:pt>
                <c:pt idx="6">
                  <c:v>3.8461538461538464E-2</c:v>
                </c:pt>
                <c:pt idx="7">
                  <c:v>0.38461538461538464</c:v>
                </c:pt>
                <c:pt idx="8">
                  <c:v>0</c:v>
                </c:pt>
              </c:numCache>
            </c:numRef>
          </c:val>
          <c:smooth val="0"/>
        </c:ser>
        <c:ser>
          <c:idx val="5"/>
          <c:order val="5"/>
          <c:tx>
            <c:strRef>
              <c:f>'Arrival Dates'!$M$108</c:f>
              <c:strCache>
                <c:ptCount val="1"/>
                <c:pt idx="0">
                  <c:v>Wandering Tattler</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Dates'!$N$108:$V$108</c:f>
              <c:numCache>
                <c:formatCode>0%</c:formatCode>
                <c:ptCount val="9"/>
                <c:pt idx="0">
                  <c:v>0</c:v>
                </c:pt>
                <c:pt idx="1">
                  <c:v>0</c:v>
                </c:pt>
                <c:pt idx="2">
                  <c:v>0</c:v>
                </c:pt>
                <c:pt idx="3">
                  <c:v>0</c:v>
                </c:pt>
                <c:pt idx="4">
                  <c:v>0</c:v>
                </c:pt>
                <c:pt idx="5">
                  <c:v>0.38461538461538464</c:v>
                </c:pt>
                <c:pt idx="6">
                  <c:v>0.51282051282051277</c:v>
                </c:pt>
                <c:pt idx="7">
                  <c:v>2.564102564102564E-2</c:v>
                </c:pt>
                <c:pt idx="8">
                  <c:v>7.6923076923076927E-2</c:v>
                </c:pt>
              </c:numCache>
            </c:numRef>
          </c:val>
          <c:smooth val="0"/>
        </c:ser>
        <c:ser>
          <c:idx val="6"/>
          <c:order val="6"/>
          <c:tx>
            <c:strRef>
              <c:f>'Arrival Dates'!$M$109</c:f>
              <c:strCache>
                <c:ptCount val="1"/>
                <c:pt idx="0">
                  <c:v>Surfbird </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Dates'!$N$109:$V$109</c:f>
              <c:numCache>
                <c:formatCode>0%</c:formatCode>
                <c:ptCount val="9"/>
                <c:pt idx="0">
                  <c:v>0</c:v>
                </c:pt>
                <c:pt idx="1">
                  <c:v>1.5128593040847202E-3</c:v>
                </c:pt>
                <c:pt idx="2">
                  <c:v>2.2692889561270802E-3</c:v>
                </c:pt>
                <c:pt idx="3">
                  <c:v>6.0514372163388806E-2</c:v>
                </c:pt>
                <c:pt idx="4">
                  <c:v>0.33207261724659609</c:v>
                </c:pt>
                <c:pt idx="5">
                  <c:v>0.30181543116490167</c:v>
                </c:pt>
                <c:pt idx="6">
                  <c:v>0.1043872919818457</c:v>
                </c:pt>
                <c:pt idx="7">
                  <c:v>0.18229954614220878</c:v>
                </c:pt>
                <c:pt idx="8">
                  <c:v>1.5128593040847202E-2</c:v>
                </c:pt>
              </c:numCache>
            </c:numRef>
          </c:val>
          <c:smooth val="0"/>
        </c:ser>
        <c:ser>
          <c:idx val="7"/>
          <c:order val="7"/>
          <c:tx>
            <c:strRef>
              <c:f>'Arrival Dates'!$M$110</c:f>
              <c:strCache>
                <c:ptCount val="1"/>
                <c:pt idx="0">
                  <c:v>Black Turnstone </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Dates'!$N$110:$V$110</c:f>
              <c:numCache>
                <c:formatCode>0%</c:formatCode>
                <c:ptCount val="9"/>
                <c:pt idx="0">
                  <c:v>0</c:v>
                </c:pt>
                <c:pt idx="1">
                  <c:v>0</c:v>
                </c:pt>
                <c:pt idx="2">
                  <c:v>1.7857142857142856E-2</c:v>
                </c:pt>
                <c:pt idx="3">
                  <c:v>7.1428571428571425E-2</c:v>
                </c:pt>
                <c:pt idx="4">
                  <c:v>0.26785714285714285</c:v>
                </c:pt>
                <c:pt idx="5">
                  <c:v>0.6071428571428571</c:v>
                </c:pt>
                <c:pt idx="6">
                  <c:v>1.7857142857142856E-2</c:v>
                </c:pt>
                <c:pt idx="7">
                  <c:v>0</c:v>
                </c:pt>
                <c:pt idx="8">
                  <c:v>1.7857142857142856E-2</c:v>
                </c:pt>
              </c:numCache>
            </c:numRef>
          </c:val>
          <c:smooth val="0"/>
        </c:ser>
        <c:dLbls>
          <c:showLegendKey val="0"/>
          <c:showVal val="0"/>
          <c:showCatName val="0"/>
          <c:showSerName val="0"/>
          <c:showPercent val="0"/>
          <c:showBubbleSize val="0"/>
        </c:dLbls>
        <c:smooth val="0"/>
        <c:axId val="220547760"/>
        <c:axId val="220548152"/>
      </c:lineChart>
      <c:dateAx>
        <c:axId val="220547760"/>
        <c:scaling>
          <c:orientation val="minMax"/>
        </c:scaling>
        <c:delete val="0"/>
        <c:axPos val="b"/>
        <c:majorGridlines/>
        <c:numFmt formatCode="d\-mmm" sourceLinked="1"/>
        <c:majorTickMark val="out"/>
        <c:minorTickMark val="none"/>
        <c:tickLblPos val="nextTo"/>
        <c:crossAx val="220548152"/>
        <c:crosses val="autoZero"/>
        <c:auto val="1"/>
        <c:lblOffset val="100"/>
        <c:baseTimeUnit val="days"/>
      </c:dateAx>
      <c:valAx>
        <c:axId val="220548152"/>
        <c:scaling>
          <c:orientation val="minMax"/>
        </c:scaling>
        <c:delete val="0"/>
        <c:axPos val="l"/>
        <c:majorGridlines/>
        <c:numFmt formatCode="0%" sourceLinked="1"/>
        <c:majorTickMark val="out"/>
        <c:minorTickMark val="none"/>
        <c:tickLblPos val="nextTo"/>
        <c:crossAx val="220547760"/>
        <c:crosses val="autoZero"/>
        <c:crossBetween val="between"/>
      </c:valAx>
    </c:plotArea>
    <c:legend>
      <c:legendPos val="r"/>
      <c:overlay val="0"/>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Dates'!$M$111</c:f>
              <c:strCache>
                <c:ptCount val="1"/>
                <c:pt idx="0">
                  <c:v>Western Sandpiper</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Dates'!$N$111:$V$111</c:f>
              <c:numCache>
                <c:formatCode>0%</c:formatCode>
                <c:ptCount val="9"/>
                <c:pt idx="0">
                  <c:v>0</c:v>
                </c:pt>
                <c:pt idx="1">
                  <c:v>0</c:v>
                </c:pt>
                <c:pt idx="2">
                  <c:v>1.525E-2</c:v>
                </c:pt>
                <c:pt idx="3">
                  <c:v>7.0250000000000007E-2</c:v>
                </c:pt>
                <c:pt idx="4">
                  <c:v>0.52725</c:v>
                </c:pt>
                <c:pt idx="5">
                  <c:v>0.29349999999999998</c:v>
                </c:pt>
                <c:pt idx="6">
                  <c:v>8.8249999999999995E-2</c:v>
                </c:pt>
                <c:pt idx="7">
                  <c:v>5.0000000000000001E-3</c:v>
                </c:pt>
                <c:pt idx="8">
                  <c:v>5.0000000000000001E-4</c:v>
                </c:pt>
              </c:numCache>
            </c:numRef>
          </c:val>
          <c:smooth val="0"/>
        </c:ser>
        <c:ser>
          <c:idx val="1"/>
          <c:order val="1"/>
          <c:tx>
            <c:strRef>
              <c:f>'Arrival Dates'!$M$112</c:f>
              <c:strCache>
                <c:ptCount val="1"/>
                <c:pt idx="0">
                  <c:v>Least Sandpiper</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Dates'!$N$112:$V$112</c:f>
              <c:numCache>
                <c:formatCode>0%</c:formatCode>
                <c:ptCount val="9"/>
                <c:pt idx="0">
                  <c:v>0</c:v>
                </c:pt>
                <c:pt idx="1">
                  <c:v>0</c:v>
                </c:pt>
                <c:pt idx="2">
                  <c:v>0</c:v>
                </c:pt>
                <c:pt idx="3">
                  <c:v>0.10256410256410256</c:v>
                </c:pt>
                <c:pt idx="4">
                  <c:v>0.40512820512820513</c:v>
                </c:pt>
                <c:pt idx="5">
                  <c:v>6.1538461538461542E-2</c:v>
                </c:pt>
                <c:pt idx="6">
                  <c:v>0.11794871794871795</c:v>
                </c:pt>
                <c:pt idx="7">
                  <c:v>0.31282051282051282</c:v>
                </c:pt>
                <c:pt idx="8">
                  <c:v>0</c:v>
                </c:pt>
              </c:numCache>
            </c:numRef>
          </c:val>
          <c:smooth val="0"/>
        </c:ser>
        <c:ser>
          <c:idx val="2"/>
          <c:order val="2"/>
          <c:tx>
            <c:strRef>
              <c:f>'Arrival Dates'!$M$113</c:f>
              <c:strCache>
                <c:ptCount val="1"/>
                <c:pt idx="0">
                  <c:v>Semipalmated Sandpiper</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Dates'!$N$113:$V$113</c:f>
              <c:numCache>
                <c:formatCode>0%</c:formatCode>
                <c:ptCount val="9"/>
                <c:pt idx="0">
                  <c:v>0</c:v>
                </c:pt>
                <c:pt idx="1">
                  <c:v>0</c:v>
                </c:pt>
                <c:pt idx="2">
                  <c:v>0</c:v>
                </c:pt>
                <c:pt idx="3">
                  <c:v>7.6923076923076927E-2</c:v>
                </c:pt>
                <c:pt idx="4">
                  <c:v>0</c:v>
                </c:pt>
                <c:pt idx="5">
                  <c:v>0</c:v>
                </c:pt>
                <c:pt idx="6">
                  <c:v>0.84615384615384615</c:v>
                </c:pt>
                <c:pt idx="7">
                  <c:v>7.6923076923076927E-2</c:v>
                </c:pt>
                <c:pt idx="8">
                  <c:v>0</c:v>
                </c:pt>
              </c:numCache>
            </c:numRef>
          </c:val>
          <c:smooth val="0"/>
        </c:ser>
        <c:ser>
          <c:idx val="3"/>
          <c:order val="3"/>
          <c:tx>
            <c:strRef>
              <c:f>'Arrival Dates'!$M$114</c:f>
              <c:strCache>
                <c:ptCount val="1"/>
                <c:pt idx="0">
                  <c:v>LESA/WESA/SESA</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Dates'!$N$114:$V$114</c:f>
              <c:numCache>
                <c:formatCode>0%</c:formatCode>
                <c:ptCount val="9"/>
                <c:pt idx="0">
                  <c:v>0</c:v>
                </c:pt>
                <c:pt idx="1">
                  <c:v>0</c:v>
                </c:pt>
                <c:pt idx="2">
                  <c:v>8.1053698074974676E-3</c:v>
                </c:pt>
                <c:pt idx="3">
                  <c:v>0.10435663627152988</c:v>
                </c:pt>
                <c:pt idx="4">
                  <c:v>0.77507598784194531</c:v>
                </c:pt>
                <c:pt idx="5">
                  <c:v>6.1803444782168183E-2</c:v>
                </c:pt>
                <c:pt idx="6">
                  <c:v>5.0658561296859167E-2</c:v>
                </c:pt>
                <c:pt idx="7">
                  <c:v>0</c:v>
                </c:pt>
                <c:pt idx="8">
                  <c:v>0</c:v>
                </c:pt>
              </c:numCache>
            </c:numRef>
          </c:val>
          <c:smooth val="0"/>
        </c:ser>
        <c:ser>
          <c:idx val="4"/>
          <c:order val="4"/>
          <c:tx>
            <c:strRef>
              <c:f>'Arrival Dates'!$M$115</c:f>
              <c:strCache>
                <c:ptCount val="1"/>
                <c:pt idx="0">
                  <c:v>Pectoral Sandpiper</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Dates'!$N$115:$V$115</c:f>
              <c:numCache>
                <c:formatCode>0%</c:formatCode>
                <c:ptCount val="9"/>
                <c:pt idx="0">
                  <c:v>0</c:v>
                </c:pt>
                <c:pt idx="1">
                  <c:v>0</c:v>
                </c:pt>
                <c:pt idx="2">
                  <c:v>0</c:v>
                </c:pt>
                <c:pt idx="3">
                  <c:v>0</c:v>
                </c:pt>
                <c:pt idx="4">
                  <c:v>0</c:v>
                </c:pt>
                <c:pt idx="5">
                  <c:v>0</c:v>
                </c:pt>
                <c:pt idx="6">
                  <c:v>1.020408163265306E-2</c:v>
                </c:pt>
                <c:pt idx="7">
                  <c:v>0.98979591836734693</c:v>
                </c:pt>
                <c:pt idx="8">
                  <c:v>0</c:v>
                </c:pt>
              </c:numCache>
            </c:numRef>
          </c:val>
          <c:smooth val="0"/>
        </c:ser>
        <c:ser>
          <c:idx val="5"/>
          <c:order val="5"/>
          <c:tx>
            <c:strRef>
              <c:f>'Arrival Dates'!$M$116</c:f>
              <c:strCache>
                <c:ptCount val="1"/>
                <c:pt idx="0">
                  <c:v>Dunlin</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Dates'!$N$116:$V$116</c:f>
              <c:numCache>
                <c:formatCode>0%</c:formatCode>
                <c:ptCount val="9"/>
                <c:pt idx="0">
                  <c:v>1.9607843137254902E-3</c:v>
                </c:pt>
                <c:pt idx="1">
                  <c:v>6.5359477124183002E-4</c:v>
                </c:pt>
                <c:pt idx="2">
                  <c:v>3.0065359477124184E-2</c:v>
                </c:pt>
                <c:pt idx="3">
                  <c:v>0.19607843137254902</c:v>
                </c:pt>
                <c:pt idx="4">
                  <c:v>0.61830065359477127</c:v>
                </c:pt>
                <c:pt idx="5">
                  <c:v>7.2549019607843143E-2</c:v>
                </c:pt>
                <c:pt idx="6">
                  <c:v>7.0588235294117646E-2</c:v>
                </c:pt>
                <c:pt idx="7">
                  <c:v>5.8823529411764705E-3</c:v>
                </c:pt>
                <c:pt idx="8">
                  <c:v>3.9215686274509803E-3</c:v>
                </c:pt>
              </c:numCache>
            </c:numRef>
          </c:val>
          <c:smooth val="0"/>
        </c:ser>
        <c:ser>
          <c:idx val="6"/>
          <c:order val="6"/>
          <c:tx>
            <c:strRef>
              <c:f>'Arrival Dates'!$M$117</c:f>
              <c:strCache>
                <c:ptCount val="1"/>
                <c:pt idx="0">
                  <c:v>Short-billed Dowitcher</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Dates'!$N$117:$V$117</c:f>
              <c:numCache>
                <c:formatCode>0%</c:formatCode>
                <c:ptCount val="9"/>
                <c:pt idx="0">
                  <c:v>0</c:v>
                </c:pt>
                <c:pt idx="1">
                  <c:v>0</c:v>
                </c:pt>
                <c:pt idx="2">
                  <c:v>6.6666666666666666E-2</c:v>
                </c:pt>
                <c:pt idx="3">
                  <c:v>0.6</c:v>
                </c:pt>
                <c:pt idx="4">
                  <c:v>0</c:v>
                </c:pt>
                <c:pt idx="5">
                  <c:v>6.6666666666666666E-2</c:v>
                </c:pt>
                <c:pt idx="6">
                  <c:v>0.13333333333333333</c:v>
                </c:pt>
                <c:pt idx="7">
                  <c:v>0</c:v>
                </c:pt>
                <c:pt idx="8">
                  <c:v>0.13333333333333333</c:v>
                </c:pt>
              </c:numCache>
            </c:numRef>
          </c:val>
          <c:smooth val="0"/>
        </c:ser>
        <c:ser>
          <c:idx val="7"/>
          <c:order val="7"/>
          <c:tx>
            <c:strRef>
              <c:f>'Arrival Dates'!$M$118</c:f>
              <c:strCache>
                <c:ptCount val="1"/>
                <c:pt idx="0">
                  <c:v>Long-billed Dowitcher</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Dates'!$N$118:$V$118</c:f>
              <c:numCache>
                <c:formatCode>0%</c:formatCode>
                <c:ptCount val="9"/>
                <c:pt idx="0">
                  <c:v>0</c:v>
                </c:pt>
                <c:pt idx="1">
                  <c:v>0</c:v>
                </c:pt>
                <c:pt idx="2">
                  <c:v>0</c:v>
                </c:pt>
                <c:pt idx="3">
                  <c:v>0</c:v>
                </c:pt>
                <c:pt idx="4">
                  <c:v>5.5555555555555552E-2</c:v>
                </c:pt>
                <c:pt idx="5">
                  <c:v>0.55555555555555558</c:v>
                </c:pt>
                <c:pt idx="6">
                  <c:v>0.3888888888888889</c:v>
                </c:pt>
                <c:pt idx="7">
                  <c:v>0</c:v>
                </c:pt>
                <c:pt idx="8">
                  <c:v>0</c:v>
                </c:pt>
              </c:numCache>
            </c:numRef>
          </c:val>
          <c:smooth val="0"/>
        </c:ser>
        <c:ser>
          <c:idx val="8"/>
          <c:order val="8"/>
          <c:tx>
            <c:strRef>
              <c:f>'Arrival Dates'!$M$119</c:f>
              <c:strCache>
                <c:ptCount val="1"/>
                <c:pt idx="0">
                  <c:v>Dowitcher sp.</c:v>
                </c:pt>
              </c:strCache>
            </c:strRef>
          </c:tx>
          <c:marker>
            <c:symbol val="none"/>
          </c:marker>
          <c:cat>
            <c:numRef>
              <c:f>'Arrival Dates'!$N$102:$V$102</c:f>
              <c:numCache>
                <c:formatCode>d\-mmm</c:formatCode>
                <c:ptCount val="9"/>
                <c:pt idx="0">
                  <c:v>41746</c:v>
                </c:pt>
                <c:pt idx="1">
                  <c:v>41751</c:v>
                </c:pt>
                <c:pt idx="2">
                  <c:v>41756</c:v>
                </c:pt>
                <c:pt idx="3">
                  <c:v>41761</c:v>
                </c:pt>
                <c:pt idx="4">
                  <c:v>41766</c:v>
                </c:pt>
                <c:pt idx="5">
                  <c:v>41771</c:v>
                </c:pt>
                <c:pt idx="6">
                  <c:v>41776</c:v>
                </c:pt>
                <c:pt idx="7">
                  <c:v>41781</c:v>
                </c:pt>
                <c:pt idx="8">
                  <c:v>41786</c:v>
                </c:pt>
              </c:numCache>
            </c:numRef>
          </c:cat>
          <c:val>
            <c:numRef>
              <c:f>'Arrival Dates'!$N$119:$V$119</c:f>
              <c:numCache>
                <c:formatCode>0%</c:formatCode>
                <c:ptCount val="9"/>
                <c:pt idx="0">
                  <c:v>0</c:v>
                </c:pt>
                <c:pt idx="1">
                  <c:v>0</c:v>
                </c:pt>
                <c:pt idx="2">
                  <c:v>0</c:v>
                </c:pt>
                <c:pt idx="3">
                  <c:v>0.73469387755102045</c:v>
                </c:pt>
                <c:pt idx="4">
                  <c:v>0.14285714285714285</c:v>
                </c:pt>
                <c:pt idx="5">
                  <c:v>0.12244897959183673</c:v>
                </c:pt>
                <c:pt idx="6">
                  <c:v>0</c:v>
                </c:pt>
                <c:pt idx="7">
                  <c:v>0</c:v>
                </c:pt>
                <c:pt idx="8">
                  <c:v>0</c:v>
                </c:pt>
              </c:numCache>
            </c:numRef>
          </c:val>
          <c:smooth val="0"/>
        </c:ser>
        <c:dLbls>
          <c:showLegendKey val="0"/>
          <c:showVal val="0"/>
          <c:showCatName val="0"/>
          <c:showSerName val="0"/>
          <c:showPercent val="0"/>
          <c:showBubbleSize val="0"/>
        </c:dLbls>
        <c:smooth val="0"/>
        <c:axId val="220744352"/>
        <c:axId val="220741608"/>
      </c:lineChart>
      <c:dateAx>
        <c:axId val="220744352"/>
        <c:scaling>
          <c:orientation val="minMax"/>
        </c:scaling>
        <c:delete val="0"/>
        <c:axPos val="b"/>
        <c:majorGridlines/>
        <c:numFmt formatCode="d\-mmm" sourceLinked="1"/>
        <c:majorTickMark val="out"/>
        <c:minorTickMark val="none"/>
        <c:tickLblPos val="nextTo"/>
        <c:crossAx val="220741608"/>
        <c:crosses val="autoZero"/>
        <c:auto val="1"/>
        <c:lblOffset val="100"/>
        <c:baseTimeUnit val="days"/>
      </c:dateAx>
      <c:valAx>
        <c:axId val="220741608"/>
        <c:scaling>
          <c:orientation val="minMax"/>
        </c:scaling>
        <c:delete val="0"/>
        <c:axPos val="l"/>
        <c:majorGridlines/>
        <c:numFmt formatCode="0%" sourceLinked="1"/>
        <c:majorTickMark val="out"/>
        <c:minorTickMark val="none"/>
        <c:tickLblPos val="nextTo"/>
        <c:crossAx val="220744352"/>
        <c:crosses val="autoZero"/>
        <c:crossBetween val="between"/>
      </c:valAx>
    </c:plotArea>
    <c:legend>
      <c:legendPos val="r"/>
      <c:overlay val="0"/>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'Arrival Dates'!$M$60</c:f>
              <c:strCache>
                <c:ptCount val="1"/>
                <c:pt idx="0">
                  <c:v>Semipalmated Plover</c:v>
                </c:pt>
              </c:strCache>
            </c:strRef>
          </c:tx>
          <c:spPr>
            <a:ln w="28575" cap="rnd">
              <a:solidFill>
                <a:schemeClr val="accent1"/>
              </a:solidFill>
              <a:round/>
            </a:ln>
            <a:effectLst/>
          </c:spPr>
          <c:marker>
            <c:symbol val="none"/>
          </c:marker>
          <c:cat>
            <c:numRef>
              <c:f>'Arrival Dates'!$N$59:$V$59</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Dates'!$N$60:$V$60</c:f>
              <c:numCache>
                <c:formatCode>0%</c:formatCode>
                <c:ptCount val="9"/>
                <c:pt idx="0">
                  <c:v>0</c:v>
                </c:pt>
                <c:pt idx="1">
                  <c:v>0</c:v>
                </c:pt>
                <c:pt idx="2">
                  <c:v>0</c:v>
                </c:pt>
                <c:pt idx="3">
                  <c:v>5.8608058608058608E-2</c:v>
                </c:pt>
                <c:pt idx="4">
                  <c:v>8.4249084249084255E-2</c:v>
                </c:pt>
                <c:pt idx="5">
                  <c:v>0.19413919413919414</c:v>
                </c:pt>
                <c:pt idx="6">
                  <c:v>0.35164835164835168</c:v>
                </c:pt>
                <c:pt idx="7">
                  <c:v>0.18681318681318682</c:v>
                </c:pt>
                <c:pt idx="8">
                  <c:v>0.12454212454212454</c:v>
                </c:pt>
              </c:numCache>
            </c:numRef>
          </c:val>
          <c:smooth val="0"/>
        </c:ser>
        <c:ser>
          <c:idx val="1"/>
          <c:order val="1"/>
          <c:tx>
            <c:strRef>
              <c:f>'Arrival Dates'!$M$61</c:f>
              <c:strCache>
                <c:ptCount val="1"/>
                <c:pt idx="0">
                  <c:v>Black-bellied Plover</c:v>
                </c:pt>
              </c:strCache>
            </c:strRef>
          </c:tx>
          <c:spPr>
            <a:ln w="28575" cap="rnd">
              <a:solidFill>
                <a:schemeClr val="accent2"/>
              </a:solidFill>
              <a:round/>
            </a:ln>
            <a:effectLst/>
          </c:spPr>
          <c:marker>
            <c:symbol val="none"/>
          </c:marker>
          <c:cat>
            <c:numRef>
              <c:f>'Arrival Dates'!$N$59:$V$59</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Dates'!$N$61:$V$61</c:f>
              <c:numCache>
                <c:formatCode>0%</c:formatCode>
                <c:ptCount val="9"/>
                <c:pt idx="0">
                  <c:v>0</c:v>
                </c:pt>
                <c:pt idx="1">
                  <c:v>0</c:v>
                </c:pt>
                <c:pt idx="2">
                  <c:v>0.15238095238095239</c:v>
                </c:pt>
                <c:pt idx="3">
                  <c:v>0.67142857142857137</c:v>
                </c:pt>
                <c:pt idx="4">
                  <c:v>9.5238095238095233E-2</c:v>
                </c:pt>
                <c:pt idx="5">
                  <c:v>6.1904761904761907E-2</c:v>
                </c:pt>
                <c:pt idx="6">
                  <c:v>9.5238095238095247E-3</c:v>
                </c:pt>
                <c:pt idx="7">
                  <c:v>9.5238095238095247E-3</c:v>
                </c:pt>
                <c:pt idx="8">
                  <c:v>0</c:v>
                </c:pt>
              </c:numCache>
            </c:numRef>
          </c:val>
          <c:smooth val="0"/>
        </c:ser>
        <c:ser>
          <c:idx val="2"/>
          <c:order val="2"/>
          <c:tx>
            <c:strRef>
              <c:f>'Arrival Dates'!$M$62</c:f>
              <c:strCache>
                <c:ptCount val="1"/>
                <c:pt idx="0">
                  <c:v>Greater Yellowlegs</c:v>
                </c:pt>
              </c:strCache>
            </c:strRef>
          </c:tx>
          <c:spPr>
            <a:ln w="28575" cap="rnd">
              <a:solidFill>
                <a:schemeClr val="accent3"/>
              </a:solidFill>
              <a:round/>
            </a:ln>
            <a:effectLst/>
          </c:spPr>
          <c:marker>
            <c:symbol val="none"/>
          </c:marker>
          <c:cat>
            <c:numRef>
              <c:f>'Arrival Dates'!$N$59:$V$59</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Dates'!$N$62:$V$62</c:f>
              <c:numCache>
                <c:formatCode>0%</c:formatCode>
                <c:ptCount val="9"/>
                <c:pt idx="0">
                  <c:v>2.564102564102564E-2</c:v>
                </c:pt>
                <c:pt idx="1">
                  <c:v>0.15384615384615385</c:v>
                </c:pt>
                <c:pt idx="2">
                  <c:v>0.10256410256410256</c:v>
                </c:pt>
                <c:pt idx="3">
                  <c:v>7.6923076923076927E-2</c:v>
                </c:pt>
                <c:pt idx="4">
                  <c:v>0.30769230769230771</c:v>
                </c:pt>
                <c:pt idx="5">
                  <c:v>0.10256410256410256</c:v>
                </c:pt>
                <c:pt idx="6">
                  <c:v>0.10256410256410256</c:v>
                </c:pt>
                <c:pt idx="7">
                  <c:v>7.6923076923076927E-2</c:v>
                </c:pt>
                <c:pt idx="8">
                  <c:v>5.128205128205128E-2</c:v>
                </c:pt>
              </c:numCache>
            </c:numRef>
          </c:val>
          <c:smooth val="0"/>
        </c:ser>
        <c:ser>
          <c:idx val="3"/>
          <c:order val="3"/>
          <c:tx>
            <c:strRef>
              <c:f>'Arrival Dates'!$M$63</c:f>
              <c:strCache>
                <c:ptCount val="1"/>
                <c:pt idx="0">
                  <c:v>Lesser Yellowlegs</c:v>
                </c:pt>
              </c:strCache>
            </c:strRef>
          </c:tx>
          <c:spPr>
            <a:ln w="28575" cap="rnd">
              <a:solidFill>
                <a:schemeClr val="accent4"/>
              </a:solidFill>
              <a:round/>
            </a:ln>
            <a:effectLst/>
          </c:spPr>
          <c:marker>
            <c:symbol val="none"/>
          </c:marker>
          <c:cat>
            <c:numRef>
              <c:f>'Arrival Dates'!$N$59:$V$59</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Dates'!$N$63:$V$63</c:f>
              <c:numCache>
                <c:formatCode>0%</c:formatCode>
                <c:ptCount val="9"/>
                <c:pt idx="0">
                  <c:v>0</c:v>
                </c:pt>
                <c:pt idx="1">
                  <c:v>9.0909090909090912E-2</c:v>
                </c:pt>
                <c:pt idx="2">
                  <c:v>0</c:v>
                </c:pt>
                <c:pt idx="3">
                  <c:v>0.27272727272727271</c:v>
                </c:pt>
                <c:pt idx="4">
                  <c:v>9.0909090909090912E-2</c:v>
                </c:pt>
                <c:pt idx="5">
                  <c:v>0.36363636363636365</c:v>
                </c:pt>
                <c:pt idx="6">
                  <c:v>9.0909090909090912E-2</c:v>
                </c:pt>
                <c:pt idx="7">
                  <c:v>9.0909090909090912E-2</c:v>
                </c:pt>
                <c:pt idx="8">
                  <c:v>0</c:v>
                </c:pt>
              </c:numCache>
            </c:numRef>
          </c:val>
          <c:smooth val="0"/>
        </c:ser>
        <c:ser>
          <c:idx val="4"/>
          <c:order val="4"/>
          <c:tx>
            <c:strRef>
              <c:f>'Arrival Dates'!$M$64</c:f>
              <c:strCache>
                <c:ptCount val="1"/>
                <c:pt idx="0">
                  <c:v>Total All Shorebirds</c:v>
                </c:pt>
              </c:strCache>
            </c:strRef>
          </c:tx>
          <c:spPr>
            <a:ln w="28575" cap="rnd">
              <a:solidFill>
                <a:schemeClr val="accent5"/>
              </a:solidFill>
              <a:prstDash val="sysDash"/>
              <a:round/>
            </a:ln>
            <a:effectLst/>
          </c:spPr>
          <c:marker>
            <c:symbol val="none"/>
          </c:marker>
          <c:cat>
            <c:numRef>
              <c:f>'Arrival Dates'!$N$59:$V$59</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Dates'!$N$64:$V$64</c:f>
              <c:numCache>
                <c:formatCode>0%</c:formatCode>
                <c:ptCount val="9"/>
                <c:pt idx="0">
                  <c:v>1.2067093037287318E-4</c:v>
                </c:pt>
                <c:pt idx="1">
                  <c:v>1.9307348859659709E-3</c:v>
                </c:pt>
                <c:pt idx="2">
                  <c:v>6.2748883793894055E-3</c:v>
                </c:pt>
                <c:pt idx="3">
                  <c:v>6.2990225654639798E-2</c:v>
                </c:pt>
                <c:pt idx="4">
                  <c:v>0.44237963074695308</c:v>
                </c:pt>
                <c:pt idx="5">
                  <c:v>0.30469409919150475</c:v>
                </c:pt>
                <c:pt idx="6">
                  <c:v>0.15626885483287076</c:v>
                </c:pt>
                <c:pt idx="7">
                  <c:v>1.9307348859659706E-2</c:v>
                </c:pt>
                <c:pt idx="8">
                  <c:v>7.1195848919995176E-3</c:v>
                </c:pt>
              </c:numCache>
            </c:numRef>
          </c:val>
          <c:smooth val="0"/>
        </c:ser>
        <c:dLbls>
          <c:showLegendKey val="0"/>
          <c:showVal val="0"/>
          <c:showCatName val="0"/>
          <c:showSerName val="0"/>
          <c:showPercent val="0"/>
          <c:showBubbleSize val="0"/>
        </c:dLbls>
        <c:smooth val="0"/>
        <c:axId val="220742392"/>
        <c:axId val="220747880"/>
      </c:lineChart>
      <c:dateAx>
        <c:axId val="220742392"/>
        <c:scaling>
          <c:orientation val="minMax"/>
        </c:scaling>
        <c:delete val="0"/>
        <c:axPos val="b"/>
        <c:majorGridlines>
          <c:spPr>
            <a:ln w="9525" cap="flat" cmpd="sng" algn="ctr">
              <a:solidFill>
                <a:schemeClr val="tx1">
                  <a:lumMod val="15000"/>
                  <a:lumOff val="85000"/>
                </a:schemeClr>
              </a:solidFill>
              <a:round/>
            </a:ln>
            <a:effectLst/>
          </c:spPr>
        </c:majorGridlines>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747880"/>
        <c:crosses val="autoZero"/>
        <c:auto val="1"/>
        <c:lblOffset val="100"/>
        <c:baseTimeUnit val="days"/>
      </c:dateAx>
      <c:valAx>
        <c:axId val="220747880"/>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742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'Arrival Dates'!$M$67</c:f>
              <c:strCache>
                <c:ptCount val="1"/>
                <c:pt idx="0">
                  <c:v>Whimbrel</c:v>
                </c:pt>
              </c:strCache>
            </c:strRef>
          </c:tx>
          <c:spPr>
            <a:ln w="28575" cap="rnd">
              <a:solidFill>
                <a:schemeClr val="accent1"/>
              </a:solidFill>
              <a:round/>
            </a:ln>
            <a:effectLst/>
          </c:spPr>
          <c:marker>
            <c:symbol val="none"/>
          </c:marker>
          <c:cat>
            <c:numRef>
              <c:f>'Arrival Dates'!$N$66:$V$66</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Dates'!$N$67:$V$67</c:f>
              <c:numCache>
                <c:formatCode>0%</c:formatCode>
                <c:ptCount val="9"/>
                <c:pt idx="0">
                  <c:v>0</c:v>
                </c:pt>
                <c:pt idx="1">
                  <c:v>0</c:v>
                </c:pt>
                <c:pt idx="2">
                  <c:v>0</c:v>
                </c:pt>
                <c:pt idx="3">
                  <c:v>0.10714285714285714</c:v>
                </c:pt>
                <c:pt idx="4">
                  <c:v>0.14285714285714285</c:v>
                </c:pt>
                <c:pt idx="5">
                  <c:v>7.1428571428571425E-2</c:v>
                </c:pt>
                <c:pt idx="6">
                  <c:v>0.6785714285714286</c:v>
                </c:pt>
                <c:pt idx="7">
                  <c:v>0</c:v>
                </c:pt>
                <c:pt idx="8">
                  <c:v>0</c:v>
                </c:pt>
              </c:numCache>
            </c:numRef>
          </c:val>
          <c:smooth val="0"/>
        </c:ser>
        <c:ser>
          <c:idx val="1"/>
          <c:order val="1"/>
          <c:tx>
            <c:strRef>
              <c:f>'Arrival Dates'!$M$68</c:f>
              <c:strCache>
                <c:ptCount val="1"/>
                <c:pt idx="0">
                  <c:v>Wandering Tattler</c:v>
                </c:pt>
              </c:strCache>
            </c:strRef>
          </c:tx>
          <c:spPr>
            <a:ln w="28575" cap="rnd">
              <a:solidFill>
                <a:schemeClr val="accent2"/>
              </a:solidFill>
              <a:round/>
            </a:ln>
            <a:effectLst/>
          </c:spPr>
          <c:marker>
            <c:symbol val="none"/>
          </c:marker>
          <c:cat>
            <c:numRef>
              <c:f>'Arrival Dates'!$N$66:$V$66</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Dates'!$N$68:$V$68</c:f>
              <c:numCache>
                <c:formatCode>0%</c:formatCode>
                <c:ptCount val="9"/>
                <c:pt idx="0">
                  <c:v>0</c:v>
                </c:pt>
                <c:pt idx="1">
                  <c:v>0</c:v>
                </c:pt>
                <c:pt idx="2">
                  <c:v>0</c:v>
                </c:pt>
                <c:pt idx="3">
                  <c:v>0</c:v>
                </c:pt>
                <c:pt idx="4">
                  <c:v>2.564102564102564E-2</c:v>
                </c:pt>
                <c:pt idx="5">
                  <c:v>0.46153846153846156</c:v>
                </c:pt>
                <c:pt idx="6">
                  <c:v>0.30769230769230771</c:v>
                </c:pt>
                <c:pt idx="7">
                  <c:v>0.20512820512820512</c:v>
                </c:pt>
                <c:pt idx="8">
                  <c:v>0</c:v>
                </c:pt>
              </c:numCache>
            </c:numRef>
          </c:val>
          <c:smooth val="0"/>
        </c:ser>
        <c:ser>
          <c:idx val="2"/>
          <c:order val="2"/>
          <c:tx>
            <c:strRef>
              <c:f>'Arrival Dates'!$M$69</c:f>
              <c:strCache>
                <c:ptCount val="1"/>
                <c:pt idx="0">
                  <c:v>Surfbird </c:v>
                </c:pt>
              </c:strCache>
            </c:strRef>
          </c:tx>
          <c:spPr>
            <a:ln w="28575" cap="rnd">
              <a:solidFill>
                <a:schemeClr val="accent3"/>
              </a:solidFill>
              <a:round/>
            </a:ln>
            <a:effectLst/>
          </c:spPr>
          <c:marker>
            <c:symbol val="none"/>
          </c:marker>
          <c:cat>
            <c:numRef>
              <c:f>'Arrival Dates'!$N$66:$V$66</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Dates'!$N$69:$V$69</c:f>
              <c:numCache>
                <c:formatCode>0%</c:formatCode>
                <c:ptCount val="9"/>
                <c:pt idx="0">
                  <c:v>0</c:v>
                </c:pt>
                <c:pt idx="1">
                  <c:v>0</c:v>
                </c:pt>
                <c:pt idx="2">
                  <c:v>0</c:v>
                </c:pt>
                <c:pt idx="3">
                  <c:v>5.5897678825201323E-2</c:v>
                </c:pt>
                <c:pt idx="4">
                  <c:v>0.58739933680720036</c:v>
                </c:pt>
                <c:pt idx="5">
                  <c:v>0.31406916153481762</c:v>
                </c:pt>
                <c:pt idx="6">
                  <c:v>1.8948365703458078E-2</c:v>
                </c:pt>
                <c:pt idx="7">
                  <c:v>2.3685457129322594E-2</c:v>
                </c:pt>
                <c:pt idx="8">
                  <c:v>0</c:v>
                </c:pt>
              </c:numCache>
            </c:numRef>
          </c:val>
          <c:smooth val="0"/>
        </c:ser>
        <c:ser>
          <c:idx val="3"/>
          <c:order val="3"/>
          <c:tx>
            <c:strRef>
              <c:f>'Arrival Dates'!$M$70</c:f>
              <c:strCache>
                <c:ptCount val="1"/>
                <c:pt idx="0">
                  <c:v>Black Turnstone </c:v>
                </c:pt>
              </c:strCache>
            </c:strRef>
          </c:tx>
          <c:spPr>
            <a:ln w="28575" cap="rnd">
              <a:solidFill>
                <a:schemeClr val="accent4"/>
              </a:solidFill>
              <a:round/>
            </a:ln>
            <a:effectLst/>
          </c:spPr>
          <c:marker>
            <c:symbol val="none"/>
          </c:marker>
          <c:cat>
            <c:numRef>
              <c:f>'Arrival Dates'!$N$66:$V$66</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Dates'!$N$70:$V$70</c:f>
              <c:numCache>
                <c:formatCode>0%</c:formatCode>
                <c:ptCount val="9"/>
                <c:pt idx="0">
                  <c:v>0</c:v>
                </c:pt>
                <c:pt idx="1">
                  <c:v>0</c:v>
                </c:pt>
                <c:pt idx="2">
                  <c:v>0</c:v>
                </c:pt>
                <c:pt idx="3">
                  <c:v>0</c:v>
                </c:pt>
                <c:pt idx="4">
                  <c:v>0.92329545454545459</c:v>
                </c:pt>
                <c:pt idx="5">
                  <c:v>7.6704545454545456E-2</c:v>
                </c:pt>
                <c:pt idx="6">
                  <c:v>0</c:v>
                </c:pt>
                <c:pt idx="7">
                  <c:v>0</c:v>
                </c:pt>
                <c:pt idx="8">
                  <c:v>0</c:v>
                </c:pt>
              </c:numCache>
            </c:numRef>
          </c:val>
          <c:smooth val="0"/>
        </c:ser>
        <c:ser>
          <c:idx val="4"/>
          <c:order val="4"/>
          <c:tx>
            <c:strRef>
              <c:f>'Arrival Dates'!$M$71</c:f>
              <c:strCache>
                <c:ptCount val="1"/>
                <c:pt idx="0">
                  <c:v>Dowitcher sp.</c:v>
                </c:pt>
              </c:strCache>
            </c:strRef>
          </c:tx>
          <c:spPr>
            <a:ln w="28575" cap="rnd">
              <a:solidFill>
                <a:schemeClr val="accent5"/>
              </a:solidFill>
              <a:round/>
            </a:ln>
            <a:effectLst/>
          </c:spPr>
          <c:marker>
            <c:symbol val="none"/>
          </c:marker>
          <c:cat>
            <c:numRef>
              <c:f>'Arrival Dates'!$N$66:$V$66</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Dates'!$N$71:$V$71</c:f>
              <c:numCache>
                <c:formatCode>0%</c:formatCode>
                <c:ptCount val="9"/>
                <c:pt idx="0">
                  <c:v>0</c:v>
                </c:pt>
                <c:pt idx="1">
                  <c:v>0</c:v>
                </c:pt>
                <c:pt idx="2">
                  <c:v>0</c:v>
                </c:pt>
                <c:pt idx="3">
                  <c:v>6.1538461538461542E-2</c:v>
                </c:pt>
                <c:pt idx="4">
                  <c:v>1.5384615384615385E-2</c:v>
                </c:pt>
                <c:pt idx="5">
                  <c:v>0.26153846153846155</c:v>
                </c:pt>
                <c:pt idx="6">
                  <c:v>0.56923076923076921</c:v>
                </c:pt>
                <c:pt idx="7">
                  <c:v>9.2307692307692313E-2</c:v>
                </c:pt>
                <c:pt idx="8">
                  <c:v>0</c:v>
                </c:pt>
              </c:numCache>
            </c:numRef>
          </c:val>
          <c:smooth val="0"/>
        </c:ser>
        <c:ser>
          <c:idx val="5"/>
          <c:order val="5"/>
          <c:tx>
            <c:strRef>
              <c:f>'Arrival Dates'!$M$72</c:f>
              <c:strCache>
                <c:ptCount val="1"/>
                <c:pt idx="0">
                  <c:v>Total All Shorebirds</c:v>
                </c:pt>
              </c:strCache>
            </c:strRef>
          </c:tx>
          <c:spPr>
            <a:ln w="28575" cap="rnd">
              <a:solidFill>
                <a:schemeClr val="accent6"/>
              </a:solidFill>
              <a:prstDash val="sysDash"/>
              <a:round/>
            </a:ln>
            <a:effectLst/>
          </c:spPr>
          <c:marker>
            <c:symbol val="none"/>
          </c:marker>
          <c:cat>
            <c:numRef>
              <c:f>'Arrival Dates'!$N$66:$V$66</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Dates'!$N$72:$V$72</c:f>
              <c:numCache>
                <c:formatCode>0%</c:formatCode>
                <c:ptCount val="9"/>
                <c:pt idx="0">
                  <c:v>1.203224642040669E-4</c:v>
                </c:pt>
                <c:pt idx="1">
                  <c:v>1.9251594272650704E-3</c:v>
                </c:pt>
                <c:pt idx="2">
                  <c:v>6.2567681386114784E-3</c:v>
                </c:pt>
                <c:pt idx="3">
                  <c:v>6.2808326314522919E-2</c:v>
                </c:pt>
                <c:pt idx="4">
                  <c:v>0.44290699073517026</c:v>
                </c:pt>
                <c:pt idx="5">
                  <c:v>0.30381422211526893</c:v>
                </c:pt>
                <c:pt idx="6">
                  <c:v>0.15581759114426663</c:v>
                </c:pt>
                <c:pt idx="7">
                  <c:v>1.9251594272650704E-2</c:v>
                </c:pt>
                <c:pt idx="8">
                  <c:v>7.0990253880399467E-3</c:v>
                </c:pt>
              </c:numCache>
            </c:numRef>
          </c:val>
          <c:smooth val="0"/>
        </c:ser>
        <c:dLbls>
          <c:showLegendKey val="0"/>
          <c:showVal val="0"/>
          <c:showCatName val="0"/>
          <c:showSerName val="0"/>
          <c:showPercent val="0"/>
          <c:showBubbleSize val="0"/>
        </c:dLbls>
        <c:smooth val="0"/>
        <c:axId val="220745136"/>
        <c:axId val="220748272"/>
      </c:lineChart>
      <c:dateAx>
        <c:axId val="220745136"/>
        <c:scaling>
          <c:orientation val="minMax"/>
        </c:scaling>
        <c:delete val="0"/>
        <c:axPos val="b"/>
        <c:majorGridlines>
          <c:spPr>
            <a:ln w="9525" cap="flat" cmpd="sng" algn="ctr">
              <a:solidFill>
                <a:schemeClr val="tx1">
                  <a:lumMod val="15000"/>
                  <a:lumOff val="85000"/>
                </a:schemeClr>
              </a:solidFill>
              <a:round/>
            </a:ln>
            <a:effectLst/>
          </c:spPr>
        </c:majorGridlines>
        <c:numFmt formatCode="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748272"/>
        <c:crosses val="autoZero"/>
        <c:auto val="1"/>
        <c:lblOffset val="100"/>
        <c:baseTimeUnit val="days"/>
      </c:dateAx>
      <c:valAx>
        <c:axId val="220748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7451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Dates'!$M$75</c:f>
              <c:strCache>
                <c:ptCount val="1"/>
                <c:pt idx="0">
                  <c:v>Western Sandpiper</c:v>
                </c:pt>
              </c:strCache>
            </c:strRef>
          </c:tx>
          <c:spPr>
            <a:ln w="28575" cap="rnd">
              <a:solidFill>
                <a:schemeClr val="accent1"/>
              </a:solidFill>
              <a:round/>
            </a:ln>
            <a:effectLst/>
          </c:spPr>
          <c:marker>
            <c:symbol val="none"/>
          </c:marker>
          <c:cat>
            <c:numRef>
              <c:f>'Arrival Dates'!$N$74:$V$74</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Dates'!$N$75:$V$75</c:f>
              <c:numCache>
                <c:formatCode>0%</c:formatCode>
                <c:ptCount val="9"/>
                <c:pt idx="0">
                  <c:v>0</c:v>
                </c:pt>
                <c:pt idx="1">
                  <c:v>0</c:v>
                </c:pt>
                <c:pt idx="2">
                  <c:v>4.4111160123511248E-4</c:v>
                </c:pt>
                <c:pt idx="3">
                  <c:v>4.4111160123511246E-2</c:v>
                </c:pt>
                <c:pt idx="4">
                  <c:v>0.13277459197176886</c:v>
                </c:pt>
                <c:pt idx="5">
                  <c:v>0.55183061314512571</c:v>
                </c:pt>
                <c:pt idx="6">
                  <c:v>0.26202029113365682</c:v>
                </c:pt>
                <c:pt idx="7">
                  <c:v>8.82223202470225E-3</c:v>
                </c:pt>
                <c:pt idx="8">
                  <c:v>0</c:v>
                </c:pt>
              </c:numCache>
            </c:numRef>
          </c:val>
          <c:smooth val="0"/>
        </c:ser>
        <c:ser>
          <c:idx val="1"/>
          <c:order val="1"/>
          <c:tx>
            <c:strRef>
              <c:f>'Arrival Dates'!$M$76</c:f>
              <c:strCache>
                <c:ptCount val="1"/>
                <c:pt idx="0">
                  <c:v>Least Sandpiper</c:v>
                </c:pt>
              </c:strCache>
            </c:strRef>
          </c:tx>
          <c:spPr>
            <a:ln w="28575" cap="rnd">
              <a:solidFill>
                <a:schemeClr val="accent2"/>
              </a:solidFill>
              <a:round/>
            </a:ln>
            <a:effectLst/>
          </c:spPr>
          <c:marker>
            <c:symbol val="none"/>
          </c:marker>
          <c:cat>
            <c:numRef>
              <c:f>'Arrival Dates'!$N$74:$V$74</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Dates'!$N$76:$V$76</c:f>
              <c:numCache>
                <c:formatCode>0%</c:formatCode>
                <c:ptCount val="9"/>
                <c:pt idx="0">
                  <c:v>0</c:v>
                </c:pt>
                <c:pt idx="1">
                  <c:v>0</c:v>
                </c:pt>
                <c:pt idx="2">
                  <c:v>0</c:v>
                </c:pt>
                <c:pt idx="3">
                  <c:v>0.26785714285714285</c:v>
                </c:pt>
                <c:pt idx="4">
                  <c:v>1.7857142857142856E-2</c:v>
                </c:pt>
                <c:pt idx="5">
                  <c:v>0.16666666666666666</c:v>
                </c:pt>
                <c:pt idx="6">
                  <c:v>0.51190476190476186</c:v>
                </c:pt>
                <c:pt idx="7">
                  <c:v>0</c:v>
                </c:pt>
                <c:pt idx="8">
                  <c:v>3.5714285714285712E-2</c:v>
                </c:pt>
              </c:numCache>
            </c:numRef>
          </c:val>
          <c:smooth val="0"/>
        </c:ser>
        <c:ser>
          <c:idx val="2"/>
          <c:order val="2"/>
          <c:tx>
            <c:strRef>
              <c:f>'Arrival Dates'!$M$77</c:f>
              <c:strCache>
                <c:ptCount val="1"/>
                <c:pt idx="0">
                  <c:v>Semipalmated Sandpiper</c:v>
                </c:pt>
              </c:strCache>
            </c:strRef>
          </c:tx>
          <c:spPr>
            <a:ln w="28575" cap="rnd">
              <a:solidFill>
                <a:schemeClr val="accent3"/>
              </a:solidFill>
              <a:round/>
            </a:ln>
            <a:effectLst/>
          </c:spPr>
          <c:marker>
            <c:symbol val="none"/>
          </c:marker>
          <c:cat>
            <c:numRef>
              <c:f>'Arrival Dates'!$N$74:$V$74</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Dates'!$N$77:$V$77</c:f>
              <c:numCache>
                <c:formatCode>0%</c:formatCode>
                <c:ptCount val="9"/>
                <c:pt idx="0">
                  <c:v>0</c:v>
                </c:pt>
                <c:pt idx="1">
                  <c:v>0</c:v>
                </c:pt>
                <c:pt idx="2">
                  <c:v>0</c:v>
                </c:pt>
                <c:pt idx="3">
                  <c:v>6.0606060606060608E-2</c:v>
                </c:pt>
                <c:pt idx="4">
                  <c:v>0</c:v>
                </c:pt>
                <c:pt idx="5">
                  <c:v>0</c:v>
                </c:pt>
                <c:pt idx="6">
                  <c:v>0.81818181818181823</c:v>
                </c:pt>
                <c:pt idx="7">
                  <c:v>0.12121212121212122</c:v>
                </c:pt>
                <c:pt idx="8">
                  <c:v>0</c:v>
                </c:pt>
              </c:numCache>
            </c:numRef>
          </c:val>
          <c:smooth val="0"/>
        </c:ser>
        <c:ser>
          <c:idx val="3"/>
          <c:order val="3"/>
          <c:tx>
            <c:strRef>
              <c:f>'Arrival Dates'!$M$78</c:f>
              <c:strCache>
                <c:ptCount val="1"/>
                <c:pt idx="0">
                  <c:v>LESA/WESA/SESA</c:v>
                </c:pt>
              </c:strCache>
            </c:strRef>
          </c:tx>
          <c:spPr>
            <a:ln w="28575" cap="rnd">
              <a:solidFill>
                <a:schemeClr val="accent4"/>
              </a:solidFill>
              <a:round/>
            </a:ln>
            <a:effectLst/>
          </c:spPr>
          <c:marker>
            <c:symbol val="none"/>
          </c:marker>
          <c:cat>
            <c:numRef>
              <c:f>'Arrival Dates'!$N$74:$V$74</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Dates'!$N$78:$V$78</c:f>
              <c:numCache>
                <c:formatCode>0%</c:formatCode>
                <c:ptCount val="9"/>
                <c:pt idx="0">
                  <c:v>0</c:v>
                </c:pt>
                <c:pt idx="1">
                  <c:v>0</c:v>
                </c:pt>
                <c:pt idx="2">
                  <c:v>0</c:v>
                </c:pt>
                <c:pt idx="3">
                  <c:v>3.2679738562091505E-2</c:v>
                </c:pt>
                <c:pt idx="4">
                  <c:v>0.30718954248366015</c:v>
                </c:pt>
                <c:pt idx="5">
                  <c:v>9.8039215686274508E-2</c:v>
                </c:pt>
                <c:pt idx="6">
                  <c:v>0.54248366013071891</c:v>
                </c:pt>
                <c:pt idx="7">
                  <c:v>1.9607843137254902E-2</c:v>
                </c:pt>
                <c:pt idx="8">
                  <c:v>0</c:v>
                </c:pt>
              </c:numCache>
            </c:numRef>
          </c:val>
          <c:smooth val="0"/>
        </c:ser>
        <c:ser>
          <c:idx val="4"/>
          <c:order val="4"/>
          <c:tx>
            <c:strRef>
              <c:f>'Arrival Dates'!$M$79</c:f>
              <c:strCache>
                <c:ptCount val="1"/>
                <c:pt idx="0">
                  <c:v>Pectoral Sandpiper</c:v>
                </c:pt>
              </c:strCache>
            </c:strRef>
          </c:tx>
          <c:spPr>
            <a:ln w="28575" cap="rnd">
              <a:solidFill>
                <a:schemeClr val="accent5"/>
              </a:solidFill>
              <a:round/>
            </a:ln>
            <a:effectLst/>
          </c:spPr>
          <c:marker>
            <c:symbol val="none"/>
          </c:marker>
          <c:cat>
            <c:numRef>
              <c:f>'Arrival Dates'!$N$74:$V$74</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Dates'!$N$79:$V$79</c:f>
              <c:numCache>
                <c:formatCode>0%</c:formatCode>
                <c:ptCount val="9"/>
                <c:pt idx="0">
                  <c:v>0</c:v>
                </c:pt>
                <c:pt idx="1">
                  <c:v>0</c:v>
                </c:pt>
                <c:pt idx="2">
                  <c:v>0</c:v>
                </c:pt>
                <c:pt idx="3">
                  <c:v>0</c:v>
                </c:pt>
                <c:pt idx="4">
                  <c:v>0</c:v>
                </c:pt>
                <c:pt idx="5">
                  <c:v>0.54545454545454541</c:v>
                </c:pt>
                <c:pt idx="6">
                  <c:v>0.45454545454545453</c:v>
                </c:pt>
                <c:pt idx="7">
                  <c:v>0</c:v>
                </c:pt>
                <c:pt idx="8">
                  <c:v>0</c:v>
                </c:pt>
              </c:numCache>
            </c:numRef>
          </c:val>
          <c:smooth val="0"/>
        </c:ser>
        <c:ser>
          <c:idx val="5"/>
          <c:order val="5"/>
          <c:tx>
            <c:strRef>
              <c:f>'Arrival Dates'!$M$80</c:f>
              <c:strCache>
                <c:ptCount val="1"/>
                <c:pt idx="0">
                  <c:v>Dunlin</c:v>
                </c:pt>
              </c:strCache>
            </c:strRef>
          </c:tx>
          <c:spPr>
            <a:ln w="28575" cap="rnd">
              <a:solidFill>
                <a:schemeClr val="accent6"/>
              </a:solidFill>
              <a:round/>
            </a:ln>
            <a:effectLst/>
          </c:spPr>
          <c:marker>
            <c:symbol val="none"/>
          </c:marker>
          <c:cat>
            <c:numRef>
              <c:f>'Arrival Dates'!$N$74:$V$74</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Dates'!$N$80:$V$80</c:f>
              <c:numCache>
                <c:formatCode>0%</c:formatCode>
                <c:ptCount val="9"/>
                <c:pt idx="0">
                  <c:v>0</c:v>
                </c:pt>
                <c:pt idx="1">
                  <c:v>0</c:v>
                </c:pt>
                <c:pt idx="2">
                  <c:v>1.8159806295399514E-2</c:v>
                </c:pt>
                <c:pt idx="3">
                  <c:v>9.0799031476997583E-2</c:v>
                </c:pt>
                <c:pt idx="4">
                  <c:v>0.14769975786924938</c:v>
                </c:pt>
                <c:pt idx="5">
                  <c:v>0.48910411622276029</c:v>
                </c:pt>
                <c:pt idx="6">
                  <c:v>0.24697336561743341</c:v>
                </c:pt>
                <c:pt idx="7">
                  <c:v>6.0532687651331718E-3</c:v>
                </c:pt>
                <c:pt idx="8">
                  <c:v>1.2106537530266344E-3</c:v>
                </c:pt>
              </c:numCache>
            </c:numRef>
          </c:val>
          <c:smooth val="0"/>
        </c:ser>
        <c:ser>
          <c:idx val="6"/>
          <c:order val="6"/>
          <c:tx>
            <c:strRef>
              <c:f>'Arrival Dates'!$M$81</c:f>
              <c:strCache>
                <c:ptCount val="1"/>
                <c:pt idx="0">
                  <c:v>Total All Shorebirds</c:v>
                </c:pt>
              </c:strCache>
            </c:strRef>
          </c:tx>
          <c:spPr>
            <a:ln w="28575" cap="rnd">
              <a:solidFill>
                <a:schemeClr val="accent1">
                  <a:lumMod val="60000"/>
                </a:schemeClr>
              </a:solidFill>
              <a:prstDash val="sysDash"/>
              <a:round/>
            </a:ln>
            <a:effectLst/>
          </c:spPr>
          <c:marker>
            <c:symbol val="none"/>
          </c:marker>
          <c:cat>
            <c:numRef>
              <c:f>'Arrival Dates'!$N$74:$V$74</c:f>
              <c:numCache>
                <c:formatCode>d\-mmm</c:formatCode>
                <c:ptCount val="9"/>
                <c:pt idx="0">
                  <c:v>41745</c:v>
                </c:pt>
                <c:pt idx="1">
                  <c:v>41750</c:v>
                </c:pt>
                <c:pt idx="2">
                  <c:v>41755</c:v>
                </c:pt>
                <c:pt idx="3">
                  <c:v>41760</c:v>
                </c:pt>
                <c:pt idx="4">
                  <c:v>41765</c:v>
                </c:pt>
                <c:pt idx="5">
                  <c:v>41770</c:v>
                </c:pt>
                <c:pt idx="6">
                  <c:v>41775</c:v>
                </c:pt>
                <c:pt idx="7">
                  <c:v>41780</c:v>
                </c:pt>
                <c:pt idx="8">
                  <c:v>41785</c:v>
                </c:pt>
              </c:numCache>
            </c:numRef>
          </c:cat>
          <c:val>
            <c:numRef>
              <c:f>'Arrival Dates'!$N$81:$V$81</c:f>
              <c:numCache>
                <c:formatCode>0%</c:formatCode>
                <c:ptCount val="9"/>
                <c:pt idx="0">
                  <c:v>1.203224642040669E-4</c:v>
                </c:pt>
                <c:pt idx="1">
                  <c:v>1.9251594272650704E-3</c:v>
                </c:pt>
                <c:pt idx="2">
                  <c:v>6.2567681386114784E-3</c:v>
                </c:pt>
                <c:pt idx="3">
                  <c:v>6.2808326314522919E-2</c:v>
                </c:pt>
                <c:pt idx="4">
                  <c:v>0.44290699073517026</c:v>
                </c:pt>
                <c:pt idx="5">
                  <c:v>0.30381422211526893</c:v>
                </c:pt>
                <c:pt idx="6">
                  <c:v>0.15581759114426663</c:v>
                </c:pt>
                <c:pt idx="7">
                  <c:v>1.9251594272650704E-2</c:v>
                </c:pt>
                <c:pt idx="8">
                  <c:v>7.0990253880399467E-3</c:v>
                </c:pt>
              </c:numCache>
            </c:numRef>
          </c:val>
          <c:smooth val="0"/>
        </c:ser>
        <c:dLbls>
          <c:showLegendKey val="0"/>
          <c:showVal val="0"/>
          <c:showCatName val="0"/>
          <c:showSerName val="0"/>
          <c:showPercent val="0"/>
          <c:showBubbleSize val="0"/>
        </c:dLbls>
        <c:smooth val="0"/>
        <c:axId val="220743960"/>
        <c:axId val="220744744"/>
      </c:lineChart>
      <c:dateAx>
        <c:axId val="220743960"/>
        <c:scaling>
          <c:orientation val="minMax"/>
        </c:scaling>
        <c:delete val="0"/>
        <c:axPos val="b"/>
        <c:majorGridlines>
          <c:spPr>
            <a:ln w="9525" cap="flat" cmpd="sng" algn="ctr">
              <a:solidFill>
                <a:schemeClr val="tx1">
                  <a:lumMod val="15000"/>
                  <a:lumOff val="85000"/>
                </a:schemeClr>
              </a:solidFill>
              <a:round/>
            </a:ln>
            <a:effectLst/>
          </c:spPr>
        </c:majorGridlines>
        <c:numFmt formatCode="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744744"/>
        <c:crosses val="autoZero"/>
        <c:auto val="1"/>
        <c:lblOffset val="100"/>
        <c:baseTimeUnit val="days"/>
      </c:dateAx>
      <c:valAx>
        <c:axId val="220744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7439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barChart>
        <c:barDir val="col"/>
        <c:grouping val="clustered"/>
        <c:varyColors val="0"/>
        <c:ser>
          <c:idx val="1"/>
          <c:order val="1"/>
          <c:tx>
            <c:strRef>
              <c:f>'Historic Comparison'!$A$46</c:f>
              <c:strCache>
                <c:ptCount val="1"/>
                <c:pt idx="0">
                  <c:v>West's Count Data</c:v>
                </c:pt>
              </c:strCache>
            </c:strRef>
          </c:tx>
          <c:invertIfNegative val="0"/>
          <c:cat>
            <c:numRef>
              <c:f>'Historic Comparison'!$B$45:$P$45</c:f>
              <c:numCache>
                <c:formatCode>General</c:formatCode>
                <c:ptCount val="15"/>
                <c:pt idx="0">
                  <c:v>1986</c:v>
                </c:pt>
                <c:pt idx="1">
                  <c:v>1989</c:v>
                </c:pt>
                <c:pt idx="2">
                  <c:v>1990</c:v>
                </c:pt>
                <c:pt idx="3">
                  <c:v>1991</c:v>
                </c:pt>
                <c:pt idx="4">
                  <c:v>1992</c:v>
                </c:pt>
                <c:pt idx="5">
                  <c:v>1993</c:v>
                </c:pt>
                <c:pt idx="6">
                  <c:v>1994</c:v>
                </c:pt>
                <c:pt idx="7">
                  <c:v>2009</c:v>
                </c:pt>
                <c:pt idx="8">
                  <c:v>2010</c:v>
                </c:pt>
                <c:pt idx="9">
                  <c:v>2011</c:v>
                </c:pt>
                <c:pt idx="10">
                  <c:v>2012</c:v>
                </c:pt>
                <c:pt idx="11">
                  <c:v>2013</c:v>
                </c:pt>
                <c:pt idx="12">
                  <c:v>2014</c:v>
                </c:pt>
                <c:pt idx="13">
                  <c:v>2015</c:v>
                </c:pt>
                <c:pt idx="14">
                  <c:v>2016</c:v>
                </c:pt>
              </c:numCache>
            </c:numRef>
          </c:cat>
          <c:val>
            <c:numRef>
              <c:f>'Historic Comparison'!$B$46:$P$46</c:f>
              <c:numCache>
                <c:formatCode>_(* #,##0_);_(* \(#,##0\);_(* "-"??_);_(@_)</c:formatCode>
                <c:ptCount val="15"/>
                <c:pt idx="0">
                  <c:v>16664</c:v>
                </c:pt>
                <c:pt idx="1">
                  <c:v>14849</c:v>
                </c:pt>
                <c:pt idx="2">
                  <c:v>7123</c:v>
                </c:pt>
                <c:pt idx="3">
                  <c:v>23478</c:v>
                </c:pt>
                <c:pt idx="4">
                  <c:v>37437</c:v>
                </c:pt>
                <c:pt idx="5">
                  <c:v>9872</c:v>
                </c:pt>
                <c:pt idx="6">
                  <c:v>19628</c:v>
                </c:pt>
              </c:numCache>
            </c:numRef>
          </c:val>
        </c:ser>
        <c:ser>
          <c:idx val="0"/>
          <c:order val="2"/>
          <c:tx>
            <c:strRef>
              <c:f>'Historic Comparison'!$A$47</c:f>
              <c:strCache>
                <c:ptCount val="1"/>
                <c:pt idx="0">
                  <c:v>KBB Count Data</c:v>
                </c:pt>
              </c:strCache>
            </c:strRef>
          </c:tx>
          <c:invertIfNegative val="0"/>
          <c:cat>
            <c:numRef>
              <c:f>'Historic Comparison'!$B$45:$P$45</c:f>
              <c:numCache>
                <c:formatCode>General</c:formatCode>
                <c:ptCount val="15"/>
                <c:pt idx="0">
                  <c:v>1986</c:v>
                </c:pt>
                <c:pt idx="1">
                  <c:v>1989</c:v>
                </c:pt>
                <c:pt idx="2">
                  <c:v>1990</c:v>
                </c:pt>
                <c:pt idx="3">
                  <c:v>1991</c:v>
                </c:pt>
                <c:pt idx="4">
                  <c:v>1992</c:v>
                </c:pt>
                <c:pt idx="5">
                  <c:v>1993</c:v>
                </c:pt>
                <c:pt idx="6">
                  <c:v>1994</c:v>
                </c:pt>
                <c:pt idx="7">
                  <c:v>2009</c:v>
                </c:pt>
                <c:pt idx="8">
                  <c:v>2010</c:v>
                </c:pt>
                <c:pt idx="9">
                  <c:v>2011</c:v>
                </c:pt>
                <c:pt idx="10">
                  <c:v>2012</c:v>
                </c:pt>
                <c:pt idx="11">
                  <c:v>2013</c:v>
                </c:pt>
                <c:pt idx="12">
                  <c:v>2014</c:v>
                </c:pt>
                <c:pt idx="13">
                  <c:v>2015</c:v>
                </c:pt>
                <c:pt idx="14">
                  <c:v>2016</c:v>
                </c:pt>
              </c:numCache>
            </c:numRef>
          </c:cat>
          <c:val>
            <c:numRef>
              <c:f>'Historic Comparison'!$B$47:$P$47</c:f>
              <c:numCache>
                <c:formatCode>General</c:formatCode>
                <c:ptCount val="15"/>
                <c:pt idx="7" formatCode="_(* #,##0_);_(* \(#,##0\);_(* &quot;-&quot;??_);_(@_)">
                  <c:v>4994</c:v>
                </c:pt>
                <c:pt idx="8" formatCode="_(* #,##0_);_(* \(#,##0\);_(* &quot;-&quot;??_);_(@_)">
                  <c:v>7314</c:v>
                </c:pt>
                <c:pt idx="9" formatCode="_(* #,##0_);_(* \(#,##0\);_(* &quot;-&quot;??_);_(@_)">
                  <c:v>8858</c:v>
                </c:pt>
                <c:pt idx="10" formatCode="_(* #,##0_);_(* \(#,##0\);_(* &quot;-&quot;??_);_(@_)">
                  <c:v>19309</c:v>
                </c:pt>
                <c:pt idx="11" formatCode="_(* #,##0_);_(* \(#,##0\);_(* &quot;-&quot;??_);_(@_)">
                  <c:v>16815</c:v>
                </c:pt>
                <c:pt idx="12" formatCode="_(* #,##0_);_(* \(#,##0\);_(* &quot;-&quot;??_);_(@_)">
                  <c:v>9402</c:v>
                </c:pt>
                <c:pt idx="13" formatCode="_(* #,##0_);_(* \(#,##0\);_(* &quot;-&quot;??_);_(@_)">
                  <c:v>5776</c:v>
                </c:pt>
                <c:pt idx="14" formatCode="_(* #,##0_);_(* \(#,##0\);_(* &quot;-&quot;??_);_(@_)">
                  <c:v>8932</c:v>
                </c:pt>
              </c:numCache>
            </c:numRef>
          </c:val>
        </c:ser>
        <c:ser>
          <c:idx val="3"/>
          <c:order val="3"/>
          <c:tx>
            <c:v>West Count Data</c:v>
          </c:tx>
          <c:invertIfNegative val="0"/>
          <c:val>
            <c:numLit>
              <c:formatCode>General</c:formatCode>
              <c:ptCount val="1"/>
              <c:pt idx="0">
                <c:v>1</c:v>
              </c:pt>
            </c:numLit>
          </c:val>
        </c:ser>
        <c:dLbls>
          <c:showLegendKey val="0"/>
          <c:showVal val="0"/>
          <c:showCatName val="0"/>
          <c:showSerName val="0"/>
          <c:showPercent val="0"/>
          <c:showBubbleSize val="0"/>
        </c:dLbls>
        <c:gapWidth val="150"/>
        <c:axId val="188345936"/>
        <c:axId val="188349072"/>
        <c:extLst>
          <c:ext xmlns:c15="http://schemas.microsoft.com/office/drawing/2012/chart" uri="{02D57815-91ED-43cb-92C2-25804820EDAC}">
            <c15:filteredBarSeries>
              <c15:ser>
                <c:idx val="2"/>
                <c:order val="0"/>
                <c:tx>
                  <c:strRef>
                    <c:extLst>
                      <c:ext uri="{02D57815-91ED-43cb-92C2-25804820EDAC}">
                        <c15:formulaRef>
                          <c15:sqref>'Historic Comparison'!$A$45</c15:sqref>
                        </c15:formulaRef>
                      </c:ext>
                    </c:extLst>
                    <c:strCache>
                      <c:ptCount val="1"/>
                      <c:pt idx="0">
                        <c:v>Year</c:v>
                      </c:pt>
                    </c:strCache>
                  </c:strRef>
                </c:tx>
                <c:invertIfNegative val="0"/>
                <c:cat>
                  <c:numRef>
                    <c:extLst>
                      <c:ext uri="{02D57815-91ED-43cb-92C2-25804820EDAC}">
                        <c15:formulaRef>
                          <c15:sqref>'Historic Comparison'!$B$45:$P$45</c15:sqref>
                        </c15:formulaRef>
                      </c:ext>
                    </c:extLst>
                    <c:numCache>
                      <c:formatCode>General</c:formatCode>
                      <c:ptCount val="15"/>
                      <c:pt idx="0">
                        <c:v>1986</c:v>
                      </c:pt>
                      <c:pt idx="1">
                        <c:v>1989</c:v>
                      </c:pt>
                      <c:pt idx="2">
                        <c:v>1990</c:v>
                      </c:pt>
                      <c:pt idx="3">
                        <c:v>1991</c:v>
                      </c:pt>
                      <c:pt idx="4">
                        <c:v>1992</c:v>
                      </c:pt>
                      <c:pt idx="5">
                        <c:v>1993</c:v>
                      </c:pt>
                      <c:pt idx="6">
                        <c:v>1994</c:v>
                      </c:pt>
                      <c:pt idx="7">
                        <c:v>2009</c:v>
                      </c:pt>
                      <c:pt idx="8">
                        <c:v>2010</c:v>
                      </c:pt>
                      <c:pt idx="9">
                        <c:v>2011</c:v>
                      </c:pt>
                      <c:pt idx="10">
                        <c:v>2012</c:v>
                      </c:pt>
                      <c:pt idx="11">
                        <c:v>2013</c:v>
                      </c:pt>
                      <c:pt idx="12">
                        <c:v>2014</c:v>
                      </c:pt>
                      <c:pt idx="13">
                        <c:v>2015</c:v>
                      </c:pt>
                      <c:pt idx="14">
                        <c:v>2016</c:v>
                      </c:pt>
                    </c:numCache>
                  </c:numRef>
                </c:cat>
                <c:val>
                  <c:numRef>
                    <c:extLst>
                      <c:ext uri="{02D57815-91ED-43cb-92C2-25804820EDAC}">
                        <c15:formulaRef>
                          <c15:sqref>'Historic Comparison'!$B$45:$P$45</c15:sqref>
                        </c15:formulaRef>
                      </c:ext>
                    </c:extLst>
                    <c:numCache>
                      <c:formatCode>General</c:formatCode>
                      <c:ptCount val="15"/>
                      <c:pt idx="0">
                        <c:v>1986</c:v>
                      </c:pt>
                      <c:pt idx="1">
                        <c:v>1989</c:v>
                      </c:pt>
                      <c:pt idx="2">
                        <c:v>1990</c:v>
                      </c:pt>
                      <c:pt idx="3">
                        <c:v>1991</c:v>
                      </c:pt>
                      <c:pt idx="4">
                        <c:v>1992</c:v>
                      </c:pt>
                      <c:pt idx="5">
                        <c:v>1993</c:v>
                      </c:pt>
                      <c:pt idx="6">
                        <c:v>1994</c:v>
                      </c:pt>
                      <c:pt idx="7">
                        <c:v>2009</c:v>
                      </c:pt>
                      <c:pt idx="8">
                        <c:v>2010</c:v>
                      </c:pt>
                      <c:pt idx="9">
                        <c:v>2011</c:v>
                      </c:pt>
                      <c:pt idx="10">
                        <c:v>2012</c:v>
                      </c:pt>
                      <c:pt idx="11">
                        <c:v>2013</c:v>
                      </c:pt>
                      <c:pt idx="12">
                        <c:v>2014</c:v>
                      </c:pt>
                      <c:pt idx="13">
                        <c:v>2015</c:v>
                      </c:pt>
                      <c:pt idx="14">
                        <c:v>2016</c:v>
                      </c:pt>
                    </c:numCache>
                  </c:numRef>
                </c:val>
              </c15:ser>
            </c15:filteredBarSeries>
          </c:ext>
        </c:extLst>
      </c:barChart>
      <c:catAx>
        <c:axId val="188345936"/>
        <c:scaling>
          <c:orientation val="minMax"/>
        </c:scaling>
        <c:delete val="0"/>
        <c:axPos val="b"/>
        <c:majorGridlines/>
        <c:title>
          <c:tx>
            <c:rich>
              <a:bodyPr/>
              <a:lstStyle/>
              <a:p>
                <a:pPr>
                  <a:defRPr/>
                </a:pPr>
                <a:r>
                  <a:rPr lang="en-US"/>
                  <a:t>Year</a:t>
                </a:r>
              </a:p>
            </c:rich>
          </c:tx>
          <c:overlay val="0"/>
        </c:title>
        <c:numFmt formatCode="General" sourceLinked="1"/>
        <c:majorTickMark val="out"/>
        <c:minorTickMark val="none"/>
        <c:tickLblPos val="nextTo"/>
        <c:crossAx val="188349072"/>
        <c:crosses val="autoZero"/>
        <c:auto val="1"/>
        <c:lblAlgn val="ctr"/>
        <c:lblOffset val="100"/>
        <c:noMultiLvlLbl val="0"/>
      </c:catAx>
      <c:valAx>
        <c:axId val="188349072"/>
        <c:scaling>
          <c:orientation val="minMax"/>
        </c:scaling>
        <c:delete val="0"/>
        <c:axPos val="l"/>
        <c:majorGridlines/>
        <c:numFmt formatCode="_(* #,##0_);_(* \(#,##0\);_(* &quot;-&quot;??_);_(@_)" sourceLinked="1"/>
        <c:majorTickMark val="out"/>
        <c:minorTickMark val="none"/>
        <c:tickLblPos val="nextTo"/>
        <c:crossAx val="188345936"/>
        <c:crosses val="autoZero"/>
        <c:crossBetween val="between"/>
      </c:valAx>
    </c:plotArea>
    <c:legend>
      <c:legendPos val="r"/>
      <c:legendEntry>
        <c:idx val="0"/>
        <c:delete val="1"/>
      </c:legendEntry>
      <c:overlay val="0"/>
    </c:legend>
    <c:plotVisOnly val="1"/>
    <c:dispBlanksAs val="gap"/>
    <c:showDLblsOverMax val="0"/>
  </c:chart>
  <c:printSettings>
    <c:headerFooter/>
    <c:pageMargins b="0.75000000000000822" l="0.70000000000000062" r="0.70000000000000062" t="0.750000000000008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Dates'!$M$186</c:f>
              <c:strCache>
                <c:ptCount val="1"/>
                <c:pt idx="0">
                  <c:v>Semipalmated Plover</c:v>
                </c:pt>
              </c:strCache>
            </c:strRef>
          </c:tx>
          <c:marker>
            <c:symbol val="none"/>
          </c:marker>
          <c:cat>
            <c:numRef>
              <c:f>'Arrival Dates'!$N$185:$V$185</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Dates'!$N$186:$V$186</c:f>
              <c:numCache>
                <c:formatCode>0%</c:formatCode>
                <c:ptCount val="9"/>
                <c:pt idx="0">
                  <c:v>0</c:v>
                </c:pt>
                <c:pt idx="1">
                  <c:v>0</c:v>
                </c:pt>
                <c:pt idx="2">
                  <c:v>0</c:v>
                </c:pt>
                <c:pt idx="3">
                  <c:v>2.8169014084507043E-2</c:v>
                </c:pt>
                <c:pt idx="4">
                  <c:v>4.9295774647887321E-2</c:v>
                </c:pt>
                <c:pt idx="5">
                  <c:v>0.21126760563380281</c:v>
                </c:pt>
                <c:pt idx="6">
                  <c:v>0.35915492957746481</c:v>
                </c:pt>
                <c:pt idx="7">
                  <c:v>0.20422535211267606</c:v>
                </c:pt>
                <c:pt idx="8">
                  <c:v>0.14788732394366197</c:v>
                </c:pt>
              </c:numCache>
            </c:numRef>
          </c:val>
          <c:smooth val="0"/>
        </c:ser>
        <c:ser>
          <c:idx val="1"/>
          <c:order val="1"/>
          <c:tx>
            <c:strRef>
              <c:f>'Arrival Dates'!$M$187</c:f>
              <c:strCache>
                <c:ptCount val="1"/>
                <c:pt idx="0">
                  <c:v>Pacific Golden Plover</c:v>
                </c:pt>
              </c:strCache>
            </c:strRef>
          </c:tx>
          <c:marker>
            <c:symbol val="none"/>
          </c:marker>
          <c:cat>
            <c:numRef>
              <c:f>'Arrival Dates'!$N$185:$V$185</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Dates'!$N$187:$V$187</c:f>
              <c:numCache>
                <c:formatCode>0%</c:formatCode>
                <c:ptCount val="9"/>
                <c:pt idx="0">
                  <c:v>0</c:v>
                </c:pt>
                <c:pt idx="1">
                  <c:v>2.1052631578947368E-2</c:v>
                </c:pt>
                <c:pt idx="2">
                  <c:v>3.1578947368421054E-2</c:v>
                </c:pt>
                <c:pt idx="3">
                  <c:v>9.4736842105263161E-2</c:v>
                </c:pt>
                <c:pt idx="4">
                  <c:v>0.78947368421052633</c:v>
                </c:pt>
                <c:pt idx="5">
                  <c:v>1.0526315789473684E-2</c:v>
                </c:pt>
                <c:pt idx="6">
                  <c:v>4.2105263157894736E-2</c:v>
                </c:pt>
                <c:pt idx="7">
                  <c:v>0</c:v>
                </c:pt>
                <c:pt idx="8">
                  <c:v>1.0526315789473684E-2</c:v>
                </c:pt>
              </c:numCache>
            </c:numRef>
          </c:val>
          <c:smooth val="0"/>
        </c:ser>
        <c:ser>
          <c:idx val="2"/>
          <c:order val="2"/>
          <c:tx>
            <c:strRef>
              <c:f>'Arrival Dates'!$M$188</c:f>
              <c:strCache>
                <c:ptCount val="1"/>
                <c:pt idx="0">
                  <c:v>Black-bellied Plover</c:v>
                </c:pt>
              </c:strCache>
            </c:strRef>
          </c:tx>
          <c:marker>
            <c:symbol val="none"/>
          </c:marker>
          <c:cat>
            <c:numRef>
              <c:f>'Arrival Dates'!$N$185:$V$185</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Dates'!$N$188:$V$188</c:f>
              <c:numCache>
                <c:formatCode>0%</c:formatCode>
                <c:ptCount val="9"/>
                <c:pt idx="0">
                  <c:v>0</c:v>
                </c:pt>
                <c:pt idx="1">
                  <c:v>0</c:v>
                </c:pt>
                <c:pt idx="2">
                  <c:v>0.1864406779661017</c:v>
                </c:pt>
                <c:pt idx="3">
                  <c:v>7.6271186440677971E-2</c:v>
                </c:pt>
                <c:pt idx="4">
                  <c:v>0.67796610169491522</c:v>
                </c:pt>
                <c:pt idx="5">
                  <c:v>3.1073446327683617E-2</c:v>
                </c:pt>
                <c:pt idx="6">
                  <c:v>1.6949152542372881E-2</c:v>
                </c:pt>
                <c:pt idx="7">
                  <c:v>8.4745762711864406E-3</c:v>
                </c:pt>
                <c:pt idx="8">
                  <c:v>2.8248587570621469E-3</c:v>
                </c:pt>
              </c:numCache>
            </c:numRef>
          </c:val>
          <c:smooth val="0"/>
        </c:ser>
        <c:ser>
          <c:idx val="3"/>
          <c:order val="3"/>
          <c:tx>
            <c:strRef>
              <c:f>'Arrival Dates'!$M$189</c:f>
              <c:strCache>
                <c:ptCount val="1"/>
                <c:pt idx="0">
                  <c:v>Yellowlegs sp.</c:v>
                </c:pt>
              </c:strCache>
            </c:strRef>
          </c:tx>
          <c:marker>
            <c:symbol val="none"/>
          </c:marker>
          <c:cat>
            <c:numRef>
              <c:f>'Arrival Dates'!$N$185:$V$185</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Dates'!$N$189:$V$189</c:f>
              <c:numCache>
                <c:formatCode>0%</c:formatCode>
                <c:ptCount val="9"/>
                <c:pt idx="0">
                  <c:v>0</c:v>
                </c:pt>
                <c:pt idx="1">
                  <c:v>0.17647058823529413</c:v>
                </c:pt>
                <c:pt idx="2">
                  <c:v>0.32941176470588235</c:v>
                </c:pt>
                <c:pt idx="3">
                  <c:v>0.22352941176470589</c:v>
                </c:pt>
                <c:pt idx="4">
                  <c:v>5.8823529411764705E-2</c:v>
                </c:pt>
                <c:pt idx="5">
                  <c:v>7.0588235294117646E-2</c:v>
                </c:pt>
                <c:pt idx="6">
                  <c:v>3.5294117647058823E-2</c:v>
                </c:pt>
                <c:pt idx="7">
                  <c:v>4.7058823529411764E-2</c:v>
                </c:pt>
                <c:pt idx="8">
                  <c:v>5.8823529411764705E-2</c:v>
                </c:pt>
              </c:numCache>
            </c:numRef>
          </c:val>
          <c:smooth val="0"/>
        </c:ser>
        <c:ser>
          <c:idx val="4"/>
          <c:order val="4"/>
          <c:tx>
            <c:strRef>
              <c:f>'Arrival Dates'!$M$190</c:f>
              <c:strCache>
                <c:ptCount val="1"/>
                <c:pt idx="0">
                  <c:v>Whimbrel</c:v>
                </c:pt>
              </c:strCache>
            </c:strRef>
          </c:tx>
          <c:marker>
            <c:symbol val="none"/>
          </c:marker>
          <c:cat>
            <c:numRef>
              <c:f>'Arrival Dates'!$N$185:$V$185</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Dates'!$N$190:$V$190</c:f>
              <c:numCache>
                <c:formatCode>0%</c:formatCode>
                <c:ptCount val="9"/>
                <c:pt idx="0">
                  <c:v>0</c:v>
                </c:pt>
                <c:pt idx="1">
                  <c:v>0</c:v>
                </c:pt>
                <c:pt idx="2">
                  <c:v>0</c:v>
                </c:pt>
                <c:pt idx="3">
                  <c:v>0</c:v>
                </c:pt>
                <c:pt idx="4">
                  <c:v>7.1428571428571425E-2</c:v>
                </c:pt>
                <c:pt idx="5">
                  <c:v>3.5714285714285712E-2</c:v>
                </c:pt>
                <c:pt idx="6">
                  <c:v>0.2857142857142857</c:v>
                </c:pt>
                <c:pt idx="7">
                  <c:v>0.2857142857142857</c:v>
                </c:pt>
                <c:pt idx="8">
                  <c:v>0.32142857142857145</c:v>
                </c:pt>
              </c:numCache>
            </c:numRef>
          </c:val>
          <c:smooth val="0"/>
        </c:ser>
        <c:ser>
          <c:idx val="5"/>
          <c:order val="5"/>
          <c:tx>
            <c:strRef>
              <c:f>'Arrival Dates'!$M$191</c:f>
              <c:strCache>
                <c:ptCount val="1"/>
                <c:pt idx="0">
                  <c:v>Wandering Tattler</c:v>
                </c:pt>
              </c:strCache>
            </c:strRef>
          </c:tx>
          <c:marker>
            <c:symbol val="none"/>
          </c:marker>
          <c:cat>
            <c:numRef>
              <c:f>'Arrival Dates'!$N$185:$V$185</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Dates'!$N$191:$V$191</c:f>
              <c:numCache>
                <c:formatCode>0%</c:formatCode>
                <c:ptCount val="9"/>
                <c:pt idx="0">
                  <c:v>0</c:v>
                </c:pt>
                <c:pt idx="1">
                  <c:v>0</c:v>
                </c:pt>
                <c:pt idx="2">
                  <c:v>0</c:v>
                </c:pt>
                <c:pt idx="3">
                  <c:v>0</c:v>
                </c:pt>
                <c:pt idx="4">
                  <c:v>0</c:v>
                </c:pt>
                <c:pt idx="5">
                  <c:v>0</c:v>
                </c:pt>
                <c:pt idx="6">
                  <c:v>0.27777777777777779</c:v>
                </c:pt>
                <c:pt idx="7">
                  <c:v>0.16666666666666666</c:v>
                </c:pt>
                <c:pt idx="8">
                  <c:v>0.55555555555555558</c:v>
                </c:pt>
              </c:numCache>
            </c:numRef>
          </c:val>
          <c:smooth val="0"/>
        </c:ser>
        <c:ser>
          <c:idx val="6"/>
          <c:order val="6"/>
          <c:tx>
            <c:strRef>
              <c:f>'Arrival Dates'!$M$195</c:f>
              <c:strCache>
                <c:ptCount val="1"/>
                <c:pt idx="0">
                  <c:v>LESA/WESA/SESA</c:v>
                </c:pt>
              </c:strCache>
            </c:strRef>
          </c:tx>
          <c:marker>
            <c:symbol val="none"/>
          </c:marker>
          <c:cat>
            <c:numRef>
              <c:f>'Arrival Dates'!$N$185:$V$185</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Dates'!$N$195:$V$195</c:f>
              <c:numCache>
                <c:formatCode>0%</c:formatCode>
                <c:ptCount val="9"/>
                <c:pt idx="0">
                  <c:v>0</c:v>
                </c:pt>
                <c:pt idx="1">
                  <c:v>0</c:v>
                </c:pt>
                <c:pt idx="2">
                  <c:v>0</c:v>
                </c:pt>
                <c:pt idx="3">
                  <c:v>2.132701421800948E-2</c:v>
                </c:pt>
                <c:pt idx="4">
                  <c:v>7.8199052132701424E-2</c:v>
                </c:pt>
                <c:pt idx="5">
                  <c:v>0.84715639810426535</c:v>
                </c:pt>
                <c:pt idx="6">
                  <c:v>5.3317535545023699E-2</c:v>
                </c:pt>
                <c:pt idx="7">
                  <c:v>0</c:v>
                </c:pt>
                <c:pt idx="8">
                  <c:v>0</c:v>
                </c:pt>
              </c:numCache>
            </c:numRef>
          </c:val>
          <c:smooth val="0"/>
        </c:ser>
        <c:ser>
          <c:idx val="7"/>
          <c:order val="7"/>
          <c:tx>
            <c:strRef>
              <c:f>'Arrival Dates'!$M$197</c:f>
              <c:strCache>
                <c:ptCount val="1"/>
                <c:pt idx="0">
                  <c:v>Rock Sandpiper</c:v>
                </c:pt>
              </c:strCache>
            </c:strRef>
          </c:tx>
          <c:marker>
            <c:symbol val="none"/>
          </c:marker>
          <c:cat>
            <c:numRef>
              <c:f>'Arrival Dates'!$N$185:$V$185</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Dates'!$N$197:$V$197</c:f>
              <c:numCache>
                <c:formatCode>0%</c:formatCode>
                <c:ptCount val="9"/>
                <c:pt idx="0">
                  <c:v>0.33333333333333331</c:v>
                </c:pt>
                <c:pt idx="1">
                  <c:v>0</c:v>
                </c:pt>
                <c:pt idx="2">
                  <c:v>0</c:v>
                </c:pt>
                <c:pt idx="3">
                  <c:v>0</c:v>
                </c:pt>
                <c:pt idx="4">
                  <c:v>0.16666666666666666</c:v>
                </c:pt>
                <c:pt idx="5">
                  <c:v>0</c:v>
                </c:pt>
                <c:pt idx="6">
                  <c:v>0.5</c:v>
                </c:pt>
                <c:pt idx="7">
                  <c:v>0</c:v>
                </c:pt>
                <c:pt idx="8">
                  <c:v>0</c:v>
                </c:pt>
              </c:numCache>
            </c:numRef>
          </c:val>
          <c:smooth val="0"/>
        </c:ser>
        <c:ser>
          <c:idx val="8"/>
          <c:order val="8"/>
          <c:tx>
            <c:strRef>
              <c:f>'Arrival Dates'!$M$198</c:f>
              <c:strCache>
                <c:ptCount val="1"/>
                <c:pt idx="0">
                  <c:v>Dowitcher sp.</c:v>
                </c:pt>
              </c:strCache>
            </c:strRef>
          </c:tx>
          <c:marker>
            <c:symbol val="none"/>
          </c:marker>
          <c:cat>
            <c:numRef>
              <c:f>'Arrival Dates'!$N$185:$V$185</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Dates'!$N$198:$V$198</c:f>
              <c:numCache>
                <c:formatCode>0%</c:formatCode>
                <c:ptCount val="9"/>
                <c:pt idx="0">
                  <c:v>0</c:v>
                </c:pt>
                <c:pt idx="1">
                  <c:v>0</c:v>
                </c:pt>
                <c:pt idx="2">
                  <c:v>0</c:v>
                </c:pt>
                <c:pt idx="3">
                  <c:v>6.5359477124183009E-3</c:v>
                </c:pt>
                <c:pt idx="4">
                  <c:v>0.52287581699346408</c:v>
                </c:pt>
                <c:pt idx="5">
                  <c:v>0.15032679738562091</c:v>
                </c:pt>
                <c:pt idx="6">
                  <c:v>0.20915032679738563</c:v>
                </c:pt>
                <c:pt idx="7">
                  <c:v>0.10457516339869281</c:v>
                </c:pt>
                <c:pt idx="8">
                  <c:v>6.5359477124183009E-3</c:v>
                </c:pt>
              </c:numCache>
            </c:numRef>
          </c:val>
          <c:smooth val="0"/>
        </c:ser>
        <c:ser>
          <c:idx val="9"/>
          <c:order val="9"/>
          <c:tx>
            <c:strRef>
              <c:f>'Arrival Dates'!$M$199</c:f>
              <c:strCache>
                <c:ptCount val="1"/>
                <c:pt idx="0">
                  <c:v>Red-necked Phalarope</c:v>
                </c:pt>
              </c:strCache>
            </c:strRef>
          </c:tx>
          <c:marker>
            <c:symbol val="none"/>
          </c:marker>
          <c:cat>
            <c:numRef>
              <c:f>'Arrival Dates'!$N$185:$V$185</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Dates'!$N$199:$V$199</c:f>
              <c:numCache>
                <c:formatCode>0%</c:formatCode>
                <c:ptCount val="9"/>
                <c:pt idx="0">
                  <c:v>0</c:v>
                </c:pt>
                <c:pt idx="1">
                  <c:v>0</c:v>
                </c:pt>
                <c:pt idx="2">
                  <c:v>0</c:v>
                </c:pt>
                <c:pt idx="3">
                  <c:v>0</c:v>
                </c:pt>
                <c:pt idx="4">
                  <c:v>0.33311125916055961</c:v>
                </c:pt>
                <c:pt idx="5">
                  <c:v>0.33311125916055961</c:v>
                </c:pt>
                <c:pt idx="6">
                  <c:v>0.33311125916055961</c:v>
                </c:pt>
                <c:pt idx="7">
                  <c:v>6.6622251832111927E-4</c:v>
                </c:pt>
                <c:pt idx="8">
                  <c:v>0</c:v>
                </c:pt>
              </c:numCache>
            </c:numRef>
          </c:val>
          <c:smooth val="0"/>
        </c:ser>
        <c:dLbls>
          <c:showLegendKey val="0"/>
          <c:showVal val="0"/>
          <c:showCatName val="0"/>
          <c:showSerName val="0"/>
          <c:showPercent val="0"/>
          <c:showBubbleSize val="0"/>
        </c:dLbls>
        <c:smooth val="0"/>
        <c:axId val="188346720"/>
        <c:axId val="188349856"/>
      </c:lineChart>
      <c:dateAx>
        <c:axId val="188346720"/>
        <c:scaling>
          <c:orientation val="minMax"/>
        </c:scaling>
        <c:delete val="0"/>
        <c:axPos val="b"/>
        <c:majorGridlines/>
        <c:numFmt formatCode="d\-mmm" sourceLinked="1"/>
        <c:majorTickMark val="out"/>
        <c:minorTickMark val="none"/>
        <c:tickLblPos val="nextTo"/>
        <c:crossAx val="188349856"/>
        <c:crosses val="autoZero"/>
        <c:auto val="1"/>
        <c:lblOffset val="100"/>
        <c:baseTimeUnit val="days"/>
      </c:dateAx>
      <c:valAx>
        <c:axId val="188349856"/>
        <c:scaling>
          <c:orientation val="minMax"/>
        </c:scaling>
        <c:delete val="0"/>
        <c:axPos val="l"/>
        <c:majorGridlines/>
        <c:numFmt formatCode="0%" sourceLinked="1"/>
        <c:majorTickMark val="out"/>
        <c:minorTickMark val="none"/>
        <c:tickLblPos val="nextTo"/>
        <c:crossAx val="188346720"/>
        <c:crosses val="autoZero"/>
        <c:crossBetween val="between"/>
      </c:valAx>
    </c:plotArea>
    <c:legend>
      <c:legendPos val="r"/>
      <c:layout>
        <c:manualLayout>
          <c:xMode val="edge"/>
          <c:yMode val="edge"/>
          <c:x val="0.7139686679790026"/>
          <c:y val="0.12301256209155972"/>
          <c:w val="0.26728133202099724"/>
          <c:h val="0.70705406914846125"/>
        </c:manualLayout>
      </c:layout>
      <c:overlay val="0"/>
    </c:legend>
    <c:plotVisOnly val="1"/>
    <c:dispBlanksAs val="gap"/>
    <c:showDLblsOverMax val="0"/>
  </c:chart>
  <c:printSettings>
    <c:headerFooter/>
    <c:pageMargins b="0.75000000000001077" l="0.70000000000000062" r="0.70000000000000062" t="0.750000000000010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Dates'!$M$224</c:f>
              <c:strCache>
                <c:ptCount val="1"/>
                <c:pt idx="0">
                  <c:v>Semipalmated Plover</c:v>
                </c:pt>
              </c:strCache>
            </c:strRef>
          </c:tx>
          <c:marker>
            <c:symbol val="none"/>
          </c:marker>
          <c:cat>
            <c:numRef>
              <c:f>'Arrival Dates'!$N$223:$V$223</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Dates'!$N$224:$V$224</c:f>
              <c:numCache>
                <c:formatCode>0%</c:formatCode>
                <c:ptCount val="9"/>
                <c:pt idx="0">
                  <c:v>0</c:v>
                </c:pt>
                <c:pt idx="1">
                  <c:v>0</c:v>
                </c:pt>
                <c:pt idx="2">
                  <c:v>0</c:v>
                </c:pt>
                <c:pt idx="3">
                  <c:v>5.076142131979695E-3</c:v>
                </c:pt>
                <c:pt idx="4">
                  <c:v>9.1370558375634514E-2</c:v>
                </c:pt>
                <c:pt idx="5">
                  <c:v>0.1065989847715736</c:v>
                </c:pt>
                <c:pt idx="6">
                  <c:v>0.32487309644670048</c:v>
                </c:pt>
                <c:pt idx="7">
                  <c:v>0.21827411167512689</c:v>
                </c:pt>
                <c:pt idx="8">
                  <c:v>0.25380710659898476</c:v>
                </c:pt>
              </c:numCache>
            </c:numRef>
          </c:val>
          <c:smooth val="0"/>
        </c:ser>
        <c:ser>
          <c:idx val="1"/>
          <c:order val="1"/>
          <c:tx>
            <c:strRef>
              <c:f>'Arrival Dates'!$M$225</c:f>
              <c:strCache>
                <c:ptCount val="1"/>
                <c:pt idx="0">
                  <c:v>Pacific Golden Plover</c:v>
                </c:pt>
              </c:strCache>
            </c:strRef>
          </c:tx>
          <c:marker>
            <c:symbol val="none"/>
          </c:marker>
          <c:cat>
            <c:numRef>
              <c:f>'Arrival Dates'!$N$223:$V$223</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Dates'!$N$225:$V$225</c:f>
              <c:numCache>
                <c:formatCode>0%</c:formatCode>
                <c:ptCount val="9"/>
                <c:pt idx="0">
                  <c:v>0</c:v>
                </c:pt>
                <c:pt idx="1">
                  <c:v>0</c:v>
                </c:pt>
                <c:pt idx="2">
                  <c:v>0</c:v>
                </c:pt>
                <c:pt idx="3">
                  <c:v>0</c:v>
                </c:pt>
                <c:pt idx="4">
                  <c:v>0.4</c:v>
                </c:pt>
                <c:pt idx="5">
                  <c:v>0.6</c:v>
                </c:pt>
                <c:pt idx="6">
                  <c:v>0</c:v>
                </c:pt>
                <c:pt idx="7">
                  <c:v>0</c:v>
                </c:pt>
                <c:pt idx="8">
                  <c:v>0</c:v>
                </c:pt>
              </c:numCache>
            </c:numRef>
          </c:val>
          <c:smooth val="0"/>
        </c:ser>
        <c:ser>
          <c:idx val="2"/>
          <c:order val="2"/>
          <c:tx>
            <c:strRef>
              <c:f>'Arrival Dates'!$M$226</c:f>
              <c:strCache>
                <c:ptCount val="1"/>
                <c:pt idx="0">
                  <c:v>Black-bellied Plover</c:v>
                </c:pt>
              </c:strCache>
            </c:strRef>
          </c:tx>
          <c:marker>
            <c:symbol val="none"/>
          </c:marker>
          <c:cat>
            <c:numRef>
              <c:f>'Arrival Dates'!$N$223:$V$223</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Dates'!$N$226:$V$226</c:f>
              <c:numCache>
                <c:formatCode>0%</c:formatCode>
                <c:ptCount val="9"/>
                <c:pt idx="0">
                  <c:v>0</c:v>
                </c:pt>
                <c:pt idx="1">
                  <c:v>0.13475177304964539</c:v>
                </c:pt>
                <c:pt idx="2">
                  <c:v>3.9007092198581561E-2</c:v>
                </c:pt>
                <c:pt idx="3">
                  <c:v>0.12411347517730496</c:v>
                </c:pt>
                <c:pt idx="4">
                  <c:v>0.450354609929078</c:v>
                </c:pt>
                <c:pt idx="5">
                  <c:v>0.21276595744680851</c:v>
                </c:pt>
                <c:pt idx="6">
                  <c:v>3.1914893617021274E-2</c:v>
                </c:pt>
                <c:pt idx="7">
                  <c:v>0</c:v>
                </c:pt>
                <c:pt idx="8">
                  <c:v>7.0921985815602835E-3</c:v>
                </c:pt>
              </c:numCache>
            </c:numRef>
          </c:val>
          <c:smooth val="0"/>
        </c:ser>
        <c:ser>
          <c:idx val="3"/>
          <c:order val="3"/>
          <c:tx>
            <c:strRef>
              <c:f>'Arrival Dates'!$M$227</c:f>
              <c:strCache>
                <c:ptCount val="1"/>
                <c:pt idx="0">
                  <c:v>Yellowlegs sp.</c:v>
                </c:pt>
              </c:strCache>
            </c:strRef>
          </c:tx>
          <c:marker>
            <c:symbol val="none"/>
          </c:marker>
          <c:cat>
            <c:numRef>
              <c:f>'Arrival Dates'!$N$223:$V$223</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Dates'!$N$227:$V$227</c:f>
              <c:numCache>
                <c:formatCode>0%</c:formatCode>
                <c:ptCount val="9"/>
                <c:pt idx="0">
                  <c:v>9.6774193548387094E-2</c:v>
                </c:pt>
                <c:pt idx="1">
                  <c:v>0</c:v>
                </c:pt>
                <c:pt idx="2">
                  <c:v>0.19354838709677419</c:v>
                </c:pt>
                <c:pt idx="3">
                  <c:v>0.17741935483870969</c:v>
                </c:pt>
                <c:pt idx="4">
                  <c:v>0.19354838709677419</c:v>
                </c:pt>
                <c:pt idx="5">
                  <c:v>0.20967741935483872</c:v>
                </c:pt>
                <c:pt idx="6">
                  <c:v>4.8387096774193547E-2</c:v>
                </c:pt>
                <c:pt idx="7">
                  <c:v>3.2258064516129031E-2</c:v>
                </c:pt>
                <c:pt idx="8">
                  <c:v>4.8387096774193547E-2</c:v>
                </c:pt>
              </c:numCache>
            </c:numRef>
          </c:val>
          <c:smooth val="0"/>
        </c:ser>
        <c:ser>
          <c:idx val="4"/>
          <c:order val="4"/>
          <c:tx>
            <c:strRef>
              <c:f>'Arrival Dates'!$M$228</c:f>
              <c:strCache>
                <c:ptCount val="1"/>
                <c:pt idx="0">
                  <c:v>Whimbrel</c:v>
                </c:pt>
              </c:strCache>
            </c:strRef>
          </c:tx>
          <c:marker>
            <c:symbol val="none"/>
          </c:marker>
          <c:cat>
            <c:numRef>
              <c:f>'Arrival Dates'!$N$223:$V$223</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Dates'!$N$228:$V$228</c:f>
              <c:numCache>
                <c:formatCode>0%</c:formatCode>
                <c:ptCount val="9"/>
                <c:pt idx="0">
                  <c:v>0</c:v>
                </c:pt>
                <c:pt idx="1">
                  <c:v>0</c:v>
                </c:pt>
                <c:pt idx="2">
                  <c:v>0</c:v>
                </c:pt>
                <c:pt idx="3">
                  <c:v>0</c:v>
                </c:pt>
                <c:pt idx="4">
                  <c:v>0</c:v>
                </c:pt>
                <c:pt idx="5">
                  <c:v>7.407407407407407E-2</c:v>
                </c:pt>
                <c:pt idx="6">
                  <c:v>0.37037037037037035</c:v>
                </c:pt>
                <c:pt idx="7">
                  <c:v>0.14814814814814814</c:v>
                </c:pt>
                <c:pt idx="8">
                  <c:v>0.40740740740740738</c:v>
                </c:pt>
              </c:numCache>
            </c:numRef>
          </c:val>
          <c:smooth val="0"/>
        </c:ser>
        <c:ser>
          <c:idx val="5"/>
          <c:order val="5"/>
          <c:tx>
            <c:strRef>
              <c:f>'Arrival Dates'!$M$229</c:f>
              <c:strCache>
                <c:ptCount val="1"/>
                <c:pt idx="0">
                  <c:v>Wandering Tattler</c:v>
                </c:pt>
              </c:strCache>
            </c:strRef>
          </c:tx>
          <c:marker>
            <c:symbol val="none"/>
          </c:marker>
          <c:cat>
            <c:numRef>
              <c:f>'Arrival Dates'!$N$223:$V$223</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Dates'!$N$229:$V$229</c:f>
              <c:numCache>
                <c:formatCode>0%</c:formatCode>
                <c:ptCount val="9"/>
                <c:pt idx="0">
                  <c:v>0</c:v>
                </c:pt>
                <c:pt idx="1">
                  <c:v>0</c:v>
                </c:pt>
                <c:pt idx="2">
                  <c:v>0</c:v>
                </c:pt>
                <c:pt idx="3">
                  <c:v>0</c:v>
                </c:pt>
                <c:pt idx="4">
                  <c:v>0</c:v>
                </c:pt>
                <c:pt idx="5">
                  <c:v>0.13333333333333333</c:v>
                </c:pt>
                <c:pt idx="6">
                  <c:v>0.4</c:v>
                </c:pt>
                <c:pt idx="7">
                  <c:v>0.26666666666666666</c:v>
                </c:pt>
                <c:pt idx="8">
                  <c:v>0.2</c:v>
                </c:pt>
              </c:numCache>
            </c:numRef>
          </c:val>
          <c:smooth val="0"/>
        </c:ser>
        <c:ser>
          <c:idx val="6"/>
          <c:order val="6"/>
          <c:tx>
            <c:strRef>
              <c:f>'Arrival Dates'!$M$230</c:f>
              <c:strCache>
                <c:ptCount val="1"/>
                <c:pt idx="0">
                  <c:v>LESA/WESA/SESA/DUNL</c:v>
                </c:pt>
              </c:strCache>
            </c:strRef>
          </c:tx>
          <c:marker>
            <c:symbol val="none"/>
          </c:marker>
          <c:cat>
            <c:numRef>
              <c:f>'Arrival Dates'!$N$223:$V$223</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Dates'!$N$230:$V$230</c:f>
              <c:numCache>
                <c:formatCode>0%</c:formatCode>
                <c:ptCount val="9"/>
                <c:pt idx="0">
                  <c:v>2.7961078179174589E-2</c:v>
                </c:pt>
                <c:pt idx="1">
                  <c:v>3.2434850687842521E-3</c:v>
                </c:pt>
                <c:pt idx="2">
                  <c:v>0</c:v>
                </c:pt>
                <c:pt idx="3">
                  <c:v>1.4539760653170786E-3</c:v>
                </c:pt>
                <c:pt idx="4">
                  <c:v>6.2632815121351076E-2</c:v>
                </c:pt>
                <c:pt idx="5">
                  <c:v>0.30242702158595236</c:v>
                </c:pt>
                <c:pt idx="6">
                  <c:v>0.59355776758751821</c:v>
                </c:pt>
                <c:pt idx="7">
                  <c:v>7.8291018901688846E-3</c:v>
                </c:pt>
                <c:pt idx="8">
                  <c:v>8.9475450173358685E-4</c:v>
                </c:pt>
              </c:numCache>
            </c:numRef>
          </c:val>
          <c:smooth val="0"/>
        </c:ser>
        <c:ser>
          <c:idx val="7"/>
          <c:order val="7"/>
          <c:tx>
            <c:strRef>
              <c:f>'Arrival Dates'!$M$231</c:f>
              <c:strCache>
                <c:ptCount val="1"/>
                <c:pt idx="0">
                  <c:v>Rock Sandpiper</c:v>
                </c:pt>
              </c:strCache>
            </c:strRef>
          </c:tx>
          <c:marker>
            <c:symbol val="none"/>
          </c:marker>
          <c:cat>
            <c:numRef>
              <c:f>'Arrival Dates'!$N$223:$V$223</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Dates'!$N$231:$V$231</c:f>
              <c:numCache>
                <c:formatCode>0%</c:formatCode>
                <c:ptCount val="9"/>
                <c:pt idx="0">
                  <c:v>0.52074688796680502</c:v>
                </c:pt>
                <c:pt idx="1">
                  <c:v>0.47717842323651455</c:v>
                </c:pt>
                <c:pt idx="2">
                  <c:v>0</c:v>
                </c:pt>
                <c:pt idx="3">
                  <c:v>0</c:v>
                </c:pt>
                <c:pt idx="4">
                  <c:v>2.0746887966804979E-3</c:v>
                </c:pt>
                <c:pt idx="5">
                  <c:v>0</c:v>
                </c:pt>
                <c:pt idx="6">
                  <c:v>0</c:v>
                </c:pt>
                <c:pt idx="7">
                  <c:v>0</c:v>
                </c:pt>
                <c:pt idx="8">
                  <c:v>0</c:v>
                </c:pt>
              </c:numCache>
            </c:numRef>
          </c:val>
          <c:smooth val="0"/>
        </c:ser>
        <c:ser>
          <c:idx val="8"/>
          <c:order val="8"/>
          <c:tx>
            <c:strRef>
              <c:f>'Arrival Dates'!$M$232</c:f>
              <c:strCache>
                <c:ptCount val="1"/>
                <c:pt idx="0">
                  <c:v>Dowitcher sp.</c:v>
                </c:pt>
              </c:strCache>
            </c:strRef>
          </c:tx>
          <c:marker>
            <c:symbol val="none"/>
          </c:marker>
          <c:cat>
            <c:numRef>
              <c:f>'Arrival Dates'!$N$223:$V$223</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Dates'!$N$232:$V$232</c:f>
              <c:numCache>
                <c:formatCode>0%</c:formatCode>
                <c:ptCount val="9"/>
                <c:pt idx="0">
                  <c:v>0</c:v>
                </c:pt>
                <c:pt idx="1">
                  <c:v>0</c:v>
                </c:pt>
                <c:pt idx="2">
                  <c:v>0</c:v>
                </c:pt>
                <c:pt idx="3">
                  <c:v>0</c:v>
                </c:pt>
                <c:pt idx="4">
                  <c:v>0.49523809523809526</c:v>
                </c:pt>
                <c:pt idx="5">
                  <c:v>0.14285714285714285</c:v>
                </c:pt>
                <c:pt idx="6">
                  <c:v>0.11428571428571428</c:v>
                </c:pt>
                <c:pt idx="7">
                  <c:v>9.5238095238095233E-2</c:v>
                </c:pt>
                <c:pt idx="8">
                  <c:v>0.15238095238095239</c:v>
                </c:pt>
              </c:numCache>
            </c:numRef>
          </c:val>
          <c:smooth val="0"/>
        </c:ser>
        <c:ser>
          <c:idx val="9"/>
          <c:order val="9"/>
          <c:tx>
            <c:strRef>
              <c:f>'Arrival Dates'!$M$233</c:f>
              <c:strCache>
                <c:ptCount val="1"/>
                <c:pt idx="0">
                  <c:v>Red-necked Phalarope</c:v>
                </c:pt>
              </c:strCache>
            </c:strRef>
          </c:tx>
          <c:marker>
            <c:symbol val="none"/>
          </c:marker>
          <c:cat>
            <c:numRef>
              <c:f>'Arrival Dates'!$N$223:$V$223</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Dates'!$N$233:$V$233</c:f>
              <c:numCache>
                <c:formatCode>0%</c:formatCode>
                <c:ptCount val="9"/>
                <c:pt idx="0">
                  <c:v>0</c:v>
                </c:pt>
                <c:pt idx="1">
                  <c:v>0</c:v>
                </c:pt>
                <c:pt idx="2">
                  <c:v>0</c:v>
                </c:pt>
                <c:pt idx="3">
                  <c:v>0</c:v>
                </c:pt>
                <c:pt idx="4">
                  <c:v>0</c:v>
                </c:pt>
                <c:pt idx="5">
                  <c:v>0</c:v>
                </c:pt>
                <c:pt idx="6">
                  <c:v>0.58229813664596275</c:v>
                </c:pt>
                <c:pt idx="7">
                  <c:v>0.38839285714285715</c:v>
                </c:pt>
                <c:pt idx="8">
                  <c:v>2.9309006211180124E-2</c:v>
                </c:pt>
              </c:numCache>
            </c:numRef>
          </c:val>
          <c:smooth val="0"/>
        </c:ser>
        <c:dLbls>
          <c:showLegendKey val="0"/>
          <c:showVal val="0"/>
          <c:showCatName val="0"/>
          <c:showSerName val="0"/>
          <c:showPercent val="0"/>
          <c:showBubbleSize val="0"/>
        </c:dLbls>
        <c:smooth val="0"/>
        <c:axId val="188350640"/>
        <c:axId val="188351032"/>
      </c:lineChart>
      <c:dateAx>
        <c:axId val="188350640"/>
        <c:scaling>
          <c:orientation val="minMax"/>
        </c:scaling>
        <c:delete val="0"/>
        <c:axPos val="b"/>
        <c:majorGridlines/>
        <c:numFmt formatCode="d\-mmm" sourceLinked="1"/>
        <c:majorTickMark val="out"/>
        <c:minorTickMark val="none"/>
        <c:tickLblPos val="nextTo"/>
        <c:crossAx val="188351032"/>
        <c:crosses val="autoZero"/>
        <c:auto val="1"/>
        <c:lblOffset val="100"/>
        <c:baseTimeUnit val="days"/>
      </c:dateAx>
      <c:valAx>
        <c:axId val="188351032"/>
        <c:scaling>
          <c:orientation val="minMax"/>
        </c:scaling>
        <c:delete val="0"/>
        <c:axPos val="l"/>
        <c:majorGridlines/>
        <c:numFmt formatCode="0%" sourceLinked="1"/>
        <c:majorTickMark val="out"/>
        <c:minorTickMark val="none"/>
        <c:tickLblPos val="nextTo"/>
        <c:crossAx val="188350640"/>
        <c:crosses val="autoZero"/>
        <c:crossBetween val="between"/>
      </c:valAx>
    </c:plotArea>
    <c:legend>
      <c:legendPos val="r"/>
      <c:overlay val="0"/>
    </c:legend>
    <c:plotVisOnly val="1"/>
    <c:dispBlanksAs val="gap"/>
    <c:showDLblsOverMax val="0"/>
  </c:chart>
  <c:printSettings>
    <c:headerFooter/>
    <c:pageMargins b="0.75000000000001066" l="0.70000000000000062" r="0.70000000000000062" t="0.750000000000010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Dates'!$M$262</c:f>
              <c:strCache>
                <c:ptCount val="1"/>
                <c:pt idx="0">
                  <c:v>Semipalmated Plover</c:v>
                </c:pt>
              </c:strCache>
            </c:strRef>
          </c:tx>
          <c:marker>
            <c:symbol val="none"/>
          </c:marker>
          <c:cat>
            <c:numRef>
              <c:f>'Arrival Dates'!$N$261:$V$261</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Dates'!$N$262:$V$262</c:f>
              <c:numCache>
                <c:formatCode>0%</c:formatCode>
                <c:ptCount val="9"/>
                <c:pt idx="0">
                  <c:v>0</c:v>
                </c:pt>
                <c:pt idx="1">
                  <c:v>0</c:v>
                </c:pt>
                <c:pt idx="2">
                  <c:v>0</c:v>
                </c:pt>
                <c:pt idx="3">
                  <c:v>1.4778325123152709E-2</c:v>
                </c:pt>
                <c:pt idx="4">
                  <c:v>0</c:v>
                </c:pt>
                <c:pt idx="5">
                  <c:v>2.4630541871921183E-2</c:v>
                </c:pt>
                <c:pt idx="6">
                  <c:v>0.63054187192118227</c:v>
                </c:pt>
                <c:pt idx="7">
                  <c:v>0.26600985221674878</c:v>
                </c:pt>
                <c:pt idx="8">
                  <c:v>6.4039408866995079E-2</c:v>
                </c:pt>
              </c:numCache>
            </c:numRef>
          </c:val>
          <c:smooth val="0"/>
        </c:ser>
        <c:ser>
          <c:idx val="1"/>
          <c:order val="1"/>
          <c:tx>
            <c:strRef>
              <c:f>'Arrival Dates'!$M$263</c:f>
              <c:strCache>
                <c:ptCount val="1"/>
                <c:pt idx="0">
                  <c:v>Pacific Golden Plover</c:v>
                </c:pt>
              </c:strCache>
            </c:strRef>
          </c:tx>
          <c:marker>
            <c:symbol val="none"/>
          </c:marker>
          <c:cat>
            <c:numRef>
              <c:f>'Arrival Dates'!$N$261:$V$261</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Dates'!$N$263:$V$263</c:f>
              <c:numCache>
                <c:formatCode>0%</c:formatCode>
                <c:ptCount val="9"/>
                <c:pt idx="0">
                  <c:v>2.3809523809523808E-2</c:v>
                </c:pt>
                <c:pt idx="1">
                  <c:v>4.7619047619047616E-2</c:v>
                </c:pt>
                <c:pt idx="2">
                  <c:v>0.59523809523809523</c:v>
                </c:pt>
                <c:pt idx="3">
                  <c:v>0.11904761904761904</c:v>
                </c:pt>
                <c:pt idx="4">
                  <c:v>0.16666666666666666</c:v>
                </c:pt>
                <c:pt idx="5">
                  <c:v>0</c:v>
                </c:pt>
                <c:pt idx="6">
                  <c:v>0</c:v>
                </c:pt>
                <c:pt idx="7">
                  <c:v>4.7619047619047616E-2</c:v>
                </c:pt>
                <c:pt idx="8">
                  <c:v>0</c:v>
                </c:pt>
              </c:numCache>
            </c:numRef>
          </c:val>
          <c:smooth val="0"/>
        </c:ser>
        <c:ser>
          <c:idx val="2"/>
          <c:order val="2"/>
          <c:tx>
            <c:strRef>
              <c:f>'Arrival Dates'!$M$264</c:f>
              <c:strCache>
                <c:ptCount val="1"/>
                <c:pt idx="0">
                  <c:v>Black-bellied Plover</c:v>
                </c:pt>
              </c:strCache>
            </c:strRef>
          </c:tx>
          <c:marker>
            <c:symbol val="none"/>
          </c:marker>
          <c:cat>
            <c:numRef>
              <c:f>'Arrival Dates'!$N$261:$V$261</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Dates'!$N$264:$V$264</c:f>
              <c:numCache>
                <c:formatCode>0%</c:formatCode>
                <c:ptCount val="9"/>
                <c:pt idx="0">
                  <c:v>0</c:v>
                </c:pt>
                <c:pt idx="1">
                  <c:v>1.9047619047619049E-2</c:v>
                </c:pt>
                <c:pt idx="2">
                  <c:v>4.4444444444444446E-2</c:v>
                </c:pt>
                <c:pt idx="3">
                  <c:v>0.42539682539682538</c:v>
                </c:pt>
                <c:pt idx="4">
                  <c:v>0.43492063492063493</c:v>
                </c:pt>
                <c:pt idx="5">
                  <c:v>9.5238095238095247E-3</c:v>
                </c:pt>
                <c:pt idx="6">
                  <c:v>2.5396825396825397E-2</c:v>
                </c:pt>
                <c:pt idx="7">
                  <c:v>4.1269841269841269E-2</c:v>
                </c:pt>
                <c:pt idx="8">
                  <c:v>0</c:v>
                </c:pt>
              </c:numCache>
            </c:numRef>
          </c:val>
          <c:smooth val="0"/>
        </c:ser>
        <c:ser>
          <c:idx val="3"/>
          <c:order val="3"/>
          <c:tx>
            <c:strRef>
              <c:f>'Arrival Dates'!$M$265</c:f>
              <c:strCache>
                <c:ptCount val="1"/>
                <c:pt idx="0">
                  <c:v>Yellowlegs sp.</c:v>
                </c:pt>
              </c:strCache>
            </c:strRef>
          </c:tx>
          <c:marker>
            <c:symbol val="none"/>
          </c:marker>
          <c:cat>
            <c:numRef>
              <c:f>'Arrival Dates'!$N$261:$V$261</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Dates'!$N$265:$V$265</c:f>
              <c:numCache>
                <c:formatCode>0%</c:formatCode>
                <c:ptCount val="9"/>
                <c:pt idx="0">
                  <c:v>0</c:v>
                </c:pt>
                <c:pt idx="1">
                  <c:v>0.23749999999999999</c:v>
                </c:pt>
                <c:pt idx="2">
                  <c:v>3.7499999999999999E-2</c:v>
                </c:pt>
                <c:pt idx="3">
                  <c:v>0.38750000000000001</c:v>
                </c:pt>
                <c:pt idx="4">
                  <c:v>0.1125</c:v>
                </c:pt>
                <c:pt idx="5">
                  <c:v>3.7499999999999999E-2</c:v>
                </c:pt>
                <c:pt idx="6">
                  <c:v>3.7499999999999999E-2</c:v>
                </c:pt>
                <c:pt idx="7">
                  <c:v>0.125</c:v>
                </c:pt>
                <c:pt idx="8">
                  <c:v>2.5000000000000001E-2</c:v>
                </c:pt>
              </c:numCache>
            </c:numRef>
          </c:val>
          <c:smooth val="0"/>
        </c:ser>
        <c:ser>
          <c:idx val="4"/>
          <c:order val="4"/>
          <c:tx>
            <c:strRef>
              <c:f>'Arrival Dates'!$M$266</c:f>
              <c:strCache>
                <c:ptCount val="1"/>
                <c:pt idx="0">
                  <c:v>Whimbrel</c:v>
                </c:pt>
              </c:strCache>
            </c:strRef>
          </c:tx>
          <c:marker>
            <c:symbol val="none"/>
          </c:marker>
          <c:cat>
            <c:numRef>
              <c:f>'Arrival Dates'!$N$261:$V$261</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Dates'!$N$266:$V$266</c:f>
              <c:numCache>
                <c:formatCode>0%</c:formatCode>
                <c:ptCount val="9"/>
                <c:pt idx="0">
                  <c:v>0</c:v>
                </c:pt>
                <c:pt idx="1">
                  <c:v>0</c:v>
                </c:pt>
                <c:pt idx="2">
                  <c:v>0</c:v>
                </c:pt>
                <c:pt idx="3">
                  <c:v>0</c:v>
                </c:pt>
                <c:pt idx="4">
                  <c:v>9.0909090909090912E-2</c:v>
                </c:pt>
                <c:pt idx="5">
                  <c:v>4.5454545454545456E-2</c:v>
                </c:pt>
                <c:pt idx="6">
                  <c:v>4.5454545454545456E-2</c:v>
                </c:pt>
                <c:pt idx="7">
                  <c:v>0.22727272727272727</c:v>
                </c:pt>
                <c:pt idx="8">
                  <c:v>0.59090909090909094</c:v>
                </c:pt>
              </c:numCache>
            </c:numRef>
          </c:val>
          <c:smooth val="0"/>
        </c:ser>
        <c:ser>
          <c:idx val="5"/>
          <c:order val="5"/>
          <c:tx>
            <c:strRef>
              <c:f>'Arrival Dates'!$M$267</c:f>
              <c:strCache>
                <c:ptCount val="1"/>
                <c:pt idx="0">
                  <c:v>Wandering Tattler</c:v>
                </c:pt>
              </c:strCache>
            </c:strRef>
          </c:tx>
          <c:marker>
            <c:symbol val="none"/>
          </c:marker>
          <c:cat>
            <c:numRef>
              <c:f>'Arrival Dates'!$N$261:$V$261</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Dates'!$N$267:$V$267</c:f>
              <c:numCache>
                <c:formatCode>0%</c:formatCode>
                <c:ptCount val="9"/>
                <c:pt idx="0">
                  <c:v>0</c:v>
                </c:pt>
                <c:pt idx="1">
                  <c:v>0</c:v>
                </c:pt>
                <c:pt idx="2">
                  <c:v>0</c:v>
                </c:pt>
                <c:pt idx="3">
                  <c:v>0</c:v>
                </c:pt>
                <c:pt idx="4">
                  <c:v>5.3571428571428568E-2</c:v>
                </c:pt>
                <c:pt idx="5">
                  <c:v>7.1428571428571425E-2</c:v>
                </c:pt>
                <c:pt idx="6">
                  <c:v>0.4642857142857143</c:v>
                </c:pt>
                <c:pt idx="7">
                  <c:v>0.30357142857142855</c:v>
                </c:pt>
                <c:pt idx="8">
                  <c:v>0.10714285714285714</c:v>
                </c:pt>
              </c:numCache>
            </c:numRef>
          </c:val>
          <c:smooth val="0"/>
        </c:ser>
        <c:ser>
          <c:idx val="6"/>
          <c:order val="6"/>
          <c:tx>
            <c:strRef>
              <c:f>'Arrival Dates'!$M$268</c:f>
              <c:strCache>
                <c:ptCount val="1"/>
                <c:pt idx="0">
                  <c:v>LESA/WESA/SESA/DUNL</c:v>
                </c:pt>
              </c:strCache>
            </c:strRef>
          </c:tx>
          <c:marker>
            <c:symbol val="none"/>
          </c:marker>
          <c:cat>
            <c:numRef>
              <c:f>'Arrival Dates'!$N$261:$V$261</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Dates'!$N$268:$V$268</c:f>
              <c:numCache>
                <c:formatCode>0%</c:formatCode>
                <c:ptCount val="9"/>
                <c:pt idx="0">
                  <c:v>0</c:v>
                </c:pt>
                <c:pt idx="1">
                  <c:v>4.5385779122541603E-4</c:v>
                </c:pt>
                <c:pt idx="2">
                  <c:v>8.1694402420574887E-3</c:v>
                </c:pt>
                <c:pt idx="3">
                  <c:v>7.7760968229954611E-2</c:v>
                </c:pt>
                <c:pt idx="4">
                  <c:v>0.10529500756429652</c:v>
                </c:pt>
                <c:pt idx="5">
                  <c:v>3.071104387291982E-2</c:v>
                </c:pt>
                <c:pt idx="6">
                  <c:v>0.63918305597579428</c:v>
                </c:pt>
                <c:pt idx="7">
                  <c:v>0.13630862329803328</c:v>
                </c:pt>
                <c:pt idx="8">
                  <c:v>2.118003025718608E-3</c:v>
                </c:pt>
              </c:numCache>
            </c:numRef>
          </c:val>
          <c:smooth val="0"/>
        </c:ser>
        <c:ser>
          <c:idx val="7"/>
          <c:order val="7"/>
          <c:tx>
            <c:strRef>
              <c:f>'Arrival Dates'!$M$269</c:f>
              <c:strCache>
                <c:ptCount val="1"/>
                <c:pt idx="0">
                  <c:v>Rock Sandpiper</c:v>
                </c:pt>
              </c:strCache>
            </c:strRef>
          </c:tx>
          <c:marker>
            <c:symbol val="none"/>
          </c:marker>
          <c:cat>
            <c:numRef>
              <c:f>'Arrival Dates'!$N$261:$V$261</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Dates'!$N$269:$V$269</c:f>
              <c:numCache>
                <c:formatCode>0%</c:formatCode>
                <c:ptCount val="9"/>
                <c:pt idx="0">
                  <c:v>0.86419753086419748</c:v>
                </c:pt>
                <c:pt idx="1">
                  <c:v>0.12345679012345678</c:v>
                </c:pt>
                <c:pt idx="2">
                  <c:v>0</c:v>
                </c:pt>
                <c:pt idx="3">
                  <c:v>0</c:v>
                </c:pt>
                <c:pt idx="4">
                  <c:v>0</c:v>
                </c:pt>
                <c:pt idx="5">
                  <c:v>1.2345679012345678E-2</c:v>
                </c:pt>
                <c:pt idx="6">
                  <c:v>0</c:v>
                </c:pt>
                <c:pt idx="7">
                  <c:v>0</c:v>
                </c:pt>
                <c:pt idx="8">
                  <c:v>0</c:v>
                </c:pt>
              </c:numCache>
            </c:numRef>
          </c:val>
          <c:smooth val="0"/>
        </c:ser>
        <c:ser>
          <c:idx val="8"/>
          <c:order val="8"/>
          <c:tx>
            <c:strRef>
              <c:f>'Arrival Dates'!$M$270</c:f>
              <c:strCache>
                <c:ptCount val="1"/>
                <c:pt idx="0">
                  <c:v>Dowitcher sp.</c:v>
                </c:pt>
              </c:strCache>
            </c:strRef>
          </c:tx>
          <c:marker>
            <c:symbol val="none"/>
          </c:marker>
          <c:cat>
            <c:numRef>
              <c:f>'Arrival Dates'!$N$261:$V$261</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Dates'!$N$270:$V$270</c:f>
              <c:numCache>
                <c:formatCode>0%</c:formatCode>
                <c:ptCount val="9"/>
                <c:pt idx="0">
                  <c:v>0</c:v>
                </c:pt>
                <c:pt idx="1">
                  <c:v>0</c:v>
                </c:pt>
                <c:pt idx="2">
                  <c:v>0</c:v>
                </c:pt>
                <c:pt idx="3">
                  <c:v>0.14634146341463414</c:v>
                </c:pt>
                <c:pt idx="4">
                  <c:v>3.6585365853658534E-2</c:v>
                </c:pt>
                <c:pt idx="5">
                  <c:v>6.097560975609756E-2</c:v>
                </c:pt>
                <c:pt idx="6">
                  <c:v>0.37804878048780488</c:v>
                </c:pt>
                <c:pt idx="7">
                  <c:v>0.37804878048780488</c:v>
                </c:pt>
                <c:pt idx="8">
                  <c:v>0</c:v>
                </c:pt>
              </c:numCache>
            </c:numRef>
          </c:val>
          <c:smooth val="0"/>
        </c:ser>
        <c:ser>
          <c:idx val="9"/>
          <c:order val="9"/>
          <c:tx>
            <c:strRef>
              <c:f>'Arrival Dates'!$M$271</c:f>
              <c:strCache>
                <c:ptCount val="1"/>
                <c:pt idx="0">
                  <c:v>Red-necked Phalarope</c:v>
                </c:pt>
              </c:strCache>
            </c:strRef>
          </c:tx>
          <c:marker>
            <c:symbol val="none"/>
          </c:marker>
          <c:cat>
            <c:numRef>
              <c:f>'Arrival Dates'!$N$261:$V$261</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'Arrival Dates'!$N$271:$V$271</c:f>
              <c:numCache>
                <c:formatCode>0%</c:formatCode>
                <c:ptCount val="9"/>
                <c:pt idx="0">
                  <c:v>0</c:v>
                </c:pt>
                <c:pt idx="1">
                  <c:v>0</c:v>
                </c:pt>
                <c:pt idx="2">
                  <c:v>0</c:v>
                </c:pt>
                <c:pt idx="3">
                  <c:v>0</c:v>
                </c:pt>
                <c:pt idx="4">
                  <c:v>0.2</c:v>
                </c:pt>
                <c:pt idx="5">
                  <c:v>0.66666666666666663</c:v>
                </c:pt>
                <c:pt idx="6">
                  <c:v>6.6666666666666666E-2</c:v>
                </c:pt>
                <c:pt idx="7">
                  <c:v>6.6666666666666666E-2</c:v>
                </c:pt>
                <c:pt idx="8">
                  <c:v>0</c:v>
                </c:pt>
              </c:numCache>
            </c:numRef>
          </c:val>
          <c:smooth val="0"/>
        </c:ser>
        <c:dLbls>
          <c:showLegendKey val="0"/>
          <c:showVal val="0"/>
          <c:showCatName val="0"/>
          <c:showSerName val="0"/>
          <c:showPercent val="0"/>
          <c:showBubbleSize val="0"/>
        </c:dLbls>
        <c:smooth val="0"/>
        <c:axId val="187635632"/>
        <c:axId val="187635240"/>
      </c:lineChart>
      <c:dateAx>
        <c:axId val="187635632"/>
        <c:scaling>
          <c:orientation val="minMax"/>
        </c:scaling>
        <c:delete val="0"/>
        <c:axPos val="b"/>
        <c:majorGridlines/>
        <c:numFmt formatCode="d\-mmm" sourceLinked="1"/>
        <c:majorTickMark val="out"/>
        <c:minorTickMark val="none"/>
        <c:tickLblPos val="nextTo"/>
        <c:crossAx val="187635240"/>
        <c:crosses val="autoZero"/>
        <c:auto val="1"/>
        <c:lblOffset val="100"/>
        <c:baseTimeUnit val="days"/>
      </c:dateAx>
      <c:valAx>
        <c:axId val="187635240"/>
        <c:scaling>
          <c:orientation val="minMax"/>
        </c:scaling>
        <c:delete val="0"/>
        <c:axPos val="l"/>
        <c:majorGridlines/>
        <c:numFmt formatCode="0%" sourceLinked="1"/>
        <c:majorTickMark val="out"/>
        <c:minorTickMark val="none"/>
        <c:tickLblPos val="nextTo"/>
        <c:crossAx val="187635632"/>
        <c:crosses val="autoZero"/>
        <c:crossBetween val="between"/>
      </c:valAx>
    </c:plotArea>
    <c:legend>
      <c:legendPos val="r"/>
      <c:overlay val="0"/>
    </c:legend>
    <c:plotVisOnly val="1"/>
    <c:dispBlanksAs val="gap"/>
    <c:showDLblsOverMax val="0"/>
  </c:chart>
  <c:printSettings>
    <c:headerFooter/>
    <c:pageMargins b="0.75000000000001066" l="0.70000000000000062" r="0.70000000000000062" t="0.750000000000010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Dates'!$M$300</c:f>
              <c:strCache>
                <c:ptCount val="1"/>
                <c:pt idx="0">
                  <c:v>Semipalmated Plover</c:v>
                </c:pt>
              </c:strCache>
            </c:strRef>
          </c:tx>
          <c:marker>
            <c:symbol val="none"/>
          </c:marker>
          <c:cat>
            <c:numRef>
              <c:f>'Arrival Dates'!$N$299:$V$299</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Dates'!$N$300:$V$300</c:f>
              <c:numCache>
                <c:formatCode>0%</c:formatCode>
                <c:ptCount val="9"/>
              </c:numCache>
            </c:numRef>
          </c:val>
          <c:smooth val="0"/>
        </c:ser>
        <c:ser>
          <c:idx val="1"/>
          <c:order val="1"/>
          <c:tx>
            <c:strRef>
              <c:f>'Arrival Dates'!$M$301</c:f>
              <c:strCache>
                <c:ptCount val="1"/>
                <c:pt idx="0">
                  <c:v>Pacific Golden Plover</c:v>
                </c:pt>
              </c:strCache>
            </c:strRef>
          </c:tx>
          <c:marker>
            <c:symbol val="none"/>
          </c:marker>
          <c:cat>
            <c:numRef>
              <c:f>'Arrival Dates'!$N$299:$V$299</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Dates'!$N$301:$V$301</c:f>
              <c:numCache>
                <c:formatCode>0%</c:formatCode>
                <c:ptCount val="9"/>
              </c:numCache>
            </c:numRef>
          </c:val>
          <c:smooth val="0"/>
        </c:ser>
        <c:ser>
          <c:idx val="2"/>
          <c:order val="2"/>
          <c:tx>
            <c:strRef>
              <c:f>'Arrival Dates'!$M$302</c:f>
              <c:strCache>
                <c:ptCount val="1"/>
                <c:pt idx="0">
                  <c:v>Black-bellied Plover</c:v>
                </c:pt>
              </c:strCache>
            </c:strRef>
          </c:tx>
          <c:marker>
            <c:symbol val="none"/>
          </c:marker>
          <c:cat>
            <c:numRef>
              <c:f>'Arrival Dates'!$N$299:$V$299</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Dates'!$N$302:$V$302</c:f>
              <c:numCache>
                <c:formatCode>0%</c:formatCode>
                <c:ptCount val="9"/>
              </c:numCache>
            </c:numRef>
          </c:val>
          <c:smooth val="0"/>
        </c:ser>
        <c:ser>
          <c:idx val="3"/>
          <c:order val="3"/>
          <c:tx>
            <c:strRef>
              <c:f>'Arrival Dates'!$M$303</c:f>
              <c:strCache>
                <c:ptCount val="1"/>
                <c:pt idx="0">
                  <c:v>Yellowlegs sp.</c:v>
                </c:pt>
              </c:strCache>
            </c:strRef>
          </c:tx>
          <c:marker>
            <c:symbol val="none"/>
          </c:marker>
          <c:cat>
            <c:numRef>
              <c:f>'Arrival Dates'!$N$299:$V$299</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Dates'!$N$303:$V$303</c:f>
              <c:numCache>
                <c:formatCode>0%</c:formatCode>
                <c:ptCount val="9"/>
              </c:numCache>
            </c:numRef>
          </c:val>
          <c:smooth val="0"/>
        </c:ser>
        <c:ser>
          <c:idx val="4"/>
          <c:order val="4"/>
          <c:tx>
            <c:strRef>
              <c:f>'Arrival Dates'!$M$304</c:f>
              <c:strCache>
                <c:ptCount val="1"/>
                <c:pt idx="0">
                  <c:v>Whimbrel</c:v>
                </c:pt>
              </c:strCache>
            </c:strRef>
          </c:tx>
          <c:marker>
            <c:symbol val="none"/>
          </c:marker>
          <c:cat>
            <c:numRef>
              <c:f>'Arrival Dates'!$N$299:$V$299</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Dates'!$N$304:$V$304</c:f>
              <c:numCache>
                <c:formatCode>0%</c:formatCode>
                <c:ptCount val="9"/>
              </c:numCache>
            </c:numRef>
          </c:val>
          <c:smooth val="0"/>
        </c:ser>
        <c:ser>
          <c:idx val="5"/>
          <c:order val="5"/>
          <c:tx>
            <c:strRef>
              <c:f>'Arrival Dates'!$M$305</c:f>
              <c:strCache>
                <c:ptCount val="1"/>
                <c:pt idx="0">
                  <c:v>Wandering Tattler</c:v>
                </c:pt>
              </c:strCache>
            </c:strRef>
          </c:tx>
          <c:marker>
            <c:symbol val="none"/>
          </c:marker>
          <c:cat>
            <c:numRef>
              <c:f>'Arrival Dates'!$N$299:$V$299</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Dates'!$N$305:$V$305</c:f>
              <c:numCache>
                <c:formatCode>0%</c:formatCode>
                <c:ptCount val="9"/>
              </c:numCache>
            </c:numRef>
          </c:val>
          <c:smooth val="0"/>
        </c:ser>
        <c:ser>
          <c:idx val="6"/>
          <c:order val="6"/>
          <c:tx>
            <c:strRef>
              <c:f>'Arrival Dates'!$M$306</c:f>
              <c:strCache>
                <c:ptCount val="1"/>
                <c:pt idx="0">
                  <c:v>LESA/WESA/SESA/DUNL</c:v>
                </c:pt>
              </c:strCache>
            </c:strRef>
          </c:tx>
          <c:marker>
            <c:symbol val="none"/>
          </c:marker>
          <c:cat>
            <c:numRef>
              <c:f>'Arrival Dates'!$N$299:$V$299</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Dates'!$N$306:$V$306</c:f>
              <c:numCache>
                <c:formatCode>0%</c:formatCode>
                <c:ptCount val="9"/>
              </c:numCache>
            </c:numRef>
          </c:val>
          <c:smooth val="0"/>
        </c:ser>
        <c:ser>
          <c:idx val="7"/>
          <c:order val="7"/>
          <c:tx>
            <c:strRef>
              <c:f>'Arrival Dates'!$M$307</c:f>
              <c:strCache>
                <c:ptCount val="1"/>
                <c:pt idx="0">
                  <c:v>Rock Sandpiper</c:v>
                </c:pt>
              </c:strCache>
            </c:strRef>
          </c:tx>
          <c:marker>
            <c:symbol val="none"/>
          </c:marker>
          <c:cat>
            <c:numRef>
              <c:f>'Arrival Dates'!$N$299:$V$299</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Dates'!$N$307:$V$307</c:f>
              <c:numCache>
                <c:formatCode>0%</c:formatCode>
                <c:ptCount val="9"/>
              </c:numCache>
            </c:numRef>
          </c:val>
          <c:smooth val="0"/>
        </c:ser>
        <c:ser>
          <c:idx val="8"/>
          <c:order val="8"/>
          <c:tx>
            <c:strRef>
              <c:f>'Arrival Dates'!$M$308</c:f>
              <c:strCache>
                <c:ptCount val="1"/>
                <c:pt idx="0">
                  <c:v>Dowitcher sp.</c:v>
                </c:pt>
              </c:strCache>
            </c:strRef>
          </c:tx>
          <c:marker>
            <c:symbol val="none"/>
          </c:marker>
          <c:cat>
            <c:numRef>
              <c:f>'Arrival Dates'!$N$299:$V$299</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Dates'!$N$308:$V$308</c:f>
              <c:numCache>
                <c:formatCode>0%</c:formatCode>
                <c:ptCount val="9"/>
              </c:numCache>
            </c:numRef>
          </c:val>
          <c:smooth val="0"/>
        </c:ser>
        <c:ser>
          <c:idx val="9"/>
          <c:order val="9"/>
          <c:tx>
            <c:strRef>
              <c:f>'Arrival Dates'!$M$309</c:f>
              <c:strCache>
                <c:ptCount val="1"/>
                <c:pt idx="0">
                  <c:v>Red-necked Phalarope</c:v>
                </c:pt>
              </c:strCache>
            </c:strRef>
          </c:tx>
          <c:marker>
            <c:symbol val="none"/>
          </c:marker>
          <c:cat>
            <c:numRef>
              <c:f>'Arrival Dates'!$N$299:$V$299</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'Arrival Dates'!$N$309:$V$309</c:f>
              <c:numCache>
                <c:formatCode>0%</c:formatCode>
                <c:ptCount val="9"/>
              </c:numCache>
            </c:numRef>
          </c:val>
          <c:smooth val="0"/>
        </c:ser>
        <c:dLbls>
          <c:showLegendKey val="0"/>
          <c:showVal val="0"/>
          <c:showCatName val="0"/>
          <c:showSerName val="0"/>
          <c:showPercent val="0"/>
          <c:showBubbleSize val="0"/>
        </c:dLbls>
        <c:smooth val="0"/>
        <c:axId val="220549328"/>
        <c:axId val="220546976"/>
      </c:lineChart>
      <c:dateAx>
        <c:axId val="220549328"/>
        <c:scaling>
          <c:orientation val="minMax"/>
        </c:scaling>
        <c:delete val="0"/>
        <c:axPos val="b"/>
        <c:majorGridlines/>
        <c:numFmt formatCode="d\-mmm" sourceLinked="1"/>
        <c:majorTickMark val="out"/>
        <c:minorTickMark val="none"/>
        <c:tickLblPos val="nextTo"/>
        <c:crossAx val="220546976"/>
        <c:crosses val="autoZero"/>
        <c:auto val="1"/>
        <c:lblOffset val="100"/>
        <c:baseTimeUnit val="days"/>
      </c:dateAx>
      <c:valAx>
        <c:axId val="220546976"/>
        <c:scaling>
          <c:orientation val="minMax"/>
        </c:scaling>
        <c:delete val="0"/>
        <c:axPos val="l"/>
        <c:majorGridlines/>
        <c:numFmt formatCode="0%" sourceLinked="1"/>
        <c:majorTickMark val="out"/>
        <c:minorTickMark val="none"/>
        <c:tickLblPos val="nextTo"/>
        <c:crossAx val="220549328"/>
        <c:crosses val="autoZero"/>
        <c:crossBetween val="between"/>
      </c:valAx>
    </c:plotArea>
    <c:legend>
      <c:legendPos val="r"/>
      <c:overlay val="0"/>
    </c:legend>
    <c:plotVisOnly val="1"/>
    <c:dispBlanksAs val="gap"/>
    <c:showDLblsOverMax val="0"/>
  </c:chart>
  <c:printSettings>
    <c:headerFooter/>
    <c:pageMargins b="0.75000000000001055" l="0.70000000000000062" r="0.70000000000000062" t="0.750000000000010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Dates'!$AL$178</c:f>
              <c:strCache>
                <c:ptCount val="1"/>
                <c:pt idx="0">
                  <c:v>Western Sandpiper</c:v>
                </c:pt>
              </c:strCache>
            </c:strRef>
          </c:tx>
          <c:cat>
            <c:numRef>
              <c:f>'Arrival Dates'!$AM$177:$AU$177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Dates'!$AM$178:$AU$178</c:f>
              <c:numCache>
                <c:formatCode>0%</c:formatCode>
                <c:ptCount val="9"/>
                <c:pt idx="0">
                  <c:v>0</c:v>
                </c:pt>
                <c:pt idx="1">
                  <c:v>0</c:v>
                </c:pt>
                <c:pt idx="2">
                  <c:v>0</c:v>
                </c:pt>
                <c:pt idx="3">
                  <c:v>6.9618320610687024E-3</c:v>
                </c:pt>
                <c:pt idx="4">
                  <c:v>0.1902290076335878</c:v>
                </c:pt>
                <c:pt idx="5">
                  <c:v>0.40445801526717556</c:v>
                </c:pt>
                <c:pt idx="6">
                  <c:v>0.36812213740458016</c:v>
                </c:pt>
                <c:pt idx="7">
                  <c:v>2.9129770992366411E-2</c:v>
                </c:pt>
                <c:pt idx="8">
                  <c:v>1.0992366412213741E-3</c:v>
                </c:pt>
              </c:numCache>
            </c:numRef>
          </c:val>
          <c:smooth val="0"/>
        </c:ser>
        <c:ser>
          <c:idx val="1"/>
          <c:order val="1"/>
          <c:tx>
            <c:strRef>
              <c:f>'Arrival Dates'!$AL$179</c:f>
              <c:strCache>
                <c:ptCount val="1"/>
                <c:pt idx="0">
                  <c:v>Least Sandpiper</c:v>
                </c:pt>
              </c:strCache>
            </c:strRef>
          </c:tx>
          <c:cat>
            <c:numRef>
              <c:f>'Arrival Dates'!$AM$177:$AU$177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Dates'!$AM$179:$AU$179</c:f>
              <c:numCache>
                <c:formatCode>0%</c:formatCode>
                <c:ptCount val="9"/>
                <c:pt idx="0">
                  <c:v>0</c:v>
                </c:pt>
                <c:pt idx="1">
                  <c:v>0</c:v>
                </c:pt>
                <c:pt idx="2">
                  <c:v>1.9417475728155338E-2</c:v>
                </c:pt>
                <c:pt idx="3">
                  <c:v>8.7378640776699032E-2</c:v>
                </c:pt>
                <c:pt idx="4">
                  <c:v>8.7378640776699032E-2</c:v>
                </c:pt>
                <c:pt idx="5">
                  <c:v>0.4854368932038835</c:v>
                </c:pt>
                <c:pt idx="6">
                  <c:v>0.29126213592233008</c:v>
                </c:pt>
                <c:pt idx="7">
                  <c:v>1.9417475728155338E-2</c:v>
                </c:pt>
                <c:pt idx="8">
                  <c:v>9.7087378640776691E-3</c:v>
                </c:pt>
              </c:numCache>
            </c:numRef>
          </c:val>
          <c:smooth val="0"/>
        </c:ser>
        <c:ser>
          <c:idx val="2"/>
          <c:order val="2"/>
          <c:tx>
            <c:strRef>
              <c:f>'Arrival Dates'!$AL$180</c:f>
              <c:strCache>
                <c:ptCount val="1"/>
                <c:pt idx="0">
                  <c:v>Semipalmated Sandpiper</c:v>
                </c:pt>
              </c:strCache>
            </c:strRef>
          </c:tx>
          <c:cat>
            <c:numRef>
              <c:f>'Arrival Dates'!$AM$177:$AU$177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Dates'!$AM$180:$AU$180</c:f>
              <c:numCache>
                <c:formatCode>0%</c:formatCode>
                <c:ptCount val="9"/>
                <c:pt idx="0">
                  <c:v>0</c:v>
                </c:pt>
                <c:pt idx="1">
                  <c:v>0</c:v>
                </c:pt>
                <c:pt idx="2">
                  <c:v>0</c:v>
                </c:pt>
                <c:pt idx="3">
                  <c:v>0</c:v>
                </c:pt>
                <c:pt idx="4">
                  <c:v>0</c:v>
                </c:pt>
                <c:pt idx="5">
                  <c:v>0</c:v>
                </c:pt>
                <c:pt idx="6">
                  <c:v>0.73529411764705888</c:v>
                </c:pt>
                <c:pt idx="7">
                  <c:v>0.23529411764705882</c:v>
                </c:pt>
                <c:pt idx="8">
                  <c:v>2.9411764705882353E-2</c:v>
                </c:pt>
              </c:numCache>
            </c:numRef>
          </c:val>
          <c:smooth val="0"/>
        </c:ser>
        <c:ser>
          <c:idx val="3"/>
          <c:order val="3"/>
          <c:tx>
            <c:strRef>
              <c:f>'Arrival Dates'!$AL$181</c:f>
              <c:strCache>
                <c:ptCount val="1"/>
                <c:pt idx="0">
                  <c:v>LESA/WESA/SESA</c:v>
                </c:pt>
              </c:strCache>
            </c:strRef>
          </c:tx>
          <c:cat>
            <c:numRef>
              <c:f>'Arrival Dates'!$AM$177:$AU$177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Dates'!$AM$181:$AU$181</c:f>
              <c:numCache>
                <c:formatCode>0%</c:formatCode>
                <c:ptCount val="9"/>
                <c:pt idx="0">
                  <c:v>0</c:v>
                </c:pt>
                <c:pt idx="1">
                  <c:v>0</c:v>
                </c:pt>
                <c:pt idx="2">
                  <c:v>0</c:v>
                </c:pt>
                <c:pt idx="3">
                  <c:v>2.132701421800948E-2</c:v>
                </c:pt>
                <c:pt idx="4">
                  <c:v>7.8199052132701424E-2</c:v>
                </c:pt>
                <c:pt idx="5">
                  <c:v>0.84715639810426535</c:v>
                </c:pt>
                <c:pt idx="6">
                  <c:v>5.3317535545023699E-2</c:v>
                </c:pt>
                <c:pt idx="7">
                  <c:v>0</c:v>
                </c:pt>
                <c:pt idx="8">
                  <c:v>0</c:v>
                </c:pt>
              </c:numCache>
            </c:numRef>
          </c:val>
          <c:smooth val="0"/>
        </c:ser>
        <c:ser>
          <c:idx val="4"/>
          <c:order val="4"/>
          <c:tx>
            <c:strRef>
              <c:f>'Arrival Dates'!$AL$182</c:f>
              <c:strCache>
                <c:ptCount val="1"/>
                <c:pt idx="0">
                  <c:v>Dunlin</c:v>
                </c:pt>
              </c:strCache>
            </c:strRef>
          </c:tx>
          <c:cat>
            <c:numRef>
              <c:f>'Arrival Dates'!$AM$177:$AU$177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Dates'!$AM$182:$AU$182</c:f>
              <c:numCache>
                <c:formatCode>0%</c:formatCode>
                <c:ptCount val="9"/>
                <c:pt idx="0">
                  <c:v>0</c:v>
                </c:pt>
                <c:pt idx="1">
                  <c:v>0</c:v>
                </c:pt>
                <c:pt idx="2">
                  <c:v>4.1493775933609959E-3</c:v>
                </c:pt>
                <c:pt idx="3">
                  <c:v>2.3236514522821577E-2</c:v>
                </c:pt>
                <c:pt idx="4">
                  <c:v>0.21327800829875518</c:v>
                </c:pt>
                <c:pt idx="5">
                  <c:v>0.54273858921161822</c:v>
                </c:pt>
                <c:pt idx="6">
                  <c:v>0.16016597510373445</c:v>
                </c:pt>
                <c:pt idx="7">
                  <c:v>3.5684647302904562E-2</c:v>
                </c:pt>
                <c:pt idx="8">
                  <c:v>2.0746887966804978E-2</c:v>
                </c:pt>
              </c:numCache>
            </c:numRef>
          </c:val>
          <c:smooth val="0"/>
        </c:ser>
        <c:ser>
          <c:idx val="5"/>
          <c:order val="5"/>
          <c:tx>
            <c:strRef>
              <c:f>'Arrival Dates'!$AL$183</c:f>
              <c:strCache>
                <c:ptCount val="1"/>
                <c:pt idx="0">
                  <c:v>Dowitcher sp.</c:v>
                </c:pt>
              </c:strCache>
            </c:strRef>
          </c:tx>
          <c:cat>
            <c:numRef>
              <c:f>'Arrival Dates'!$AM$177:$AU$177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'Arrival Dates'!$AM$183:$AU$183</c:f>
              <c:numCache>
                <c:formatCode>0%</c:formatCode>
                <c:ptCount val="9"/>
                <c:pt idx="0">
                  <c:v>0</c:v>
                </c:pt>
                <c:pt idx="1">
                  <c:v>0</c:v>
                </c:pt>
                <c:pt idx="2">
                  <c:v>0</c:v>
                </c:pt>
                <c:pt idx="3">
                  <c:v>6.5359477124183009E-3</c:v>
                </c:pt>
                <c:pt idx="4">
                  <c:v>0.52287581699346408</c:v>
                </c:pt>
                <c:pt idx="5">
                  <c:v>0.15032679738562091</c:v>
                </c:pt>
                <c:pt idx="6">
                  <c:v>0.20915032679738563</c:v>
                </c:pt>
                <c:pt idx="7">
                  <c:v>0.10457516339869281</c:v>
                </c:pt>
                <c:pt idx="8">
                  <c:v>6.5359477124183009E-3</c:v>
                </c:pt>
              </c:numCache>
            </c:numRef>
          </c:val>
          <c:smooth val="0"/>
        </c:ser>
        <c:dLbls>
          <c:showLegendKey val="0"/>
          <c:showVal val="0"/>
          <c:showCatName val="0"/>
          <c:showSerName val="0"/>
          <c:showPercent val="0"/>
          <c:showBubbleSize val="0"/>
        </c:dLbls>
        <c:marker val="1"/>
        <c:smooth val="0"/>
        <c:axId val="220543448"/>
        <c:axId val="220546584"/>
      </c:lineChart>
      <c:dateAx>
        <c:axId val="220543448"/>
        <c:scaling>
          <c:orientation val="minMax"/>
        </c:scaling>
        <c:delete val="0"/>
        <c:axPos val="b"/>
        <c:majorGridlines/>
        <c:numFmt formatCode="d\-mmm" sourceLinked="1"/>
        <c:majorTickMark val="out"/>
        <c:minorTickMark val="none"/>
        <c:tickLblPos val="nextTo"/>
        <c:crossAx val="220546584"/>
        <c:crosses val="autoZero"/>
        <c:auto val="1"/>
        <c:lblOffset val="100"/>
        <c:baseTimeUnit val="days"/>
        <c:majorUnit val="5"/>
        <c:majorTimeUnit val="days"/>
      </c:dateAx>
      <c:valAx>
        <c:axId val="220546584"/>
        <c:scaling>
          <c:orientation val="minMax"/>
        </c:scaling>
        <c:delete val="0"/>
        <c:axPos val="l"/>
        <c:majorGridlines/>
        <c:numFmt formatCode="0%" sourceLinked="1"/>
        <c:majorTickMark val="out"/>
        <c:minorTickMark val="none"/>
        <c:tickLblPos val="nextTo"/>
        <c:crossAx val="220543448"/>
        <c:crosses val="autoZero"/>
        <c:crossBetween val="between"/>
      </c:val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Dates'!$M$144</c:f>
              <c:strCache>
                <c:ptCount val="1"/>
                <c:pt idx="0">
                  <c:v>Semipalmated Plover</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Dates'!$N$144:$V$144</c:f>
              <c:numCache>
                <c:formatCode>0%</c:formatCode>
                <c:ptCount val="9"/>
                <c:pt idx="0">
                  <c:v>0</c:v>
                </c:pt>
                <c:pt idx="1">
                  <c:v>0</c:v>
                </c:pt>
                <c:pt idx="2">
                  <c:v>0</c:v>
                </c:pt>
                <c:pt idx="3">
                  <c:v>0</c:v>
                </c:pt>
                <c:pt idx="4">
                  <c:v>0</c:v>
                </c:pt>
                <c:pt idx="5">
                  <c:v>0.15217391304347827</c:v>
                </c:pt>
                <c:pt idx="6">
                  <c:v>0.39130434782608697</c:v>
                </c:pt>
                <c:pt idx="7">
                  <c:v>0.15217391304347827</c:v>
                </c:pt>
                <c:pt idx="8">
                  <c:v>0.30434782608695654</c:v>
                </c:pt>
              </c:numCache>
            </c:numRef>
          </c:val>
          <c:smooth val="0"/>
        </c:ser>
        <c:ser>
          <c:idx val="1"/>
          <c:order val="1"/>
          <c:tx>
            <c:strRef>
              <c:f>'Arrival Dates'!$M$145</c:f>
              <c:strCache>
                <c:ptCount val="1"/>
                <c:pt idx="0">
                  <c:v>American Golden-Plover</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Dates'!$N$145:$V$145</c:f>
              <c:numCache>
                <c:formatCode>0%</c:formatCode>
                <c:ptCount val="9"/>
                <c:pt idx="0">
                  <c:v>0</c:v>
                </c:pt>
                <c:pt idx="1">
                  <c:v>0</c:v>
                </c:pt>
                <c:pt idx="2">
                  <c:v>0</c:v>
                </c:pt>
                <c:pt idx="3">
                  <c:v>0</c:v>
                </c:pt>
                <c:pt idx="4">
                  <c:v>0</c:v>
                </c:pt>
                <c:pt idx="5">
                  <c:v>0</c:v>
                </c:pt>
                <c:pt idx="6">
                  <c:v>0</c:v>
                </c:pt>
                <c:pt idx="7">
                  <c:v>1</c:v>
                </c:pt>
                <c:pt idx="8">
                  <c:v>0</c:v>
                </c:pt>
              </c:numCache>
            </c:numRef>
          </c:val>
          <c:smooth val="0"/>
        </c:ser>
        <c:ser>
          <c:idx val="2"/>
          <c:order val="2"/>
          <c:tx>
            <c:strRef>
              <c:f>'Arrival Dates'!$M$146</c:f>
              <c:strCache>
                <c:ptCount val="1"/>
                <c:pt idx="0">
                  <c:v>Pacific Golden Plover</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Dates'!$N$146:$V$146</c:f>
              <c:numCache>
                <c:formatCode>0%</c:formatCode>
                <c:ptCount val="9"/>
                <c:pt idx="0">
                  <c:v>0</c:v>
                </c:pt>
                <c:pt idx="1">
                  <c:v>0</c:v>
                </c:pt>
                <c:pt idx="2">
                  <c:v>3.125E-2</c:v>
                </c:pt>
                <c:pt idx="3">
                  <c:v>2.0833333333333332E-2</c:v>
                </c:pt>
                <c:pt idx="4">
                  <c:v>0.14583333333333334</c:v>
                </c:pt>
                <c:pt idx="5">
                  <c:v>0.39583333333333331</c:v>
                </c:pt>
                <c:pt idx="6">
                  <c:v>0.26041666666666669</c:v>
                </c:pt>
                <c:pt idx="7">
                  <c:v>0.14583333333333334</c:v>
                </c:pt>
                <c:pt idx="8">
                  <c:v>0</c:v>
                </c:pt>
              </c:numCache>
            </c:numRef>
          </c:val>
          <c:smooth val="0"/>
        </c:ser>
        <c:ser>
          <c:idx val="3"/>
          <c:order val="3"/>
          <c:tx>
            <c:strRef>
              <c:f>'Arrival Dates'!$M$147</c:f>
              <c:strCache>
                <c:ptCount val="1"/>
                <c:pt idx="0">
                  <c:v>Black-bellied Plover</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Dates'!$N$147:$V$147</c:f>
              <c:numCache>
                <c:formatCode>0%</c:formatCode>
                <c:ptCount val="9"/>
                <c:pt idx="0">
                  <c:v>0</c:v>
                </c:pt>
                <c:pt idx="1">
                  <c:v>0</c:v>
                </c:pt>
                <c:pt idx="2">
                  <c:v>7.2398190045248875E-2</c:v>
                </c:pt>
                <c:pt idx="3">
                  <c:v>9.5022624434389136E-2</c:v>
                </c:pt>
                <c:pt idx="4">
                  <c:v>0.23529411764705882</c:v>
                </c:pt>
                <c:pt idx="5">
                  <c:v>0.42986425339366519</c:v>
                </c:pt>
                <c:pt idx="6">
                  <c:v>1.8099547511312219E-2</c:v>
                </c:pt>
                <c:pt idx="7">
                  <c:v>6.7873303167420809E-2</c:v>
                </c:pt>
                <c:pt idx="8">
                  <c:v>8.1447963800904979E-2</c:v>
                </c:pt>
              </c:numCache>
            </c:numRef>
          </c:val>
          <c:smooth val="0"/>
        </c:ser>
        <c:ser>
          <c:idx val="4"/>
          <c:order val="4"/>
          <c:tx>
            <c:strRef>
              <c:f>'Arrival Dates'!$M$148</c:f>
              <c:strCache>
                <c:ptCount val="1"/>
                <c:pt idx="0">
                  <c:v>Greater Yellowlegs</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Dates'!$N$148:$V$148</c:f>
              <c:numCache>
                <c:formatCode>0%</c:formatCode>
                <c:ptCount val="9"/>
                <c:pt idx="0">
                  <c:v>1.1111111111111112E-2</c:v>
                </c:pt>
                <c:pt idx="1">
                  <c:v>0.12222222222222222</c:v>
                </c:pt>
                <c:pt idx="2">
                  <c:v>0.26666666666666666</c:v>
                </c:pt>
                <c:pt idx="3">
                  <c:v>0.3</c:v>
                </c:pt>
                <c:pt idx="4">
                  <c:v>8.8888888888888892E-2</c:v>
                </c:pt>
                <c:pt idx="5">
                  <c:v>8.8888888888888892E-2</c:v>
                </c:pt>
                <c:pt idx="6">
                  <c:v>2.2222222222222223E-2</c:v>
                </c:pt>
                <c:pt idx="7">
                  <c:v>3.3333333333333333E-2</c:v>
                </c:pt>
                <c:pt idx="8">
                  <c:v>6.6666666666666666E-2</c:v>
                </c:pt>
              </c:numCache>
            </c:numRef>
          </c:val>
          <c:smooth val="0"/>
        </c:ser>
        <c:ser>
          <c:idx val="5"/>
          <c:order val="5"/>
          <c:tx>
            <c:strRef>
              <c:f>'Arrival Dates'!$M$149</c:f>
              <c:strCache>
                <c:ptCount val="1"/>
                <c:pt idx="0">
                  <c:v>Whimbrel</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Dates'!$N$149:$V$149</c:f>
              <c:numCache>
                <c:formatCode>0%</c:formatCode>
                <c:ptCount val="9"/>
                <c:pt idx="0">
                  <c:v>0</c:v>
                </c:pt>
                <c:pt idx="1">
                  <c:v>0</c:v>
                </c:pt>
                <c:pt idx="2">
                  <c:v>0</c:v>
                </c:pt>
                <c:pt idx="3">
                  <c:v>0</c:v>
                </c:pt>
                <c:pt idx="4">
                  <c:v>0.18461538461538463</c:v>
                </c:pt>
                <c:pt idx="5">
                  <c:v>4.6153846153846156E-2</c:v>
                </c:pt>
                <c:pt idx="6">
                  <c:v>0.16923076923076924</c:v>
                </c:pt>
                <c:pt idx="7">
                  <c:v>0.18461538461538463</c:v>
                </c:pt>
                <c:pt idx="8">
                  <c:v>0.41538461538461541</c:v>
                </c:pt>
              </c:numCache>
            </c:numRef>
          </c:val>
          <c:smooth val="0"/>
        </c:ser>
        <c:ser>
          <c:idx val="6"/>
          <c:order val="6"/>
          <c:tx>
            <c:strRef>
              <c:f>'Arrival Dates'!$M$150</c:f>
              <c:strCache>
                <c:ptCount val="1"/>
                <c:pt idx="0">
                  <c:v>Wandering Tattler</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Dates'!$N$150:$V$150</c:f>
              <c:numCache>
                <c:formatCode>0%</c:formatCode>
                <c:ptCount val="9"/>
                <c:pt idx="0">
                  <c:v>0</c:v>
                </c:pt>
                <c:pt idx="1">
                  <c:v>0</c:v>
                </c:pt>
                <c:pt idx="2">
                  <c:v>0</c:v>
                </c:pt>
                <c:pt idx="3">
                  <c:v>0</c:v>
                </c:pt>
                <c:pt idx="4">
                  <c:v>0</c:v>
                </c:pt>
                <c:pt idx="5">
                  <c:v>1.6129032258064516E-2</c:v>
                </c:pt>
                <c:pt idx="6">
                  <c:v>0.40322580645161288</c:v>
                </c:pt>
                <c:pt idx="7">
                  <c:v>0.58064516129032262</c:v>
                </c:pt>
                <c:pt idx="8">
                  <c:v>0</c:v>
                </c:pt>
              </c:numCache>
            </c:numRef>
          </c:val>
          <c:smooth val="0"/>
        </c:ser>
        <c:ser>
          <c:idx val="7"/>
          <c:order val="7"/>
          <c:tx>
            <c:strRef>
              <c:f>'Arrival Dates'!$M$151</c:f>
              <c:strCache>
                <c:ptCount val="1"/>
                <c:pt idx="0">
                  <c:v>Surfbird </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Dates'!$N$151:$V$151</c:f>
              <c:numCache>
                <c:formatCode>0%</c:formatCode>
                <c:ptCount val="9"/>
                <c:pt idx="0">
                  <c:v>0</c:v>
                </c:pt>
                <c:pt idx="1">
                  <c:v>0</c:v>
                </c:pt>
                <c:pt idx="2">
                  <c:v>0</c:v>
                </c:pt>
                <c:pt idx="3">
                  <c:v>0</c:v>
                </c:pt>
                <c:pt idx="4">
                  <c:v>0</c:v>
                </c:pt>
                <c:pt idx="5">
                  <c:v>2.9411764705882353E-2</c:v>
                </c:pt>
                <c:pt idx="6">
                  <c:v>0.22058823529411764</c:v>
                </c:pt>
                <c:pt idx="7">
                  <c:v>0.27406417112299464</c:v>
                </c:pt>
                <c:pt idx="8">
                  <c:v>0.47593582887700536</c:v>
                </c:pt>
              </c:numCache>
            </c:numRef>
          </c:val>
          <c:smooth val="0"/>
        </c:ser>
        <c:ser>
          <c:idx val="8"/>
          <c:order val="8"/>
          <c:tx>
            <c:strRef>
              <c:f>'Arrival Dates'!$M$152</c:f>
              <c:strCache>
                <c:ptCount val="1"/>
                <c:pt idx="0">
                  <c:v>Black Turnstone </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Dates'!$N$152:$V$152</c:f>
              <c:numCache>
                <c:formatCode>0%</c:formatCode>
                <c:ptCount val="9"/>
                <c:pt idx="0">
                  <c:v>0</c:v>
                </c:pt>
                <c:pt idx="1">
                  <c:v>0</c:v>
                </c:pt>
                <c:pt idx="2">
                  <c:v>0</c:v>
                </c:pt>
                <c:pt idx="3">
                  <c:v>0</c:v>
                </c:pt>
                <c:pt idx="4">
                  <c:v>0</c:v>
                </c:pt>
                <c:pt idx="5">
                  <c:v>9.5238095238095233E-2</c:v>
                </c:pt>
                <c:pt idx="6">
                  <c:v>0.19047619047619047</c:v>
                </c:pt>
                <c:pt idx="7">
                  <c:v>0.38095238095238093</c:v>
                </c:pt>
                <c:pt idx="8">
                  <c:v>0.33333333333333331</c:v>
                </c:pt>
              </c:numCache>
            </c:numRef>
          </c:val>
          <c:smooth val="0"/>
        </c:ser>
        <c:dLbls>
          <c:showLegendKey val="0"/>
          <c:showVal val="0"/>
          <c:showCatName val="0"/>
          <c:showSerName val="0"/>
          <c:showPercent val="0"/>
          <c:showBubbleSize val="0"/>
        </c:dLbls>
        <c:smooth val="0"/>
        <c:axId val="220544624"/>
        <c:axId val="220547368"/>
      </c:lineChart>
      <c:dateAx>
        <c:axId val="220544624"/>
        <c:scaling>
          <c:orientation val="minMax"/>
        </c:scaling>
        <c:delete val="0"/>
        <c:axPos val="b"/>
        <c:majorGridlines/>
        <c:numFmt formatCode="d\-mmm" sourceLinked="1"/>
        <c:majorTickMark val="out"/>
        <c:minorTickMark val="none"/>
        <c:tickLblPos val="nextTo"/>
        <c:crossAx val="220547368"/>
        <c:crosses val="autoZero"/>
        <c:auto val="1"/>
        <c:lblOffset val="100"/>
        <c:baseTimeUnit val="days"/>
      </c:dateAx>
      <c:valAx>
        <c:axId val="220547368"/>
        <c:scaling>
          <c:orientation val="minMax"/>
        </c:scaling>
        <c:delete val="0"/>
        <c:axPos val="l"/>
        <c:majorGridlines/>
        <c:numFmt formatCode="0%" sourceLinked="1"/>
        <c:majorTickMark val="out"/>
        <c:minorTickMark val="none"/>
        <c:tickLblPos val="nextTo"/>
        <c:crossAx val="220544624"/>
        <c:crosses val="autoZero"/>
        <c:crossBetween val="between"/>
      </c:valAx>
    </c:plotArea>
    <c:legend>
      <c:legendPos val="r"/>
      <c:overlay val="0"/>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'Arrival Dates'!$M$153</c:f>
              <c:strCache>
                <c:ptCount val="1"/>
                <c:pt idx="0">
                  <c:v>Western Sandpiper</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Dates'!$N$153:$V$153</c:f>
              <c:numCache>
                <c:formatCode>0%</c:formatCode>
                <c:ptCount val="9"/>
                <c:pt idx="0">
                  <c:v>0</c:v>
                </c:pt>
                <c:pt idx="1">
                  <c:v>0</c:v>
                </c:pt>
                <c:pt idx="2">
                  <c:v>0</c:v>
                </c:pt>
                <c:pt idx="3">
                  <c:v>0</c:v>
                </c:pt>
                <c:pt idx="4">
                  <c:v>1.2556504269211453E-4</c:v>
                </c:pt>
                <c:pt idx="5">
                  <c:v>1.3812154696132596E-2</c:v>
                </c:pt>
                <c:pt idx="6">
                  <c:v>0.65971873430436967</c:v>
                </c:pt>
                <c:pt idx="7">
                  <c:v>0.31755399296835762</c:v>
                </c:pt>
                <c:pt idx="8">
                  <c:v>8.7895529884480152E-3</c:v>
                </c:pt>
              </c:numCache>
            </c:numRef>
          </c:val>
          <c:smooth val="0"/>
        </c:ser>
        <c:ser>
          <c:idx val="1"/>
          <c:order val="1"/>
          <c:tx>
            <c:strRef>
              <c:f>'Arrival Dates'!$M$154</c:f>
              <c:strCache>
                <c:ptCount val="1"/>
                <c:pt idx="0">
                  <c:v>Least Sandpiper</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Dates'!$N$154:$V$154</c:f>
              <c:numCache>
                <c:formatCode>0%</c:formatCode>
                <c:ptCount val="9"/>
                <c:pt idx="0">
                  <c:v>0</c:v>
                </c:pt>
                <c:pt idx="1">
                  <c:v>0</c:v>
                </c:pt>
                <c:pt idx="2">
                  <c:v>0</c:v>
                </c:pt>
                <c:pt idx="3">
                  <c:v>0</c:v>
                </c:pt>
                <c:pt idx="4">
                  <c:v>0</c:v>
                </c:pt>
                <c:pt idx="5">
                  <c:v>0</c:v>
                </c:pt>
                <c:pt idx="6">
                  <c:v>0.375</c:v>
                </c:pt>
                <c:pt idx="7">
                  <c:v>0.140625</c:v>
                </c:pt>
                <c:pt idx="8">
                  <c:v>0.484375</c:v>
                </c:pt>
              </c:numCache>
            </c:numRef>
          </c:val>
          <c:smooth val="0"/>
        </c:ser>
        <c:ser>
          <c:idx val="2"/>
          <c:order val="2"/>
          <c:tx>
            <c:strRef>
              <c:f>'Arrival Dates'!$M$155</c:f>
              <c:strCache>
                <c:ptCount val="1"/>
                <c:pt idx="0">
                  <c:v>LESA/WESA/SESA</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Dates'!$N$155:$V$155</c:f>
              <c:numCache>
                <c:formatCode>0%</c:formatCode>
                <c:ptCount val="9"/>
                <c:pt idx="0">
                  <c:v>0</c:v>
                </c:pt>
                <c:pt idx="1">
                  <c:v>0</c:v>
                </c:pt>
                <c:pt idx="2">
                  <c:v>0</c:v>
                </c:pt>
                <c:pt idx="3">
                  <c:v>1.8850141376060322E-4</c:v>
                </c:pt>
                <c:pt idx="4">
                  <c:v>0</c:v>
                </c:pt>
                <c:pt idx="5">
                  <c:v>1.055607917059378E-2</c:v>
                </c:pt>
                <c:pt idx="6">
                  <c:v>0.9549481621112158</c:v>
                </c:pt>
                <c:pt idx="7">
                  <c:v>2.2620169651272386E-2</c:v>
                </c:pt>
                <c:pt idx="8">
                  <c:v>1.1687087653157398E-2</c:v>
                </c:pt>
              </c:numCache>
            </c:numRef>
          </c:val>
          <c:smooth val="0"/>
        </c:ser>
        <c:ser>
          <c:idx val="3"/>
          <c:order val="3"/>
          <c:tx>
            <c:strRef>
              <c:f>'Arrival Dates'!$M$156</c:f>
              <c:strCache>
                <c:ptCount val="1"/>
                <c:pt idx="0">
                  <c:v>Pectoral Sandpiper</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Dates'!$N$156:$V$156</c:f>
              <c:numCache>
                <c:formatCode>0%</c:formatCode>
                <c:ptCount val="9"/>
                <c:pt idx="0">
                  <c:v>0</c:v>
                </c:pt>
                <c:pt idx="1">
                  <c:v>0</c:v>
                </c:pt>
                <c:pt idx="2">
                  <c:v>0</c:v>
                </c:pt>
                <c:pt idx="3">
                  <c:v>0</c:v>
                </c:pt>
                <c:pt idx="4">
                  <c:v>0</c:v>
                </c:pt>
                <c:pt idx="5">
                  <c:v>0</c:v>
                </c:pt>
                <c:pt idx="6">
                  <c:v>6.8493150684931503E-3</c:v>
                </c:pt>
                <c:pt idx="7">
                  <c:v>6.1643835616438353E-2</c:v>
                </c:pt>
                <c:pt idx="8">
                  <c:v>0.93150684931506844</c:v>
                </c:pt>
              </c:numCache>
            </c:numRef>
          </c:val>
          <c:smooth val="0"/>
        </c:ser>
        <c:ser>
          <c:idx val="4"/>
          <c:order val="4"/>
          <c:tx>
            <c:strRef>
              <c:f>'Arrival Dates'!$M$157</c:f>
              <c:strCache>
                <c:ptCount val="1"/>
                <c:pt idx="0">
                  <c:v>Dunlin</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Dates'!$N$157:$V$157</c:f>
              <c:numCache>
                <c:formatCode>0%</c:formatCode>
                <c:ptCount val="9"/>
                <c:pt idx="0">
                  <c:v>0</c:v>
                </c:pt>
                <c:pt idx="1">
                  <c:v>0</c:v>
                </c:pt>
                <c:pt idx="2">
                  <c:v>4.2386185243328101E-2</c:v>
                </c:pt>
                <c:pt idx="3">
                  <c:v>1.5698587127158557E-3</c:v>
                </c:pt>
                <c:pt idx="4">
                  <c:v>5.4945054945054949E-3</c:v>
                </c:pt>
                <c:pt idx="5">
                  <c:v>3.2967032967032968E-2</c:v>
                </c:pt>
                <c:pt idx="6">
                  <c:v>0.65070643642072212</c:v>
                </c:pt>
                <c:pt idx="7">
                  <c:v>0.25706436420722134</c:v>
                </c:pt>
                <c:pt idx="8">
                  <c:v>9.8116169544740974E-3</c:v>
                </c:pt>
              </c:numCache>
            </c:numRef>
          </c:val>
          <c:smooth val="0"/>
        </c:ser>
        <c:ser>
          <c:idx val="5"/>
          <c:order val="5"/>
          <c:tx>
            <c:strRef>
              <c:f>'Arrival Dates'!$M$158</c:f>
              <c:strCache>
                <c:ptCount val="1"/>
                <c:pt idx="0">
                  <c:v>Short-billed Dowitcher</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Dates'!$N$158:$V$158</c:f>
              <c:numCache>
                <c:formatCode>0%</c:formatCode>
                <c:ptCount val="9"/>
                <c:pt idx="0">
                  <c:v>0</c:v>
                </c:pt>
                <c:pt idx="1">
                  <c:v>0</c:v>
                </c:pt>
                <c:pt idx="2">
                  <c:v>0</c:v>
                </c:pt>
                <c:pt idx="3">
                  <c:v>0</c:v>
                </c:pt>
                <c:pt idx="4">
                  <c:v>0</c:v>
                </c:pt>
                <c:pt idx="5">
                  <c:v>0</c:v>
                </c:pt>
                <c:pt idx="6">
                  <c:v>0.22222222222222221</c:v>
                </c:pt>
                <c:pt idx="7">
                  <c:v>0.77777777777777779</c:v>
                </c:pt>
                <c:pt idx="8">
                  <c:v>0</c:v>
                </c:pt>
              </c:numCache>
            </c:numRef>
          </c:val>
          <c:smooth val="0"/>
        </c:ser>
        <c:ser>
          <c:idx val="6"/>
          <c:order val="6"/>
          <c:tx>
            <c:strRef>
              <c:f>'Arrival Dates'!$M$159</c:f>
              <c:strCache>
                <c:ptCount val="1"/>
                <c:pt idx="0">
                  <c:v>Long-billed Dowitcher</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Dates'!$N$159:$V$159</c:f>
              <c:numCache>
                <c:formatCode>0%</c:formatCode>
                <c:ptCount val="9"/>
                <c:pt idx="0">
                  <c:v>0</c:v>
                </c:pt>
                <c:pt idx="1">
                  <c:v>0</c:v>
                </c:pt>
                <c:pt idx="2">
                  <c:v>0</c:v>
                </c:pt>
                <c:pt idx="3">
                  <c:v>0</c:v>
                </c:pt>
                <c:pt idx="4">
                  <c:v>0</c:v>
                </c:pt>
                <c:pt idx="5">
                  <c:v>0</c:v>
                </c:pt>
                <c:pt idx="6">
                  <c:v>0.86363636363636365</c:v>
                </c:pt>
                <c:pt idx="7">
                  <c:v>0.13636363636363635</c:v>
                </c:pt>
                <c:pt idx="8">
                  <c:v>0</c:v>
                </c:pt>
              </c:numCache>
            </c:numRef>
          </c:val>
          <c:smooth val="0"/>
        </c:ser>
        <c:ser>
          <c:idx val="7"/>
          <c:order val="7"/>
          <c:tx>
            <c:strRef>
              <c:f>'Arrival Dates'!$M$160</c:f>
              <c:strCache>
                <c:ptCount val="1"/>
                <c:pt idx="0">
                  <c:v>Dowitcher sp.</c:v>
                </c:pt>
              </c:strCache>
            </c:strRef>
          </c:tx>
          <c:marker>
            <c:symbol val="none"/>
          </c:marker>
          <c:cat>
            <c:numRef>
              <c:f>'Arrival Dates'!$N$143:$V$143</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'Arrival Dates'!$N$160:$V$160</c:f>
              <c:numCache>
                <c:formatCode>0%</c:formatCode>
                <c:ptCount val="9"/>
                <c:pt idx="0">
                  <c:v>0</c:v>
                </c:pt>
                <c:pt idx="1">
                  <c:v>0</c:v>
                </c:pt>
                <c:pt idx="2">
                  <c:v>0</c:v>
                </c:pt>
                <c:pt idx="3">
                  <c:v>0</c:v>
                </c:pt>
                <c:pt idx="4">
                  <c:v>0</c:v>
                </c:pt>
                <c:pt idx="5">
                  <c:v>1.7441860465116279E-2</c:v>
                </c:pt>
                <c:pt idx="6">
                  <c:v>0.45058139534883723</c:v>
                </c:pt>
                <c:pt idx="7">
                  <c:v>0.41279069767441862</c:v>
                </c:pt>
                <c:pt idx="8">
                  <c:v>0.11918604651162791</c:v>
                </c:pt>
              </c:numCache>
            </c:numRef>
          </c:val>
          <c:smooth val="0"/>
        </c:ser>
        <c:dLbls>
          <c:showLegendKey val="0"/>
          <c:showVal val="0"/>
          <c:showCatName val="0"/>
          <c:showSerName val="0"/>
          <c:showPercent val="0"/>
          <c:showBubbleSize val="0"/>
        </c:dLbls>
        <c:smooth val="0"/>
        <c:axId val="220545016"/>
        <c:axId val="220542272"/>
      </c:lineChart>
      <c:dateAx>
        <c:axId val="220545016"/>
        <c:scaling>
          <c:orientation val="minMax"/>
        </c:scaling>
        <c:delete val="0"/>
        <c:axPos val="b"/>
        <c:majorGridlines/>
        <c:numFmt formatCode="d\-mmm" sourceLinked="1"/>
        <c:majorTickMark val="out"/>
        <c:minorTickMark val="none"/>
        <c:tickLblPos val="nextTo"/>
        <c:crossAx val="220542272"/>
        <c:crosses val="autoZero"/>
        <c:auto val="1"/>
        <c:lblOffset val="100"/>
        <c:baseTimeUnit val="days"/>
      </c:dateAx>
      <c:valAx>
        <c:axId val="220542272"/>
        <c:scaling>
          <c:orientation val="minMax"/>
        </c:scaling>
        <c:delete val="0"/>
        <c:axPos val="l"/>
        <c:majorGridlines/>
        <c:numFmt formatCode="0%" sourceLinked="1"/>
        <c:majorTickMark val="out"/>
        <c:minorTickMark val="none"/>
        <c:tickLblPos val="nextTo"/>
        <c:crossAx val="220545016"/>
        <c:crosses val="autoZero"/>
        <c:crossBetween val="between"/>
      </c:valAx>
    </c:plotArea>
    <c:legend>
      <c:legendPos val="r"/>
      <c:overlay val="0"/>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47</xdr:col>
      <xdr:colOff>809625</xdr:colOff>
      <xdr:row>14</xdr:row>
      <xdr:rowOff>161924</xdr:rowOff>
    </xdr:from>
    <xdr:to>
      <xdr:col>59</xdr:col>
      <xdr:colOff>38100</xdr:colOff>
      <xdr:row>36</xdr:row>
      <xdr:rowOff>38099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3</xdr:row>
      <xdr:rowOff>142875</xdr:rowOff>
    </xdr:from>
    <xdr:to>
      <xdr:col>29</xdr:col>
      <xdr:colOff>704850</xdr:colOff>
      <xdr:row>26</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24</xdr:col>
      <xdr:colOff>0</xdr:colOff>
      <xdr:row>183</xdr:row>
      <xdr:rowOff>152399</xdr:rowOff>
    </xdr:from>
    <xdr:to>
      <xdr:col>34</xdr:col>
      <xdr:colOff>0</xdr:colOff>
      <xdr:row>200</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222</xdr:row>
      <xdr:rowOff>0</xdr:rowOff>
    </xdr:from>
    <xdr:to>
      <xdr:col>33</xdr:col>
      <xdr:colOff>552450</xdr:colOff>
      <xdr:row>239</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260</xdr:row>
      <xdr:rowOff>0</xdr:rowOff>
    </xdr:from>
    <xdr:to>
      <xdr:col>33</xdr:col>
      <xdr:colOff>590550</xdr:colOff>
      <xdr:row>277</xdr:row>
      <xdr:rowOff>19050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297</xdr:row>
      <xdr:rowOff>190499</xdr:rowOff>
    </xdr:from>
    <xdr:to>
      <xdr:col>33</xdr:col>
      <xdr:colOff>504825</xdr:colOff>
      <xdr:row>315</xdr:row>
      <xdr:rowOff>57150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xdr:col>
      <xdr:colOff>0</xdr:colOff>
      <xdr:row>187</xdr:row>
      <xdr:rowOff>0</xdr:rowOff>
    </xdr:from>
    <xdr:to>
      <xdr:col>47</xdr:col>
      <xdr:colOff>228600</xdr:colOff>
      <xdr:row>202</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552450</xdr:colOff>
      <xdr:row>142</xdr:row>
      <xdr:rowOff>19050</xdr:rowOff>
    </xdr:from>
    <xdr:to>
      <xdr:col>33</xdr:col>
      <xdr:colOff>552450</xdr:colOff>
      <xdr:row>156</xdr:row>
      <xdr:rowOff>95250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609599</xdr:colOff>
      <xdr:row>158</xdr:row>
      <xdr:rowOff>0</xdr:rowOff>
    </xdr:from>
    <xdr:to>
      <xdr:col>33</xdr:col>
      <xdr:colOff>561974</xdr:colOff>
      <xdr:row>172</xdr:row>
      <xdr:rowOff>76200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xdr:col>
      <xdr:colOff>0</xdr:colOff>
      <xdr:row>101</xdr:row>
      <xdr:rowOff>0</xdr:rowOff>
    </xdr:from>
    <xdr:to>
      <xdr:col>34</xdr:col>
      <xdr:colOff>0</xdr:colOff>
      <xdr:row>115</xdr:row>
      <xdr:rowOff>76200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25</xdr:col>
      <xdr:colOff>0</xdr:colOff>
      <xdr:row>117</xdr:row>
      <xdr:rowOff>0</xdr:rowOff>
    </xdr:from>
    <xdr:to>
      <xdr:col>33</xdr:col>
      <xdr:colOff>561975</xdr:colOff>
      <xdr:row>131</xdr:row>
      <xdr:rowOff>76200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609599</xdr:colOff>
      <xdr:row>58</xdr:row>
      <xdr:rowOff>4762</xdr:rowOff>
    </xdr:from>
    <xdr:to>
      <xdr:col>34</xdr:col>
      <xdr:colOff>295274</xdr:colOff>
      <xdr:row>76</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36</xdr:col>
      <xdr:colOff>9525</xdr:colOff>
      <xdr:row>58</xdr:row>
      <xdr:rowOff>19050</xdr:rowOff>
    </xdr:from>
    <xdr:to>
      <xdr:col>42</xdr:col>
      <xdr:colOff>428624</xdr:colOff>
      <xdr:row>77</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43</xdr:col>
      <xdr:colOff>609599</xdr:colOff>
      <xdr:row>57</xdr:row>
      <xdr:rowOff>166687</xdr:rowOff>
    </xdr:from>
    <xdr:to>
      <xdr:col>54</xdr:col>
      <xdr:colOff>304800</xdr:colOff>
      <xdr:row>76</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Q493"/>
  <sheetViews>
    <sheetView tabSelected="1" zoomScaleNormal="100" workbookViewId="0"/>
  </sheetViews>
  <sheetFormatPr defaultRowHeight="15" x14ac:dyDescent="0.25"/>
  <cols>
    <col min="1" max="1" width="27.7109375" customWidth="1"/>
    <col min="2" max="7" width="9.5703125" customWidth="1"/>
    <col min="8" max="8" width="10.7109375" customWidth="1"/>
    <col min="9" max="10" width="9.5703125" customWidth="1"/>
    <col min="11" max="11" width="10.7109375" customWidth="1"/>
    <col min="13" max="13" width="9.140625" customWidth="1"/>
    <col min="14" max="14" width="9.42578125" customWidth="1"/>
    <col min="15" max="15" width="27.7109375" customWidth="1"/>
    <col min="16" max="27" width="9.140625" customWidth="1"/>
    <col min="28" max="28" width="27.7109375" customWidth="1"/>
    <col min="29" max="38" width="10.7109375" customWidth="1"/>
    <col min="39" max="39" width="9.140625" customWidth="1"/>
    <col min="41" max="41" width="27.7109375" customWidth="1"/>
    <col min="42" max="45" width="10.7109375" customWidth="1"/>
    <col min="46" max="46" width="9.7109375" bestFit="1" customWidth="1"/>
    <col min="47" max="47" width="10" bestFit="1" customWidth="1"/>
    <col min="48" max="48" width="12.5703125" bestFit="1" customWidth="1"/>
    <col min="49" max="49" width="20.7109375" customWidth="1"/>
    <col min="50" max="50" width="10.5703125" bestFit="1" customWidth="1"/>
    <col min="51" max="51" width="13" bestFit="1" customWidth="1"/>
    <col min="52" max="52" width="11" bestFit="1" customWidth="1"/>
    <col min="53" max="53" width="10.140625" bestFit="1" customWidth="1"/>
    <col min="54" max="54" width="11.5703125" bestFit="1" customWidth="1"/>
    <col min="55" max="58" width="10.140625" bestFit="1" customWidth="1"/>
    <col min="59" max="59" width="11.5703125" bestFit="1" customWidth="1"/>
    <col min="70" max="70" width="9.140625" customWidth="1"/>
    <col min="72" max="72" width="9.140625" customWidth="1"/>
    <col min="73" max="73" width="10.5703125" customWidth="1"/>
    <col min="74" max="75" width="9.140625" customWidth="1"/>
    <col min="86" max="86" width="9.140625" customWidth="1"/>
    <col min="87" max="87" width="9.5703125" customWidth="1"/>
    <col min="89" max="89" width="9.140625" customWidth="1"/>
    <col min="92" max="92" width="9.140625" customWidth="1"/>
    <col min="93" max="94" width="10.5703125" customWidth="1"/>
    <col min="95" max="95" width="10.5703125" style="2" customWidth="1"/>
    <col min="96" max="96" width="6.7109375" customWidth="1"/>
    <col min="97" max="97" width="9.140625" customWidth="1"/>
    <col min="98" max="100" width="10.5703125" customWidth="1"/>
  </cols>
  <sheetData>
    <row r="1" spans="1:83" x14ac:dyDescent="0.25">
      <c r="A1" s="1" t="s">
        <v>0</v>
      </c>
      <c r="B1" s="1"/>
      <c r="O1" s="1" t="s">
        <v>163</v>
      </c>
      <c r="P1" s="2"/>
      <c r="Q1" s="2"/>
      <c r="BT1" s="2"/>
      <c r="BU1" s="2"/>
      <c r="BY1" s="2"/>
    </row>
    <row r="2" spans="1:83" x14ac:dyDescent="0.25">
      <c r="A2" s="1" t="s">
        <v>244</v>
      </c>
      <c r="B2" s="1"/>
      <c r="E2" t="s">
        <v>29</v>
      </c>
      <c r="P2" s="14"/>
      <c r="AC2" s="2"/>
      <c r="AO2" s="1" t="s">
        <v>244</v>
      </c>
      <c r="AW2" s="1" t="s">
        <v>155</v>
      </c>
    </row>
    <row r="3" spans="1:83" s="2" customFormat="1" x14ac:dyDescent="0.25">
      <c r="A3" s="2" t="s">
        <v>58</v>
      </c>
      <c r="O3" s="1" t="s">
        <v>244</v>
      </c>
      <c r="R3" s="2" t="s">
        <v>29</v>
      </c>
      <c r="AB3" s="1" t="s">
        <v>244</v>
      </c>
      <c r="AE3" s="2" t="s">
        <v>29</v>
      </c>
      <c r="BT3"/>
      <c r="BU3"/>
      <c r="BV3"/>
      <c r="BW3"/>
      <c r="BX3"/>
      <c r="BY3"/>
      <c r="BZ3"/>
      <c r="CA3"/>
      <c r="CB3"/>
      <c r="CC3"/>
      <c r="CD3"/>
      <c r="CE3"/>
    </row>
    <row r="4" spans="1:83" s="2" customFormat="1" x14ac:dyDescent="0.25">
      <c r="A4" s="20" t="s">
        <v>162</v>
      </c>
      <c r="O4" s="1" t="s">
        <v>56</v>
      </c>
      <c r="AB4" s="1" t="s">
        <v>56</v>
      </c>
      <c r="AC4" s="14"/>
      <c r="AO4" s="1" t="s">
        <v>165</v>
      </c>
      <c r="AW4" s="1" t="s">
        <v>212</v>
      </c>
      <c r="AX4" s="1"/>
      <c r="BA4" s="1"/>
      <c r="BB4" s="1"/>
      <c r="BG4"/>
      <c r="BT4"/>
      <c r="BU4"/>
      <c r="BV4"/>
      <c r="BW4"/>
      <c r="BX4"/>
      <c r="BY4"/>
      <c r="BZ4"/>
      <c r="CA4"/>
      <c r="CB4"/>
      <c r="CC4"/>
      <c r="CD4"/>
      <c r="CE4"/>
    </row>
    <row r="5" spans="1:83" s="2" customFormat="1" x14ac:dyDescent="0.25">
      <c r="A5" s="20" t="s">
        <v>214</v>
      </c>
      <c r="O5" s="1" t="s">
        <v>130</v>
      </c>
      <c r="AB5" s="1" t="s">
        <v>64</v>
      </c>
      <c r="AW5" s="159"/>
      <c r="AX5" s="233">
        <v>42476</v>
      </c>
      <c r="AY5" s="233">
        <v>42481</v>
      </c>
      <c r="AZ5" s="233">
        <v>42486</v>
      </c>
      <c r="BA5" s="234">
        <v>42491</v>
      </c>
      <c r="BB5" s="233">
        <v>42496</v>
      </c>
      <c r="BC5" s="233">
        <v>42501</v>
      </c>
      <c r="BD5" s="233">
        <v>42506</v>
      </c>
      <c r="BE5" s="233">
        <v>42511</v>
      </c>
      <c r="BF5" s="233">
        <v>42516</v>
      </c>
      <c r="BG5" s="28" t="s">
        <v>24</v>
      </c>
      <c r="BT5"/>
      <c r="BU5"/>
      <c r="BV5"/>
      <c r="BW5"/>
      <c r="BX5"/>
      <c r="BY5"/>
      <c r="BZ5"/>
      <c r="CA5"/>
      <c r="CB5"/>
      <c r="CC5"/>
      <c r="CD5"/>
      <c r="CE5"/>
    </row>
    <row r="6" spans="1:83" s="2" customFormat="1" x14ac:dyDescent="0.25">
      <c r="A6" s="20" t="s">
        <v>176</v>
      </c>
      <c r="P6" s="1" t="s">
        <v>20</v>
      </c>
      <c r="S6" s="1" t="s">
        <v>21</v>
      </c>
      <c r="AC6" s="1" t="s">
        <v>20</v>
      </c>
      <c r="AF6" s="1" t="s">
        <v>21</v>
      </c>
      <c r="AG6" s="1"/>
      <c r="AO6" s="102"/>
      <c r="AP6" s="33" t="s">
        <v>137</v>
      </c>
      <c r="AQ6" s="33" t="s">
        <v>138</v>
      </c>
      <c r="AR6" s="33" t="s">
        <v>139</v>
      </c>
      <c r="AS6" s="33"/>
      <c r="AW6" s="158" t="s">
        <v>66</v>
      </c>
      <c r="AX6" s="95">
        <v>14</v>
      </c>
      <c r="AY6" s="95">
        <v>34</v>
      </c>
      <c r="AZ6" s="95">
        <v>487</v>
      </c>
      <c r="BA6" s="95">
        <v>862</v>
      </c>
      <c r="BB6" s="95">
        <v>7656</v>
      </c>
      <c r="BC6" s="95">
        <v>682</v>
      </c>
      <c r="BD6" s="95">
        <v>341</v>
      </c>
      <c r="BE6" s="95">
        <v>306</v>
      </c>
      <c r="BF6" s="95">
        <v>95</v>
      </c>
      <c r="BG6" s="95">
        <v>10477</v>
      </c>
      <c r="BH6" s="19"/>
      <c r="BT6"/>
      <c r="BU6"/>
      <c r="BV6"/>
      <c r="BW6"/>
      <c r="BX6"/>
      <c r="BY6"/>
      <c r="BZ6"/>
      <c r="CA6"/>
      <c r="CB6"/>
      <c r="CC6"/>
      <c r="CD6"/>
      <c r="CE6"/>
    </row>
    <row r="7" spans="1:83" s="2" customFormat="1" x14ac:dyDescent="0.25">
      <c r="A7" s="20" t="s">
        <v>203</v>
      </c>
      <c r="N7" s="81" t="s">
        <v>154</v>
      </c>
      <c r="O7" s="32" t="s">
        <v>19</v>
      </c>
      <c r="P7" s="5">
        <v>16</v>
      </c>
      <c r="Q7" s="5">
        <v>21</v>
      </c>
      <c r="R7" s="5">
        <v>26</v>
      </c>
      <c r="S7" s="5">
        <v>1</v>
      </c>
      <c r="T7" s="87">
        <v>6</v>
      </c>
      <c r="U7" s="5">
        <v>11</v>
      </c>
      <c r="V7" s="5">
        <v>16</v>
      </c>
      <c r="W7" s="5">
        <v>21</v>
      </c>
      <c r="X7" s="5">
        <v>26</v>
      </c>
      <c r="Y7" s="8" t="s">
        <v>24</v>
      </c>
      <c r="AB7" s="32" t="s">
        <v>19</v>
      </c>
      <c r="AC7" s="5">
        <v>16</v>
      </c>
      <c r="AD7" s="5">
        <v>21</v>
      </c>
      <c r="AE7" s="5">
        <v>26</v>
      </c>
      <c r="AF7" s="5">
        <v>1</v>
      </c>
      <c r="AG7" s="87">
        <v>6</v>
      </c>
      <c r="AH7" s="5">
        <v>11</v>
      </c>
      <c r="AI7" s="5">
        <v>16</v>
      </c>
      <c r="AJ7" s="5">
        <v>21</v>
      </c>
      <c r="AK7" s="5">
        <v>26</v>
      </c>
      <c r="AL7" s="8" t="s">
        <v>24</v>
      </c>
      <c r="AN7" s="25"/>
      <c r="AO7" s="32" t="s">
        <v>19</v>
      </c>
      <c r="AP7" s="8" t="s">
        <v>140</v>
      </c>
      <c r="AQ7" s="8" t="s">
        <v>141</v>
      </c>
      <c r="AR7" s="8" t="s">
        <v>142</v>
      </c>
      <c r="AS7" s="8" t="s">
        <v>66</v>
      </c>
      <c r="AW7" s="102" t="s">
        <v>34</v>
      </c>
      <c r="AX7" s="95">
        <v>0</v>
      </c>
      <c r="AY7" s="95">
        <v>0</v>
      </c>
      <c r="AZ7" s="95">
        <v>76</v>
      </c>
      <c r="BA7" s="95">
        <v>465</v>
      </c>
      <c r="BB7" s="95">
        <v>2301</v>
      </c>
      <c r="BC7" s="95">
        <v>70</v>
      </c>
      <c r="BD7" s="95">
        <v>31</v>
      </c>
      <c r="BE7" s="95">
        <v>51</v>
      </c>
      <c r="BF7" s="95">
        <v>29</v>
      </c>
      <c r="BG7" s="95">
        <v>3023</v>
      </c>
      <c r="BH7" s="19"/>
      <c r="BU7"/>
      <c r="BV7"/>
      <c r="BW7"/>
      <c r="BX7"/>
      <c r="BY7"/>
      <c r="BZ7"/>
      <c r="CA7"/>
      <c r="CB7"/>
      <c r="CC7"/>
      <c r="CD7"/>
      <c r="CE7"/>
    </row>
    <row r="8" spans="1:83" s="2" customFormat="1" x14ac:dyDescent="0.25">
      <c r="A8" s="20" t="s">
        <v>204</v>
      </c>
      <c r="L8"/>
      <c r="N8" s="81">
        <v>1</v>
      </c>
      <c r="O8" s="3" t="s">
        <v>1</v>
      </c>
      <c r="P8" s="86">
        <v>0</v>
      </c>
      <c r="Q8" s="86">
        <v>0</v>
      </c>
      <c r="R8" s="86">
        <v>4</v>
      </c>
      <c r="S8" s="86">
        <v>18</v>
      </c>
      <c r="T8" s="86">
        <v>48</v>
      </c>
      <c r="U8" s="86">
        <v>47</v>
      </c>
      <c r="V8" s="86">
        <v>59</v>
      </c>
      <c r="W8" s="86">
        <v>38</v>
      </c>
      <c r="X8" s="86">
        <v>56</v>
      </c>
      <c r="Y8" s="86">
        <f>SUM(P8:X8)</f>
        <v>270</v>
      </c>
      <c r="AB8" s="92" t="s">
        <v>18</v>
      </c>
      <c r="AC8" s="86">
        <v>0</v>
      </c>
      <c r="AD8" s="86">
        <v>0</v>
      </c>
      <c r="AE8" s="86">
        <v>0</v>
      </c>
      <c r="AF8" s="86">
        <v>30</v>
      </c>
      <c r="AG8" s="86">
        <v>6170</v>
      </c>
      <c r="AH8" s="86">
        <v>54</v>
      </c>
      <c r="AI8" s="86">
        <v>1</v>
      </c>
      <c r="AJ8" s="86">
        <v>4</v>
      </c>
      <c r="AK8" s="86">
        <v>10</v>
      </c>
      <c r="AL8" s="86">
        <f t="shared" ref="AL8:AL32" si="0">SUM(AC8:AK8)</f>
        <v>6269</v>
      </c>
      <c r="AN8" s="25"/>
      <c r="AO8" s="92" t="s">
        <v>18</v>
      </c>
      <c r="AP8" s="95">
        <v>6184</v>
      </c>
      <c r="AQ8" s="86">
        <v>85</v>
      </c>
      <c r="AR8" s="95">
        <v>0</v>
      </c>
      <c r="AS8" s="86">
        <f>SUM(AP8:AR8)</f>
        <v>6269</v>
      </c>
      <c r="AW8" s="102" t="s">
        <v>35</v>
      </c>
      <c r="AX8" s="95">
        <v>0</v>
      </c>
      <c r="AY8" s="95">
        <v>0</v>
      </c>
      <c r="AZ8" s="95">
        <v>13</v>
      </c>
      <c r="BA8" s="95">
        <v>152</v>
      </c>
      <c r="BB8" s="95">
        <v>1810</v>
      </c>
      <c r="BC8" s="95">
        <v>40</v>
      </c>
      <c r="BD8" s="95">
        <v>7</v>
      </c>
      <c r="BE8" s="95">
        <v>1</v>
      </c>
      <c r="BF8" s="95">
        <v>0</v>
      </c>
      <c r="BG8" s="95">
        <v>2023</v>
      </c>
      <c r="BH8" s="19"/>
      <c r="BT8"/>
      <c r="BU8"/>
      <c r="BV8"/>
      <c r="BW8"/>
      <c r="BX8"/>
      <c r="BY8"/>
      <c r="BZ8"/>
      <c r="CA8"/>
      <c r="CB8"/>
      <c r="CC8"/>
      <c r="CD8"/>
      <c r="CE8"/>
    </row>
    <row r="9" spans="1:83" s="2" customFormat="1" x14ac:dyDescent="0.25">
      <c r="A9" s="20" t="s">
        <v>215</v>
      </c>
      <c r="L9"/>
      <c r="M9"/>
      <c r="N9" s="81">
        <v>2</v>
      </c>
      <c r="O9" s="3" t="s">
        <v>41</v>
      </c>
      <c r="P9" s="86">
        <v>0</v>
      </c>
      <c r="Q9" s="86">
        <v>0</v>
      </c>
      <c r="R9" s="86">
        <v>12</v>
      </c>
      <c r="S9" s="86">
        <v>1</v>
      </c>
      <c r="T9" s="86">
        <v>7</v>
      </c>
      <c r="U9" s="86">
        <v>2</v>
      </c>
      <c r="V9" s="86">
        <v>0</v>
      </c>
      <c r="W9" s="86">
        <v>1</v>
      </c>
      <c r="X9" s="86">
        <v>0</v>
      </c>
      <c r="Y9" s="86">
        <f t="shared" ref="Y9:Y12" si="1">SUM(P9:X9)</f>
        <v>23</v>
      </c>
      <c r="AB9" s="92" t="s">
        <v>11</v>
      </c>
      <c r="AC9" s="86">
        <v>0</v>
      </c>
      <c r="AD9" s="86">
        <v>0</v>
      </c>
      <c r="AE9" s="86">
        <v>72</v>
      </c>
      <c r="AF9" s="86">
        <v>439</v>
      </c>
      <c r="AG9" s="86">
        <v>420</v>
      </c>
      <c r="AH9" s="86">
        <v>203</v>
      </c>
      <c r="AI9" s="86">
        <v>131</v>
      </c>
      <c r="AJ9" s="86">
        <v>125</v>
      </c>
      <c r="AK9" s="86">
        <v>13</v>
      </c>
      <c r="AL9" s="86">
        <f t="shared" si="0"/>
        <v>1403</v>
      </c>
      <c r="AN9" s="25"/>
      <c r="AO9" s="92" t="s">
        <v>11</v>
      </c>
      <c r="AP9" s="95">
        <v>942</v>
      </c>
      <c r="AQ9" s="86">
        <v>461</v>
      </c>
      <c r="AR9" s="95">
        <v>0</v>
      </c>
      <c r="AS9" s="86">
        <f t="shared" ref="AS9:AS32" si="2">SUM(AP9:AR9)</f>
        <v>1403</v>
      </c>
      <c r="AW9" s="102" t="s">
        <v>218</v>
      </c>
      <c r="AX9" s="95">
        <v>12</v>
      </c>
      <c r="AY9" s="95">
        <v>11</v>
      </c>
      <c r="AZ9" s="95">
        <v>129</v>
      </c>
      <c r="BA9" s="95">
        <v>97</v>
      </c>
      <c r="BB9" s="95">
        <v>2472</v>
      </c>
      <c r="BC9" s="95">
        <v>179</v>
      </c>
      <c r="BD9" s="95">
        <v>165</v>
      </c>
      <c r="BE9" s="95">
        <v>174</v>
      </c>
      <c r="BF9" s="95">
        <v>55</v>
      </c>
      <c r="BG9" s="95">
        <f>SUM(AX9:BF9)</f>
        <v>3294</v>
      </c>
      <c r="BH9" s="19"/>
      <c r="BT9"/>
      <c r="BU9"/>
      <c r="BV9"/>
      <c r="BW9"/>
      <c r="BX9"/>
      <c r="BY9"/>
      <c r="BZ9"/>
      <c r="CA9"/>
      <c r="CB9"/>
      <c r="CC9"/>
      <c r="CD9"/>
      <c r="CE9"/>
    </row>
    <row r="10" spans="1:83" x14ac:dyDescent="0.25">
      <c r="A10" s="20" t="s">
        <v>216</v>
      </c>
      <c r="N10" s="81">
        <v>3</v>
      </c>
      <c r="O10" s="92" t="s">
        <v>2</v>
      </c>
      <c r="P10" s="86">
        <v>12</v>
      </c>
      <c r="Q10" s="86">
        <v>13</v>
      </c>
      <c r="R10" s="86">
        <v>19</v>
      </c>
      <c r="S10" s="86">
        <v>26</v>
      </c>
      <c r="T10" s="86">
        <v>24</v>
      </c>
      <c r="U10" s="86">
        <v>7</v>
      </c>
      <c r="V10" s="86">
        <v>4</v>
      </c>
      <c r="W10" s="86">
        <v>2</v>
      </c>
      <c r="X10" s="86">
        <v>0</v>
      </c>
      <c r="Y10" s="86">
        <f t="shared" si="1"/>
        <v>107</v>
      </c>
      <c r="AB10" s="160" t="s">
        <v>9</v>
      </c>
      <c r="AC10" s="86">
        <v>0</v>
      </c>
      <c r="AD10" s="86">
        <v>12</v>
      </c>
      <c r="AE10" s="86">
        <v>232</v>
      </c>
      <c r="AF10" s="86">
        <v>110</v>
      </c>
      <c r="AG10" s="86">
        <v>588</v>
      </c>
      <c r="AH10" s="86">
        <v>265</v>
      </c>
      <c r="AI10" s="86">
        <v>73</v>
      </c>
      <c r="AJ10" s="86">
        <v>55</v>
      </c>
      <c r="AK10" s="86">
        <v>0</v>
      </c>
      <c r="AL10" s="86">
        <f t="shared" si="0"/>
        <v>1335</v>
      </c>
      <c r="AN10" s="25"/>
      <c r="AO10" s="160" t="s">
        <v>9</v>
      </c>
      <c r="AP10" s="95">
        <v>645</v>
      </c>
      <c r="AQ10" s="86">
        <v>0</v>
      </c>
      <c r="AR10" s="86">
        <v>690</v>
      </c>
      <c r="AS10" s="86">
        <f t="shared" si="2"/>
        <v>1335</v>
      </c>
      <c r="AW10" s="102" t="s">
        <v>36</v>
      </c>
      <c r="AX10" s="95">
        <v>0</v>
      </c>
      <c r="AY10" s="95">
        <v>12</v>
      </c>
      <c r="AZ10" s="95">
        <v>220</v>
      </c>
      <c r="BA10" s="95">
        <v>96</v>
      </c>
      <c r="BB10" s="95">
        <v>287</v>
      </c>
      <c r="BC10" s="95">
        <v>66</v>
      </c>
      <c r="BD10" s="95">
        <v>29</v>
      </c>
      <c r="BE10" s="95">
        <v>4</v>
      </c>
      <c r="BF10" s="95">
        <v>6</v>
      </c>
      <c r="BG10" s="95">
        <v>720</v>
      </c>
      <c r="BH10" s="19"/>
      <c r="BR10" s="2"/>
    </row>
    <row r="11" spans="1:83" x14ac:dyDescent="0.25">
      <c r="N11" s="81">
        <v>4</v>
      </c>
      <c r="O11" s="3" t="s">
        <v>43</v>
      </c>
      <c r="P11" s="86">
        <v>0</v>
      </c>
      <c r="Q11" s="86">
        <v>2</v>
      </c>
      <c r="R11" s="86">
        <v>0</v>
      </c>
      <c r="S11" s="86">
        <v>4</v>
      </c>
      <c r="T11" s="86">
        <v>3</v>
      </c>
      <c r="U11" s="86">
        <v>3</v>
      </c>
      <c r="V11" s="86">
        <v>3</v>
      </c>
      <c r="W11" s="86">
        <v>0</v>
      </c>
      <c r="X11" s="86">
        <v>0</v>
      </c>
      <c r="Y11" s="86">
        <f t="shared" si="1"/>
        <v>15</v>
      </c>
      <c r="AB11" s="160" t="s">
        <v>14</v>
      </c>
      <c r="AC11" s="86">
        <v>0</v>
      </c>
      <c r="AD11" s="86">
        <v>0</v>
      </c>
      <c r="AE11" s="86">
        <v>107</v>
      </c>
      <c r="AF11" s="86">
        <v>30</v>
      </c>
      <c r="AG11" s="86">
        <v>306</v>
      </c>
      <c r="AH11" s="86">
        <v>7</v>
      </c>
      <c r="AI11" s="86">
        <v>4</v>
      </c>
      <c r="AJ11" s="86">
        <v>54</v>
      </c>
      <c r="AK11" s="86">
        <v>0</v>
      </c>
      <c r="AL11" s="86">
        <f t="shared" si="0"/>
        <v>508</v>
      </c>
      <c r="AN11" s="25"/>
      <c r="AO11" s="160" t="s">
        <v>14</v>
      </c>
      <c r="AP11" s="95">
        <v>507</v>
      </c>
      <c r="AQ11" s="86">
        <v>1</v>
      </c>
      <c r="AR11" s="95">
        <v>0</v>
      </c>
      <c r="AS11" s="86">
        <f t="shared" si="2"/>
        <v>508</v>
      </c>
      <c r="AW11" s="102" t="s">
        <v>37</v>
      </c>
      <c r="AX11" s="95">
        <v>1</v>
      </c>
      <c r="AY11" s="95">
        <v>7</v>
      </c>
      <c r="AZ11" s="95">
        <v>22</v>
      </c>
      <c r="BA11" s="95">
        <v>32</v>
      </c>
      <c r="BB11" s="95">
        <v>440</v>
      </c>
      <c r="BC11" s="95">
        <v>100</v>
      </c>
      <c r="BD11" s="95">
        <v>31</v>
      </c>
      <c r="BE11" s="95">
        <v>21</v>
      </c>
      <c r="BF11" s="95">
        <v>5</v>
      </c>
      <c r="BG11" s="95">
        <v>659</v>
      </c>
      <c r="BH11" s="19"/>
      <c r="BR11" s="2"/>
      <c r="BT11" s="2"/>
    </row>
    <row r="12" spans="1:83" x14ac:dyDescent="0.25">
      <c r="A12" s="1" t="s">
        <v>245</v>
      </c>
      <c r="B12" s="2"/>
      <c r="N12" s="81">
        <v>5</v>
      </c>
      <c r="O12" s="3" t="s">
        <v>3</v>
      </c>
      <c r="P12" s="86">
        <v>1</v>
      </c>
      <c r="Q12" s="86">
        <v>5</v>
      </c>
      <c r="R12" s="86">
        <v>6</v>
      </c>
      <c r="S12" s="86">
        <v>13</v>
      </c>
      <c r="T12" s="86">
        <v>5</v>
      </c>
      <c r="U12" s="86">
        <v>11</v>
      </c>
      <c r="V12" s="86">
        <v>0</v>
      </c>
      <c r="W12" s="86">
        <v>2</v>
      </c>
      <c r="X12" s="86">
        <v>1</v>
      </c>
      <c r="Y12" s="86">
        <f t="shared" si="1"/>
        <v>44</v>
      </c>
      <c r="AB12" s="3" t="s">
        <v>1</v>
      </c>
      <c r="AC12" s="86">
        <v>0</v>
      </c>
      <c r="AD12" s="86">
        <v>0</v>
      </c>
      <c r="AE12" s="86">
        <v>4</v>
      </c>
      <c r="AF12" s="86">
        <v>18</v>
      </c>
      <c r="AG12" s="86">
        <v>48</v>
      </c>
      <c r="AH12" s="86">
        <v>47</v>
      </c>
      <c r="AI12" s="86">
        <v>59</v>
      </c>
      <c r="AJ12" s="86">
        <v>38</v>
      </c>
      <c r="AK12" s="86">
        <v>56</v>
      </c>
      <c r="AL12" s="86">
        <f t="shared" si="0"/>
        <v>270</v>
      </c>
      <c r="AM12" s="19"/>
      <c r="AN12" s="25"/>
      <c r="AO12" s="3" t="s">
        <v>1</v>
      </c>
      <c r="AP12" s="95">
        <v>254</v>
      </c>
      <c r="AQ12" s="86">
        <v>16</v>
      </c>
      <c r="AR12" s="95">
        <v>0</v>
      </c>
      <c r="AS12" s="86">
        <f t="shared" si="2"/>
        <v>270</v>
      </c>
      <c r="AW12" s="102" t="s">
        <v>38</v>
      </c>
      <c r="AX12" s="95">
        <v>1</v>
      </c>
      <c r="AY12" s="95">
        <v>4</v>
      </c>
      <c r="AZ12" s="95">
        <v>27</v>
      </c>
      <c r="BA12" s="95">
        <v>20</v>
      </c>
      <c r="BB12" s="95">
        <v>346</v>
      </c>
      <c r="BC12" s="95">
        <v>227</v>
      </c>
      <c r="BD12" s="95">
        <v>81</v>
      </c>
      <c r="BE12" s="95">
        <v>55</v>
      </c>
      <c r="BF12" s="95">
        <v>0</v>
      </c>
      <c r="BG12" s="95">
        <v>761</v>
      </c>
      <c r="BH12" s="19"/>
      <c r="BR12" s="2"/>
    </row>
    <row r="13" spans="1:83" x14ac:dyDescent="0.25">
      <c r="A13" s="1"/>
      <c r="B13" s="1"/>
      <c r="C13" s="2"/>
      <c r="D13" s="2"/>
      <c r="E13" s="2"/>
      <c r="F13" s="2"/>
      <c r="G13" s="2"/>
      <c r="H13" s="2"/>
      <c r="I13" s="2"/>
      <c r="J13" s="2"/>
      <c r="M13" s="2"/>
      <c r="N13" s="81">
        <v>6</v>
      </c>
      <c r="O13" s="102" t="s">
        <v>4</v>
      </c>
      <c r="P13" s="95">
        <v>0</v>
      </c>
      <c r="Q13" s="95">
        <v>0</v>
      </c>
      <c r="R13" s="95">
        <v>1</v>
      </c>
      <c r="S13" s="95">
        <v>0</v>
      </c>
      <c r="T13" s="95">
        <v>0</v>
      </c>
      <c r="U13" s="95">
        <v>0</v>
      </c>
      <c r="V13" s="95">
        <v>0</v>
      </c>
      <c r="W13" s="95">
        <v>0</v>
      </c>
      <c r="X13" s="95">
        <v>0</v>
      </c>
      <c r="Y13" s="95">
        <v>1</v>
      </c>
      <c r="AB13" s="92" t="s">
        <v>12</v>
      </c>
      <c r="AC13" s="86">
        <v>0</v>
      </c>
      <c r="AD13" s="86">
        <v>0</v>
      </c>
      <c r="AE13" s="86">
        <v>16</v>
      </c>
      <c r="AF13" s="86">
        <v>164</v>
      </c>
      <c r="AG13" s="86">
        <v>20</v>
      </c>
      <c r="AH13" s="86">
        <v>35</v>
      </c>
      <c r="AI13" s="86">
        <v>8</v>
      </c>
      <c r="AJ13" s="86">
        <v>2</v>
      </c>
      <c r="AK13" s="86">
        <v>0</v>
      </c>
      <c r="AL13" s="86">
        <f t="shared" si="0"/>
        <v>245</v>
      </c>
      <c r="AN13" s="232"/>
      <c r="AO13" s="92" t="s">
        <v>12</v>
      </c>
      <c r="AP13" s="95">
        <v>242</v>
      </c>
      <c r="AQ13" s="86">
        <v>3</v>
      </c>
      <c r="AR13" s="95">
        <v>0</v>
      </c>
      <c r="AS13" s="86">
        <f t="shared" si="2"/>
        <v>245</v>
      </c>
      <c r="BG13" s="19"/>
      <c r="BR13" s="2"/>
      <c r="BT13" s="2"/>
    </row>
    <row r="14" spans="1:83" s="2" customFormat="1" x14ac:dyDescent="0.25">
      <c r="A14" s="2" t="s">
        <v>246</v>
      </c>
      <c r="B14" s="1"/>
      <c r="L14"/>
      <c r="M14"/>
      <c r="N14" s="81">
        <v>7</v>
      </c>
      <c r="O14" s="3" t="s">
        <v>6</v>
      </c>
      <c r="P14" s="86">
        <v>0</v>
      </c>
      <c r="Q14" s="86">
        <v>0</v>
      </c>
      <c r="R14" s="86">
        <v>0</v>
      </c>
      <c r="S14" s="86">
        <v>0</v>
      </c>
      <c r="T14" s="86">
        <v>0</v>
      </c>
      <c r="U14" s="86">
        <v>0</v>
      </c>
      <c r="V14" s="95">
        <v>0</v>
      </c>
      <c r="W14" s="86">
        <v>0</v>
      </c>
      <c r="X14" s="86">
        <v>1</v>
      </c>
      <c r="Y14" s="86">
        <f t="shared" ref="Y14:Y32" si="3">SUM(P14:X14)</f>
        <v>1</v>
      </c>
      <c r="AB14" s="3" t="s">
        <v>2</v>
      </c>
      <c r="AC14" s="95">
        <v>12</v>
      </c>
      <c r="AD14" s="86">
        <v>13</v>
      </c>
      <c r="AE14" s="86">
        <v>19</v>
      </c>
      <c r="AF14" s="86">
        <v>26</v>
      </c>
      <c r="AG14" s="86">
        <v>24</v>
      </c>
      <c r="AH14" s="86">
        <v>7</v>
      </c>
      <c r="AI14" s="86">
        <v>4</v>
      </c>
      <c r="AJ14" s="86">
        <v>2</v>
      </c>
      <c r="AK14" s="86">
        <v>0</v>
      </c>
      <c r="AL14" s="86">
        <f t="shared" si="0"/>
        <v>107</v>
      </c>
      <c r="AN14" s="25"/>
      <c r="AO14" s="3" t="s">
        <v>2</v>
      </c>
      <c r="AP14" s="95">
        <v>88</v>
      </c>
      <c r="AQ14" s="86">
        <v>19</v>
      </c>
      <c r="AR14" s="95">
        <v>0</v>
      </c>
      <c r="AS14" s="86">
        <f t="shared" si="2"/>
        <v>107</v>
      </c>
      <c r="BH14" s="19"/>
    </row>
    <row r="15" spans="1:83" x14ac:dyDescent="0.25">
      <c r="A15" s="2" t="s">
        <v>149</v>
      </c>
      <c r="B15" s="1"/>
      <c r="C15" s="2"/>
      <c r="D15" s="2"/>
      <c r="E15" s="2"/>
      <c r="F15" s="2"/>
      <c r="G15" s="2"/>
      <c r="H15" s="2"/>
      <c r="I15" s="2"/>
      <c r="J15" s="2"/>
      <c r="K15" s="2"/>
      <c r="N15" s="81">
        <v>8</v>
      </c>
      <c r="O15" s="3" t="s">
        <v>7</v>
      </c>
      <c r="P15" s="95">
        <v>0</v>
      </c>
      <c r="Q15" s="95">
        <v>0</v>
      </c>
      <c r="R15" s="95">
        <v>0</v>
      </c>
      <c r="S15" s="95">
        <v>0</v>
      </c>
      <c r="T15" s="95">
        <v>0</v>
      </c>
      <c r="U15" s="95">
        <v>4</v>
      </c>
      <c r="V15" s="95">
        <v>17</v>
      </c>
      <c r="W15" s="95">
        <v>20</v>
      </c>
      <c r="X15" s="95">
        <v>2</v>
      </c>
      <c r="Y15" s="86">
        <f t="shared" si="3"/>
        <v>43</v>
      </c>
      <c r="AB15" s="110" t="s">
        <v>8</v>
      </c>
      <c r="AC15" s="95">
        <v>0</v>
      </c>
      <c r="AD15" s="95">
        <v>0</v>
      </c>
      <c r="AE15" s="95">
        <v>0</v>
      </c>
      <c r="AF15" s="95">
        <v>0</v>
      </c>
      <c r="AG15" s="95">
        <v>20</v>
      </c>
      <c r="AH15" s="95">
        <v>1</v>
      </c>
      <c r="AI15" s="95">
        <v>30</v>
      </c>
      <c r="AJ15" s="95">
        <v>0</v>
      </c>
      <c r="AK15" s="95">
        <v>7</v>
      </c>
      <c r="AL15" s="86">
        <f t="shared" si="0"/>
        <v>58</v>
      </c>
      <c r="AN15" s="25"/>
      <c r="AO15" s="110" t="s">
        <v>8</v>
      </c>
      <c r="AP15" s="95">
        <v>34</v>
      </c>
      <c r="AQ15" s="86">
        <v>1</v>
      </c>
      <c r="AR15" s="95">
        <v>23</v>
      </c>
      <c r="AS15" s="86">
        <f t="shared" si="2"/>
        <v>58</v>
      </c>
      <c r="BR15" s="2"/>
    </row>
    <row r="16" spans="1:83" x14ac:dyDescent="0.25">
      <c r="A16" s="2" t="s">
        <v>173</v>
      </c>
      <c r="B16" s="1"/>
      <c r="C16" s="2"/>
      <c r="H16" s="2"/>
      <c r="I16" s="2"/>
      <c r="J16" s="2"/>
      <c r="K16" s="2"/>
      <c r="N16" s="81">
        <v>9</v>
      </c>
      <c r="O16" s="93" t="s">
        <v>50</v>
      </c>
      <c r="P16" s="95">
        <v>0</v>
      </c>
      <c r="Q16" s="95">
        <v>0</v>
      </c>
      <c r="R16" s="95">
        <v>0</v>
      </c>
      <c r="S16" s="95">
        <v>0</v>
      </c>
      <c r="T16" s="95">
        <v>1</v>
      </c>
      <c r="U16" s="95">
        <v>0</v>
      </c>
      <c r="V16" s="95">
        <v>0</v>
      </c>
      <c r="W16" s="95">
        <v>0</v>
      </c>
      <c r="X16" s="95">
        <v>0</v>
      </c>
      <c r="Y16" s="86">
        <f t="shared" si="3"/>
        <v>1</v>
      </c>
      <c r="AB16" s="161" t="s">
        <v>10</v>
      </c>
      <c r="AC16" s="86">
        <v>0</v>
      </c>
      <c r="AD16" s="86">
        <v>0</v>
      </c>
      <c r="AE16" s="86">
        <v>15</v>
      </c>
      <c r="AF16" s="86">
        <v>17</v>
      </c>
      <c r="AG16" s="86">
        <v>15</v>
      </c>
      <c r="AH16" s="86">
        <v>5</v>
      </c>
      <c r="AI16" s="86">
        <v>3</v>
      </c>
      <c r="AJ16" s="86">
        <v>0</v>
      </c>
      <c r="AK16" s="86">
        <v>0</v>
      </c>
      <c r="AL16" s="86">
        <f t="shared" si="0"/>
        <v>55</v>
      </c>
      <c r="AN16" s="25"/>
      <c r="AO16" s="161" t="s">
        <v>10</v>
      </c>
      <c r="AP16" s="95">
        <v>48</v>
      </c>
      <c r="AQ16" s="86">
        <v>0</v>
      </c>
      <c r="AR16" s="95">
        <v>7</v>
      </c>
      <c r="AS16" s="86">
        <f t="shared" si="2"/>
        <v>55</v>
      </c>
      <c r="BR16" s="2"/>
    </row>
    <row r="17" spans="1:83" x14ac:dyDescent="0.25">
      <c r="A17" s="2" t="s">
        <v>62</v>
      </c>
      <c r="B17" s="2"/>
      <c r="C17" s="2"/>
      <c r="D17" s="2"/>
      <c r="E17" s="2"/>
      <c r="F17" s="2"/>
      <c r="G17" s="2"/>
      <c r="H17" s="2"/>
      <c r="I17" s="2"/>
      <c r="J17" s="2"/>
      <c r="K17" s="2"/>
      <c r="N17" s="81">
        <v>10</v>
      </c>
      <c r="O17" s="158" t="s">
        <v>42</v>
      </c>
      <c r="P17" s="95">
        <v>0</v>
      </c>
      <c r="Q17" s="95">
        <v>0</v>
      </c>
      <c r="R17" s="95">
        <v>0</v>
      </c>
      <c r="S17" s="95">
        <v>0</v>
      </c>
      <c r="T17" s="95">
        <v>1</v>
      </c>
      <c r="U17" s="95">
        <v>1</v>
      </c>
      <c r="V17" s="95">
        <v>0</v>
      </c>
      <c r="W17" s="95">
        <v>0</v>
      </c>
      <c r="X17" s="95">
        <v>3</v>
      </c>
      <c r="Y17" s="86">
        <f t="shared" si="3"/>
        <v>5</v>
      </c>
      <c r="AB17" s="96" t="s">
        <v>3</v>
      </c>
      <c r="AC17" s="95">
        <v>1</v>
      </c>
      <c r="AD17" s="95">
        <v>5</v>
      </c>
      <c r="AE17" s="95">
        <v>6</v>
      </c>
      <c r="AF17" s="95">
        <v>13</v>
      </c>
      <c r="AG17" s="95">
        <v>5</v>
      </c>
      <c r="AH17" s="95">
        <v>11</v>
      </c>
      <c r="AI17" s="95">
        <v>0</v>
      </c>
      <c r="AJ17" s="95">
        <v>2</v>
      </c>
      <c r="AK17" s="95">
        <v>1</v>
      </c>
      <c r="AL17" s="86">
        <f t="shared" si="0"/>
        <v>44</v>
      </c>
      <c r="AN17" s="25"/>
      <c r="AO17" s="96" t="s">
        <v>3</v>
      </c>
      <c r="AP17" s="95">
        <v>10</v>
      </c>
      <c r="AQ17" s="86">
        <v>34</v>
      </c>
      <c r="AR17" s="95">
        <v>0</v>
      </c>
      <c r="AS17" s="86">
        <f t="shared" si="2"/>
        <v>44</v>
      </c>
      <c r="BR17" s="2"/>
    </row>
    <row r="18" spans="1:83" x14ac:dyDescent="0.25">
      <c r="A18" s="2" t="s">
        <v>152</v>
      </c>
      <c r="B18" s="2"/>
      <c r="C18" s="2"/>
      <c r="D18" s="2"/>
      <c r="E18" s="2"/>
      <c r="F18" s="2"/>
      <c r="G18" s="2"/>
      <c r="H18" s="2"/>
      <c r="I18" s="2"/>
      <c r="J18" s="2"/>
      <c r="K18" s="2"/>
      <c r="N18" s="81">
        <v>11</v>
      </c>
      <c r="O18" s="102" t="s">
        <v>8</v>
      </c>
      <c r="P18" s="95">
        <v>0</v>
      </c>
      <c r="Q18" s="95">
        <v>0</v>
      </c>
      <c r="R18" s="95">
        <v>0</v>
      </c>
      <c r="S18" s="95">
        <v>0</v>
      </c>
      <c r="T18" s="95">
        <v>20</v>
      </c>
      <c r="U18" s="95">
        <v>1</v>
      </c>
      <c r="V18" s="95">
        <v>30</v>
      </c>
      <c r="W18" s="95">
        <v>0</v>
      </c>
      <c r="X18" s="95">
        <v>7</v>
      </c>
      <c r="Y18" s="86">
        <f t="shared" si="3"/>
        <v>58</v>
      </c>
      <c r="AB18" s="160" t="s">
        <v>7</v>
      </c>
      <c r="AC18" s="95">
        <v>0</v>
      </c>
      <c r="AD18" s="95">
        <v>0</v>
      </c>
      <c r="AE18" s="95">
        <v>0</v>
      </c>
      <c r="AF18" s="95">
        <v>0</v>
      </c>
      <c r="AG18" s="95">
        <v>0</v>
      </c>
      <c r="AH18" s="95">
        <v>4</v>
      </c>
      <c r="AI18" s="95">
        <v>17</v>
      </c>
      <c r="AJ18" s="95">
        <v>20</v>
      </c>
      <c r="AK18" s="95">
        <v>2</v>
      </c>
      <c r="AL18" s="86">
        <f t="shared" si="0"/>
        <v>43</v>
      </c>
      <c r="AN18" s="25"/>
      <c r="AO18" s="160" t="s">
        <v>7</v>
      </c>
      <c r="AP18" s="95">
        <v>11</v>
      </c>
      <c r="AQ18" s="86">
        <v>32</v>
      </c>
      <c r="AR18" s="95">
        <v>0</v>
      </c>
      <c r="AS18" s="86">
        <f t="shared" si="2"/>
        <v>43</v>
      </c>
      <c r="BR18" s="2"/>
      <c r="BT18" s="2"/>
    </row>
    <row r="19" spans="1:83" x14ac:dyDescent="0.25">
      <c r="A19" s="2" t="s">
        <v>217</v>
      </c>
      <c r="B19" s="1"/>
      <c r="C19" s="2"/>
      <c r="D19" s="2"/>
      <c r="E19" s="2"/>
      <c r="F19" s="2"/>
      <c r="G19" s="2"/>
      <c r="H19" s="2"/>
      <c r="I19" s="2"/>
      <c r="J19" s="2"/>
      <c r="K19" s="2"/>
      <c r="N19" s="81">
        <v>12</v>
      </c>
      <c r="O19" s="102" t="s">
        <v>9</v>
      </c>
      <c r="P19" s="95">
        <v>0</v>
      </c>
      <c r="Q19" s="95">
        <v>12</v>
      </c>
      <c r="R19" s="95">
        <v>232</v>
      </c>
      <c r="S19" s="95">
        <v>110</v>
      </c>
      <c r="T19" s="95">
        <v>588</v>
      </c>
      <c r="U19" s="95">
        <v>265</v>
      </c>
      <c r="V19" s="95">
        <v>73</v>
      </c>
      <c r="W19" s="95">
        <v>55</v>
      </c>
      <c r="X19" s="95">
        <v>0</v>
      </c>
      <c r="Y19" s="86">
        <f t="shared" si="3"/>
        <v>1335</v>
      </c>
      <c r="AB19" s="96" t="s">
        <v>17</v>
      </c>
      <c r="AC19" s="95">
        <v>0</v>
      </c>
      <c r="AD19" s="95">
        <v>0</v>
      </c>
      <c r="AE19" s="95">
        <v>0</v>
      </c>
      <c r="AF19" s="95">
        <v>0</v>
      </c>
      <c r="AG19" s="95">
        <v>0</v>
      </c>
      <c r="AH19" s="95">
        <v>37</v>
      </c>
      <c r="AI19" s="95">
        <v>1</v>
      </c>
      <c r="AJ19" s="95">
        <v>1</v>
      </c>
      <c r="AK19" s="95">
        <v>0</v>
      </c>
      <c r="AL19" s="86">
        <f t="shared" si="0"/>
        <v>39</v>
      </c>
      <c r="AN19" s="25"/>
      <c r="AO19" s="96" t="s">
        <v>17</v>
      </c>
      <c r="AP19" s="95">
        <v>17</v>
      </c>
      <c r="AQ19" s="86">
        <v>2</v>
      </c>
      <c r="AR19" s="95">
        <v>20</v>
      </c>
      <c r="AS19" s="86">
        <f t="shared" si="2"/>
        <v>39</v>
      </c>
      <c r="BR19" s="2"/>
      <c r="BT19" s="2"/>
    </row>
    <row r="20" spans="1:83" x14ac:dyDescent="0.25">
      <c r="A20" s="2" t="s">
        <v>213</v>
      </c>
      <c r="B20" s="1"/>
      <c r="C20" s="2"/>
      <c r="D20" s="2"/>
      <c r="E20" s="2"/>
      <c r="F20" s="2"/>
      <c r="G20" s="2"/>
      <c r="H20" s="2"/>
      <c r="J20" s="2"/>
      <c r="K20" s="2"/>
      <c r="N20" s="81">
        <v>13</v>
      </c>
      <c r="O20" s="102" t="s">
        <v>44</v>
      </c>
      <c r="P20" s="95">
        <v>0</v>
      </c>
      <c r="Q20" s="95">
        <v>0</v>
      </c>
      <c r="R20" s="95">
        <v>0</v>
      </c>
      <c r="S20" s="95">
        <v>4</v>
      </c>
      <c r="T20" s="95">
        <v>5</v>
      </c>
      <c r="U20" s="95">
        <v>0</v>
      </c>
      <c r="V20" s="95">
        <v>0</v>
      </c>
      <c r="W20" s="95">
        <v>0</v>
      </c>
      <c r="X20" s="95">
        <v>0</v>
      </c>
      <c r="Y20" s="86">
        <f t="shared" si="3"/>
        <v>9</v>
      </c>
      <c r="AB20" s="3" t="s">
        <v>41</v>
      </c>
      <c r="AC20" s="86">
        <v>0</v>
      </c>
      <c r="AD20" s="86">
        <v>0</v>
      </c>
      <c r="AE20" s="86">
        <v>12</v>
      </c>
      <c r="AF20" s="86">
        <v>1</v>
      </c>
      <c r="AG20" s="86">
        <v>7</v>
      </c>
      <c r="AH20" s="86">
        <v>2</v>
      </c>
      <c r="AI20" s="86">
        <v>0</v>
      </c>
      <c r="AJ20" s="86">
        <v>1</v>
      </c>
      <c r="AK20" s="86">
        <v>0</v>
      </c>
      <c r="AL20" s="86">
        <f t="shared" si="0"/>
        <v>23</v>
      </c>
      <c r="AN20" s="25"/>
      <c r="AO20" s="3" t="s">
        <v>41</v>
      </c>
      <c r="AP20" s="95">
        <v>23</v>
      </c>
      <c r="AQ20" s="86">
        <v>0</v>
      </c>
      <c r="AR20" s="95">
        <v>0</v>
      </c>
      <c r="AS20" s="86">
        <f t="shared" si="2"/>
        <v>23</v>
      </c>
      <c r="BR20" s="2"/>
      <c r="BT20" s="2"/>
    </row>
    <row r="21" spans="1:83" x14ac:dyDescent="0.25">
      <c r="A21" s="2" t="s">
        <v>150</v>
      </c>
      <c r="B21" s="1"/>
      <c r="C21" s="2"/>
      <c r="D21" s="2"/>
      <c r="E21" s="2"/>
      <c r="F21" s="2"/>
      <c r="G21" s="2"/>
      <c r="H21" s="2"/>
      <c r="I21" s="2"/>
      <c r="J21" s="2"/>
      <c r="K21" s="2"/>
      <c r="N21" s="81">
        <v>14</v>
      </c>
      <c r="O21" s="102" t="s">
        <v>10</v>
      </c>
      <c r="P21" s="95">
        <v>0</v>
      </c>
      <c r="Q21" s="95">
        <v>0</v>
      </c>
      <c r="R21" s="95">
        <v>15</v>
      </c>
      <c r="S21" s="95">
        <v>17</v>
      </c>
      <c r="T21" s="95">
        <v>15</v>
      </c>
      <c r="U21" s="95">
        <v>5</v>
      </c>
      <c r="V21" s="95">
        <v>3</v>
      </c>
      <c r="W21" s="95">
        <v>0</v>
      </c>
      <c r="X21" s="95">
        <v>0</v>
      </c>
      <c r="Y21" s="86">
        <f t="shared" si="3"/>
        <v>55</v>
      </c>
      <c r="Z21" s="2"/>
      <c r="AA21" s="2"/>
      <c r="AB21" s="3" t="s">
        <v>15</v>
      </c>
      <c r="AC21" s="86">
        <v>0</v>
      </c>
      <c r="AD21" s="86">
        <v>0</v>
      </c>
      <c r="AE21" s="86">
        <v>2</v>
      </c>
      <c r="AF21" s="86">
        <v>2</v>
      </c>
      <c r="AG21" s="86">
        <v>11</v>
      </c>
      <c r="AH21" s="86">
        <v>0</v>
      </c>
      <c r="AI21" s="86">
        <v>4</v>
      </c>
      <c r="AJ21" s="86">
        <v>1</v>
      </c>
      <c r="AK21" s="86">
        <v>0</v>
      </c>
      <c r="AL21" s="86">
        <f t="shared" si="0"/>
        <v>20</v>
      </c>
      <c r="AM21" s="2"/>
      <c r="AN21" s="25"/>
      <c r="AO21" s="3" t="s">
        <v>15</v>
      </c>
      <c r="AP21" s="95">
        <v>17</v>
      </c>
      <c r="AQ21" s="86">
        <v>3</v>
      </c>
      <c r="AR21" s="95">
        <v>0</v>
      </c>
      <c r="AS21" s="86">
        <f t="shared" si="2"/>
        <v>20</v>
      </c>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row>
    <row r="22" spans="1:83" x14ac:dyDescent="0.25">
      <c r="A22" s="2" t="s">
        <v>146</v>
      </c>
      <c r="B22" s="14"/>
      <c r="C22" s="14"/>
      <c r="D22" s="2"/>
      <c r="E22" s="2"/>
      <c r="F22" s="2"/>
      <c r="G22" s="2"/>
      <c r="K22" s="2"/>
      <c r="N22" s="81">
        <v>15</v>
      </c>
      <c r="O22" s="102" t="s">
        <v>11</v>
      </c>
      <c r="P22" s="95">
        <v>0</v>
      </c>
      <c r="Q22" s="95">
        <v>0</v>
      </c>
      <c r="R22" s="95">
        <v>72</v>
      </c>
      <c r="S22" s="95">
        <v>439</v>
      </c>
      <c r="T22" s="95">
        <v>420</v>
      </c>
      <c r="U22" s="95">
        <v>203</v>
      </c>
      <c r="V22" s="95">
        <v>131</v>
      </c>
      <c r="W22" s="95">
        <v>125</v>
      </c>
      <c r="X22" s="95">
        <v>13</v>
      </c>
      <c r="Y22" s="86">
        <f t="shared" si="3"/>
        <v>1403</v>
      </c>
      <c r="Z22" s="2"/>
      <c r="AA22" s="2"/>
      <c r="AB22" s="161" t="s">
        <v>47</v>
      </c>
      <c r="AC22" s="86">
        <v>0</v>
      </c>
      <c r="AD22" s="86">
        <v>0</v>
      </c>
      <c r="AE22" s="86">
        <v>1</v>
      </c>
      <c r="AF22" s="86">
        <v>3</v>
      </c>
      <c r="AG22" s="86">
        <v>11</v>
      </c>
      <c r="AH22" s="86">
        <v>0</v>
      </c>
      <c r="AI22" s="86">
        <v>2</v>
      </c>
      <c r="AJ22" s="86">
        <v>0</v>
      </c>
      <c r="AK22" s="86">
        <v>0</v>
      </c>
      <c r="AL22" s="86">
        <f t="shared" si="0"/>
        <v>17</v>
      </c>
      <c r="AM22" s="2"/>
      <c r="AN22" s="25"/>
      <c r="AO22" s="161" t="s">
        <v>47</v>
      </c>
      <c r="AP22" s="95">
        <v>17</v>
      </c>
      <c r="AQ22" s="86">
        <v>0</v>
      </c>
      <c r="AR22" s="95">
        <v>0</v>
      </c>
      <c r="AS22" s="86">
        <f t="shared" si="2"/>
        <v>17</v>
      </c>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row>
    <row r="23" spans="1:83" x14ac:dyDescent="0.25">
      <c r="D23" s="14"/>
      <c r="E23" s="14"/>
      <c r="F23" s="14"/>
      <c r="N23" s="81">
        <v>16</v>
      </c>
      <c r="O23" s="102" t="s">
        <v>12</v>
      </c>
      <c r="P23" s="95">
        <v>0</v>
      </c>
      <c r="Q23" s="95">
        <v>0</v>
      </c>
      <c r="R23" s="95">
        <v>16</v>
      </c>
      <c r="S23" s="95">
        <v>164</v>
      </c>
      <c r="T23" s="95">
        <v>20</v>
      </c>
      <c r="U23" s="95">
        <v>35</v>
      </c>
      <c r="V23" s="95">
        <v>8</v>
      </c>
      <c r="W23">
        <v>2</v>
      </c>
      <c r="X23" s="95">
        <v>0</v>
      </c>
      <c r="Y23" s="86">
        <f t="shared" si="3"/>
        <v>245</v>
      </c>
      <c r="Z23" s="2"/>
      <c r="AA23" s="2"/>
      <c r="AB23" s="92" t="s">
        <v>43</v>
      </c>
      <c r="AC23" s="86">
        <v>0</v>
      </c>
      <c r="AD23" s="86">
        <v>2</v>
      </c>
      <c r="AE23" s="86">
        <v>0</v>
      </c>
      <c r="AF23" s="86">
        <v>4</v>
      </c>
      <c r="AG23" s="86">
        <v>3</v>
      </c>
      <c r="AH23" s="86">
        <v>3</v>
      </c>
      <c r="AI23" s="86">
        <v>3</v>
      </c>
      <c r="AJ23" s="86">
        <v>0</v>
      </c>
      <c r="AK23" s="86">
        <v>0</v>
      </c>
      <c r="AL23" s="86">
        <f t="shared" si="0"/>
        <v>15</v>
      </c>
      <c r="AM23" s="2"/>
      <c r="AN23" s="25"/>
      <c r="AO23" s="92" t="s">
        <v>43</v>
      </c>
      <c r="AP23" s="95">
        <v>0</v>
      </c>
      <c r="AQ23" s="86">
        <v>0</v>
      </c>
      <c r="AR23" s="95">
        <v>15</v>
      </c>
      <c r="AS23" s="86">
        <f t="shared" si="2"/>
        <v>15</v>
      </c>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row>
    <row r="24" spans="1:83" x14ac:dyDescent="0.25">
      <c r="N24" s="81">
        <v>17</v>
      </c>
      <c r="O24" s="102" t="s">
        <v>32</v>
      </c>
      <c r="P24" s="95">
        <v>0</v>
      </c>
      <c r="Q24" s="95">
        <v>0</v>
      </c>
      <c r="R24" s="95">
        <v>0</v>
      </c>
      <c r="S24" s="95">
        <v>0</v>
      </c>
      <c r="T24" s="95">
        <v>0</v>
      </c>
      <c r="U24" s="95">
        <v>0</v>
      </c>
      <c r="V24" s="95">
        <v>0</v>
      </c>
      <c r="W24" s="95">
        <v>1</v>
      </c>
      <c r="X24" s="95">
        <v>2</v>
      </c>
      <c r="Y24" s="86">
        <f t="shared" si="3"/>
        <v>3</v>
      </c>
      <c r="Z24" s="19"/>
      <c r="AA24" s="2"/>
      <c r="AB24" s="160" t="s">
        <v>44</v>
      </c>
      <c r="AC24" s="86">
        <v>0</v>
      </c>
      <c r="AD24" s="86">
        <v>0</v>
      </c>
      <c r="AE24" s="86">
        <v>0</v>
      </c>
      <c r="AF24" s="86">
        <v>4</v>
      </c>
      <c r="AG24" s="86">
        <v>5</v>
      </c>
      <c r="AH24" s="86">
        <v>0</v>
      </c>
      <c r="AI24" s="86">
        <v>0</v>
      </c>
      <c r="AJ24" s="86">
        <v>0</v>
      </c>
      <c r="AK24" s="86">
        <v>0</v>
      </c>
      <c r="AL24" s="86">
        <f t="shared" si="0"/>
        <v>9</v>
      </c>
      <c r="AM24" s="2"/>
      <c r="AN24" s="25"/>
      <c r="AO24" s="160" t="s">
        <v>44</v>
      </c>
      <c r="AP24" s="95">
        <v>6</v>
      </c>
      <c r="AQ24" s="86">
        <v>0</v>
      </c>
      <c r="AR24" s="95">
        <v>3</v>
      </c>
      <c r="AS24" s="86">
        <f t="shared" si="2"/>
        <v>9</v>
      </c>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row>
    <row r="25" spans="1:83" x14ac:dyDescent="0.25">
      <c r="A25" s="1" t="s">
        <v>244</v>
      </c>
      <c r="B25" s="14"/>
      <c r="C25" s="2"/>
      <c r="D25" s="2"/>
      <c r="E25" s="2"/>
      <c r="F25" s="2"/>
      <c r="G25" s="2"/>
      <c r="H25" s="2"/>
      <c r="I25" s="2"/>
      <c r="J25" s="2"/>
      <c r="K25" s="2"/>
      <c r="N25" s="81"/>
      <c r="O25" s="102" t="s">
        <v>18</v>
      </c>
      <c r="P25" s="95">
        <v>0</v>
      </c>
      <c r="Q25" s="95">
        <v>0</v>
      </c>
      <c r="R25" s="95">
        <v>0</v>
      </c>
      <c r="S25" s="95">
        <v>30</v>
      </c>
      <c r="T25" s="95">
        <v>6170</v>
      </c>
      <c r="U25" s="95">
        <v>54</v>
      </c>
      <c r="V25" s="95">
        <v>1</v>
      </c>
      <c r="W25" s="95">
        <v>4</v>
      </c>
      <c r="X25" s="95">
        <v>10</v>
      </c>
      <c r="Y25" s="86">
        <f t="shared" si="3"/>
        <v>6269</v>
      </c>
      <c r="Z25" s="19"/>
      <c r="AA25" s="2"/>
      <c r="AB25" s="92" t="s">
        <v>42</v>
      </c>
      <c r="AC25" s="86">
        <v>0</v>
      </c>
      <c r="AD25" s="86">
        <v>0</v>
      </c>
      <c r="AE25" s="86">
        <v>0</v>
      </c>
      <c r="AF25" s="86">
        <v>0</v>
      </c>
      <c r="AG25" s="86">
        <v>1</v>
      </c>
      <c r="AH25" s="86">
        <v>1</v>
      </c>
      <c r="AI25" s="86">
        <v>0</v>
      </c>
      <c r="AJ25" s="86">
        <v>0</v>
      </c>
      <c r="AK25" s="86">
        <v>3</v>
      </c>
      <c r="AL25" s="86">
        <f t="shared" si="0"/>
        <v>5</v>
      </c>
      <c r="AM25" s="2"/>
      <c r="AN25" s="25"/>
      <c r="AO25" s="92" t="s">
        <v>42</v>
      </c>
      <c r="AP25" s="95">
        <v>5</v>
      </c>
      <c r="AQ25" s="86">
        <v>0</v>
      </c>
      <c r="AR25" s="95">
        <v>0</v>
      </c>
      <c r="AS25" s="86">
        <f t="shared" si="2"/>
        <v>5</v>
      </c>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row>
    <row r="26" spans="1:83" x14ac:dyDescent="0.25">
      <c r="A26" s="1" t="s">
        <v>56</v>
      </c>
      <c r="B26" s="2"/>
      <c r="C26" s="2"/>
      <c r="D26" s="2"/>
      <c r="E26" s="2"/>
      <c r="F26" s="2"/>
      <c r="G26" s="2"/>
      <c r="H26" s="2"/>
      <c r="I26" s="2"/>
      <c r="J26" s="2"/>
      <c r="K26" s="2"/>
      <c r="N26" s="81">
        <v>18</v>
      </c>
      <c r="O26" s="102" t="s">
        <v>14</v>
      </c>
      <c r="P26" s="95">
        <v>0</v>
      </c>
      <c r="Q26" s="95">
        <v>0</v>
      </c>
      <c r="R26" s="95">
        <v>107</v>
      </c>
      <c r="S26" s="95">
        <v>30</v>
      </c>
      <c r="T26" s="95">
        <v>306</v>
      </c>
      <c r="U26" s="95">
        <v>7</v>
      </c>
      <c r="V26" s="95">
        <v>4</v>
      </c>
      <c r="W26" s="95">
        <v>54</v>
      </c>
      <c r="X26" s="95">
        <v>0</v>
      </c>
      <c r="Y26" s="86">
        <f t="shared" si="3"/>
        <v>508</v>
      </c>
      <c r="Z26" s="2"/>
      <c r="AA26" s="2"/>
      <c r="AB26" s="92" t="s">
        <v>40</v>
      </c>
      <c r="AC26" s="95">
        <v>1</v>
      </c>
      <c r="AD26" s="86">
        <v>2</v>
      </c>
      <c r="AE26" s="86">
        <v>0</v>
      </c>
      <c r="AF26" s="86">
        <v>0</v>
      </c>
      <c r="AG26" s="86">
        <v>1</v>
      </c>
      <c r="AH26" s="86">
        <v>0</v>
      </c>
      <c r="AI26" s="86">
        <v>0</v>
      </c>
      <c r="AJ26" s="86">
        <v>0</v>
      </c>
      <c r="AK26" s="86">
        <v>0</v>
      </c>
      <c r="AL26" s="86">
        <f t="shared" si="0"/>
        <v>4</v>
      </c>
      <c r="AM26" s="2"/>
      <c r="AN26" s="25"/>
      <c r="AO26" s="92" t="s">
        <v>40</v>
      </c>
      <c r="AP26" s="95">
        <v>1</v>
      </c>
      <c r="AQ26" s="95">
        <v>0</v>
      </c>
      <c r="AR26" s="95">
        <v>3</v>
      </c>
      <c r="AS26" s="86">
        <f t="shared" si="2"/>
        <v>4</v>
      </c>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row>
    <row r="27" spans="1:83" x14ac:dyDescent="0.25">
      <c r="A27" s="1" t="s">
        <v>156</v>
      </c>
      <c r="B27" s="2"/>
      <c r="C27" s="2"/>
      <c r="D27" s="2"/>
      <c r="E27" s="2"/>
      <c r="F27" s="2"/>
      <c r="G27" s="2"/>
      <c r="H27" s="2"/>
      <c r="I27" s="2"/>
      <c r="J27" s="2"/>
      <c r="K27" s="2"/>
      <c r="N27" s="81">
        <v>19</v>
      </c>
      <c r="O27" s="102" t="s">
        <v>40</v>
      </c>
      <c r="P27" s="95">
        <v>1</v>
      </c>
      <c r="Q27" s="95">
        <v>2</v>
      </c>
      <c r="R27" s="95">
        <v>0</v>
      </c>
      <c r="S27" s="95">
        <v>0</v>
      </c>
      <c r="T27" s="95">
        <v>1</v>
      </c>
      <c r="U27" s="95">
        <v>0</v>
      </c>
      <c r="V27" s="95">
        <v>0</v>
      </c>
      <c r="W27" s="95">
        <v>0</v>
      </c>
      <c r="X27" s="95">
        <v>0</v>
      </c>
      <c r="Y27" s="86">
        <f t="shared" si="3"/>
        <v>4</v>
      </c>
      <c r="Z27" s="2"/>
      <c r="AA27" s="2"/>
      <c r="AB27" s="3" t="s">
        <v>32</v>
      </c>
      <c r="AC27" s="95">
        <v>0</v>
      </c>
      <c r="AD27" s="86">
        <v>0</v>
      </c>
      <c r="AE27" s="86">
        <v>0</v>
      </c>
      <c r="AF27" s="86">
        <v>0</v>
      </c>
      <c r="AG27" s="86">
        <v>0</v>
      </c>
      <c r="AH27" s="86">
        <v>0</v>
      </c>
      <c r="AI27" s="86">
        <v>0</v>
      </c>
      <c r="AJ27" s="86">
        <v>1</v>
      </c>
      <c r="AK27" s="86">
        <v>2</v>
      </c>
      <c r="AL27" s="86">
        <f t="shared" si="0"/>
        <v>3</v>
      </c>
      <c r="AM27" s="2"/>
      <c r="AN27" s="25"/>
      <c r="AO27" s="3" t="s">
        <v>32</v>
      </c>
      <c r="AP27" s="95">
        <v>3</v>
      </c>
      <c r="AQ27" s="86">
        <v>0</v>
      </c>
      <c r="AR27" s="95">
        <v>0</v>
      </c>
      <c r="AS27" s="86">
        <f t="shared" si="2"/>
        <v>3</v>
      </c>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row>
    <row r="28" spans="1:83" x14ac:dyDescent="0.25">
      <c r="A28" s="2"/>
      <c r="B28" s="1" t="s">
        <v>20</v>
      </c>
      <c r="C28" s="2"/>
      <c r="D28" s="2"/>
      <c r="E28" s="1" t="s">
        <v>21</v>
      </c>
      <c r="G28" s="2"/>
      <c r="H28" s="2"/>
      <c r="I28" s="2"/>
      <c r="J28" s="2"/>
      <c r="K28" s="2"/>
      <c r="N28" s="81">
        <v>20</v>
      </c>
      <c r="O28" s="102" t="s">
        <v>52</v>
      </c>
      <c r="P28" s="95">
        <v>0</v>
      </c>
      <c r="Q28" s="95">
        <v>0</v>
      </c>
      <c r="R28" s="95">
        <v>0</v>
      </c>
      <c r="S28" s="95">
        <v>1</v>
      </c>
      <c r="T28" s="95">
        <v>0</v>
      </c>
      <c r="U28" s="95">
        <v>0</v>
      </c>
      <c r="V28" s="95">
        <v>0</v>
      </c>
      <c r="W28" s="95">
        <v>0</v>
      </c>
      <c r="X28" s="95">
        <v>0</v>
      </c>
      <c r="Y28" s="86">
        <f t="shared" si="3"/>
        <v>1</v>
      </c>
      <c r="Z28" s="2"/>
      <c r="AA28" s="2"/>
      <c r="AB28" s="3" t="s">
        <v>4</v>
      </c>
      <c r="AC28" s="86">
        <v>0</v>
      </c>
      <c r="AD28" s="86">
        <v>0</v>
      </c>
      <c r="AE28" s="86">
        <v>1</v>
      </c>
      <c r="AF28" s="86">
        <v>0</v>
      </c>
      <c r="AG28" s="86">
        <v>0</v>
      </c>
      <c r="AH28" s="86">
        <v>0</v>
      </c>
      <c r="AI28" s="86">
        <v>0</v>
      </c>
      <c r="AJ28" s="86">
        <v>0</v>
      </c>
      <c r="AK28" s="86">
        <v>0</v>
      </c>
      <c r="AL28" s="86">
        <f t="shared" si="0"/>
        <v>1</v>
      </c>
      <c r="AM28" s="2"/>
      <c r="AN28" s="25"/>
      <c r="AO28" s="3" t="s">
        <v>4</v>
      </c>
      <c r="AP28" s="95">
        <v>1</v>
      </c>
      <c r="AQ28" s="86">
        <v>0</v>
      </c>
      <c r="AR28" s="95">
        <v>0</v>
      </c>
      <c r="AS28" s="86">
        <f t="shared" si="2"/>
        <v>1</v>
      </c>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row>
    <row r="29" spans="1:83" x14ac:dyDescent="0.25">
      <c r="A29" s="32" t="s">
        <v>19</v>
      </c>
      <c r="B29" s="5">
        <v>16</v>
      </c>
      <c r="C29" s="5">
        <v>21</v>
      </c>
      <c r="D29" s="5">
        <v>26</v>
      </c>
      <c r="E29" s="5">
        <v>1</v>
      </c>
      <c r="F29" s="87">
        <v>6</v>
      </c>
      <c r="G29" s="5">
        <v>11</v>
      </c>
      <c r="H29" s="5">
        <v>16</v>
      </c>
      <c r="I29" s="5">
        <v>21</v>
      </c>
      <c r="J29" s="5">
        <v>26</v>
      </c>
      <c r="K29" s="8" t="s">
        <v>24</v>
      </c>
      <c r="N29" s="81">
        <v>21</v>
      </c>
      <c r="O29" s="102" t="s">
        <v>15</v>
      </c>
      <c r="P29" s="95">
        <v>0</v>
      </c>
      <c r="Q29" s="95">
        <v>0</v>
      </c>
      <c r="R29" s="95">
        <v>2</v>
      </c>
      <c r="S29" s="95">
        <v>2</v>
      </c>
      <c r="T29" s="95">
        <v>11</v>
      </c>
      <c r="U29" s="95">
        <v>0</v>
      </c>
      <c r="V29" s="95">
        <v>4</v>
      </c>
      <c r="W29" s="95">
        <v>1</v>
      </c>
      <c r="X29" s="95">
        <v>0</v>
      </c>
      <c r="Y29" s="86">
        <f t="shared" si="3"/>
        <v>20</v>
      </c>
      <c r="Z29" s="2"/>
      <c r="AA29" s="2"/>
      <c r="AB29" s="161" t="s">
        <v>6</v>
      </c>
      <c r="AC29" s="86">
        <v>0</v>
      </c>
      <c r="AD29" s="86">
        <v>0</v>
      </c>
      <c r="AE29" s="86">
        <v>0</v>
      </c>
      <c r="AF29" s="86">
        <v>0</v>
      </c>
      <c r="AG29" s="86">
        <v>0</v>
      </c>
      <c r="AH29" s="86">
        <v>0</v>
      </c>
      <c r="AI29" s="86">
        <v>0</v>
      </c>
      <c r="AJ29" s="86">
        <v>0</v>
      </c>
      <c r="AK29" s="86">
        <v>1</v>
      </c>
      <c r="AL29" s="86">
        <f t="shared" si="0"/>
        <v>1</v>
      </c>
      <c r="AM29" s="2"/>
      <c r="AN29" s="25"/>
      <c r="AO29" s="161" t="s">
        <v>6</v>
      </c>
      <c r="AP29" s="95">
        <v>0</v>
      </c>
      <c r="AQ29" s="86">
        <v>1</v>
      </c>
      <c r="AR29" s="95">
        <v>0</v>
      </c>
      <c r="AS29" s="86">
        <f t="shared" si="2"/>
        <v>1</v>
      </c>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row>
    <row r="30" spans="1:83" x14ac:dyDescent="0.25">
      <c r="A30" s="3" t="s">
        <v>1</v>
      </c>
      <c r="B30" s="19">
        <f t="shared" ref="B30:J30" si="4">SUM(B74+B117+B160+B203+B247+B290)</f>
        <v>0</v>
      </c>
      <c r="C30" s="19">
        <f t="shared" si="4"/>
        <v>0</v>
      </c>
      <c r="D30" s="19">
        <f t="shared" si="4"/>
        <v>4</v>
      </c>
      <c r="E30" s="19">
        <f t="shared" si="4"/>
        <v>18</v>
      </c>
      <c r="F30" s="19">
        <f t="shared" si="4"/>
        <v>48</v>
      </c>
      <c r="G30" s="19">
        <f t="shared" si="4"/>
        <v>47</v>
      </c>
      <c r="H30" s="19">
        <f>SUM(H74+H117+H160+H203+H247+H290)-3</f>
        <v>59</v>
      </c>
      <c r="I30" s="19">
        <f t="shared" si="4"/>
        <v>38</v>
      </c>
      <c r="J30" s="19">
        <f t="shared" si="4"/>
        <v>56</v>
      </c>
      <c r="K30" s="19">
        <f t="shared" ref="K30:K64" si="5">SUM(B30:J30)</f>
        <v>270</v>
      </c>
      <c r="N30" s="81">
        <v>22</v>
      </c>
      <c r="O30" s="102" t="s">
        <v>54</v>
      </c>
      <c r="P30" s="95">
        <v>0</v>
      </c>
      <c r="Q30" s="95">
        <v>0</v>
      </c>
      <c r="R30" s="95">
        <v>0</v>
      </c>
      <c r="S30" s="95">
        <v>0</v>
      </c>
      <c r="T30" s="95">
        <v>0</v>
      </c>
      <c r="U30" s="95">
        <v>0</v>
      </c>
      <c r="V30" s="95">
        <v>1</v>
      </c>
      <c r="W30" s="95">
        <v>0</v>
      </c>
      <c r="X30" s="95">
        <v>0</v>
      </c>
      <c r="Y30" s="86">
        <f t="shared" si="3"/>
        <v>1</v>
      </c>
      <c r="Z30" s="2"/>
      <c r="AA30" s="2"/>
      <c r="AB30" s="3" t="s">
        <v>50</v>
      </c>
      <c r="AC30" s="86">
        <v>0</v>
      </c>
      <c r="AD30" s="86">
        <v>0</v>
      </c>
      <c r="AE30" s="86">
        <v>0</v>
      </c>
      <c r="AF30" s="86">
        <v>0</v>
      </c>
      <c r="AG30" s="86">
        <v>1</v>
      </c>
      <c r="AH30" s="86">
        <v>0</v>
      </c>
      <c r="AI30" s="95">
        <v>0</v>
      </c>
      <c r="AJ30" s="86">
        <v>0</v>
      </c>
      <c r="AK30" s="86">
        <v>0</v>
      </c>
      <c r="AL30" s="86">
        <f t="shared" si="0"/>
        <v>1</v>
      </c>
      <c r="AM30" s="2"/>
      <c r="AN30" s="166"/>
      <c r="AO30" s="3" t="s">
        <v>50</v>
      </c>
      <c r="AP30" s="95">
        <v>1</v>
      </c>
      <c r="AQ30" s="86">
        <v>0</v>
      </c>
      <c r="AR30" s="95">
        <v>0</v>
      </c>
      <c r="AS30" s="86">
        <f t="shared" si="2"/>
        <v>1</v>
      </c>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row>
    <row r="31" spans="1:83" x14ac:dyDescent="0.25">
      <c r="A31" s="92" t="s">
        <v>49</v>
      </c>
      <c r="B31" s="19">
        <f t="shared" ref="B31:J31" si="6">SUM(B75+B118+B161+B204+B248+B291)</f>
        <v>0</v>
      </c>
      <c r="C31" s="19">
        <f t="shared" si="6"/>
        <v>0</v>
      </c>
      <c r="D31" s="19">
        <f t="shared" si="6"/>
        <v>0</v>
      </c>
      <c r="E31" s="19">
        <f t="shared" si="6"/>
        <v>0</v>
      </c>
      <c r="F31" s="19">
        <f t="shared" si="6"/>
        <v>0</v>
      </c>
      <c r="G31" s="19">
        <f t="shared" si="6"/>
        <v>0</v>
      </c>
      <c r="H31" s="19">
        <f t="shared" si="6"/>
        <v>0</v>
      </c>
      <c r="I31" s="19">
        <f t="shared" si="6"/>
        <v>0</v>
      </c>
      <c r="J31" s="19">
        <f t="shared" si="6"/>
        <v>0</v>
      </c>
      <c r="K31" s="19">
        <f t="shared" si="5"/>
        <v>0</v>
      </c>
      <c r="M31" s="19">
        <f>SUM(D66)</f>
        <v>0</v>
      </c>
      <c r="N31" s="81"/>
      <c r="O31" s="102" t="s">
        <v>47</v>
      </c>
      <c r="P31" s="95">
        <v>0</v>
      </c>
      <c r="Q31" s="95">
        <v>0</v>
      </c>
      <c r="R31" s="95">
        <v>1</v>
      </c>
      <c r="S31" s="95">
        <v>3</v>
      </c>
      <c r="T31" s="95">
        <v>11</v>
      </c>
      <c r="U31" s="95">
        <v>0</v>
      </c>
      <c r="V31" s="95">
        <v>2</v>
      </c>
      <c r="W31" s="95">
        <v>0</v>
      </c>
      <c r="X31" s="95">
        <v>0</v>
      </c>
      <c r="Y31" s="86">
        <f t="shared" si="3"/>
        <v>17</v>
      </c>
      <c r="Z31" s="19"/>
      <c r="AA31" s="2"/>
      <c r="AB31" s="110" t="s">
        <v>52</v>
      </c>
      <c r="AC31" s="86">
        <v>0</v>
      </c>
      <c r="AD31" s="86">
        <v>0</v>
      </c>
      <c r="AE31" s="86">
        <v>0</v>
      </c>
      <c r="AF31" s="86">
        <v>1</v>
      </c>
      <c r="AG31" s="86">
        <v>0</v>
      </c>
      <c r="AH31" s="86">
        <v>0</v>
      </c>
      <c r="AI31" s="86">
        <v>0</v>
      </c>
      <c r="AJ31" s="86">
        <v>0</v>
      </c>
      <c r="AK31" s="86">
        <v>0</v>
      </c>
      <c r="AL31" s="86">
        <f t="shared" si="0"/>
        <v>1</v>
      </c>
      <c r="AM31" s="2"/>
      <c r="AN31" s="25"/>
      <c r="AO31" s="110" t="s">
        <v>52</v>
      </c>
      <c r="AP31" s="95">
        <v>1</v>
      </c>
      <c r="AQ31" s="154">
        <v>0</v>
      </c>
      <c r="AR31" s="154">
        <v>0</v>
      </c>
      <c r="AS31" s="86">
        <f t="shared" si="2"/>
        <v>1</v>
      </c>
      <c r="AT31" s="19"/>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row>
    <row r="32" spans="1:83" x14ac:dyDescent="0.25">
      <c r="A32" s="92" t="s">
        <v>45</v>
      </c>
      <c r="B32" s="19">
        <f t="shared" ref="B32:J32" si="7">SUM(B76+B119+B162+B205+B249+B292)</f>
        <v>0</v>
      </c>
      <c r="C32" s="19">
        <f t="shared" si="7"/>
        <v>0</v>
      </c>
      <c r="D32" s="19">
        <f t="shared" si="7"/>
        <v>0</v>
      </c>
      <c r="E32" s="19">
        <f t="shared" si="7"/>
        <v>0</v>
      </c>
      <c r="F32" s="19">
        <f t="shared" si="7"/>
        <v>0</v>
      </c>
      <c r="G32" s="19">
        <f t="shared" si="7"/>
        <v>0</v>
      </c>
      <c r="H32" s="19">
        <f t="shared" si="7"/>
        <v>0</v>
      </c>
      <c r="I32" s="19">
        <f t="shared" si="7"/>
        <v>0</v>
      </c>
      <c r="J32" s="19">
        <f t="shared" si="7"/>
        <v>0</v>
      </c>
      <c r="K32" s="19">
        <f t="shared" si="5"/>
        <v>0</v>
      </c>
      <c r="N32" s="81">
        <v>23</v>
      </c>
      <c r="O32" s="102" t="s">
        <v>17</v>
      </c>
      <c r="P32" s="95">
        <v>0</v>
      </c>
      <c r="Q32" s="95">
        <v>0</v>
      </c>
      <c r="R32" s="95">
        <v>0</v>
      </c>
      <c r="S32" s="95">
        <v>0</v>
      </c>
      <c r="T32" s="95">
        <v>0</v>
      </c>
      <c r="U32" s="95">
        <v>37</v>
      </c>
      <c r="V32" s="95">
        <v>1</v>
      </c>
      <c r="W32" s="95">
        <v>1</v>
      </c>
      <c r="X32" s="95">
        <v>0</v>
      </c>
      <c r="Y32" s="86">
        <f t="shared" si="3"/>
        <v>39</v>
      </c>
      <c r="Z32" s="2"/>
      <c r="AA32" s="2"/>
      <c r="AB32" s="197" t="s">
        <v>54</v>
      </c>
      <c r="AC32" s="95">
        <v>0</v>
      </c>
      <c r="AD32" s="95">
        <v>0</v>
      </c>
      <c r="AE32" s="95">
        <v>0</v>
      </c>
      <c r="AF32" s="95">
        <v>0</v>
      </c>
      <c r="AG32" s="95">
        <v>0</v>
      </c>
      <c r="AH32" s="95">
        <v>0</v>
      </c>
      <c r="AI32" s="95">
        <v>1</v>
      </c>
      <c r="AJ32" s="95">
        <v>0</v>
      </c>
      <c r="AK32" s="95">
        <v>0</v>
      </c>
      <c r="AL32" s="86">
        <f t="shared" si="0"/>
        <v>1</v>
      </c>
      <c r="AM32" s="2"/>
      <c r="AN32" s="2"/>
      <c r="AO32" s="197" t="s">
        <v>54</v>
      </c>
      <c r="AP32" s="95">
        <v>0</v>
      </c>
      <c r="AQ32" s="86">
        <v>1</v>
      </c>
      <c r="AR32" s="171">
        <v>0</v>
      </c>
      <c r="AS32" s="86">
        <f t="shared" si="2"/>
        <v>1</v>
      </c>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row>
    <row r="33" spans="1:83" x14ac:dyDescent="0.25">
      <c r="A33" s="92" t="s">
        <v>41</v>
      </c>
      <c r="B33" s="19">
        <f t="shared" ref="B33:J34" si="8">SUM(B77+B120+B163+B206+B250+B293)</f>
        <v>0</v>
      </c>
      <c r="C33" s="19">
        <f t="shared" si="8"/>
        <v>0</v>
      </c>
      <c r="D33" s="19">
        <f t="shared" si="8"/>
        <v>12</v>
      </c>
      <c r="E33" s="19">
        <f t="shared" si="8"/>
        <v>1</v>
      </c>
      <c r="F33" s="19">
        <f t="shared" si="8"/>
        <v>7</v>
      </c>
      <c r="G33" s="19">
        <f t="shared" si="8"/>
        <v>2</v>
      </c>
      <c r="H33" s="19">
        <f t="shared" si="8"/>
        <v>0</v>
      </c>
      <c r="I33" s="19">
        <f t="shared" si="8"/>
        <v>1</v>
      </c>
      <c r="J33" s="19">
        <f t="shared" si="8"/>
        <v>0</v>
      </c>
      <c r="K33" s="19">
        <f t="shared" si="5"/>
        <v>23</v>
      </c>
      <c r="M33" s="2"/>
      <c r="N33" s="81"/>
      <c r="O33" s="226" t="s">
        <v>24</v>
      </c>
      <c r="P33" s="196">
        <f>SUM(P8:P32)</f>
        <v>14</v>
      </c>
      <c r="Q33" s="196">
        <f t="shared" ref="Q33:X33" si="9">SUM(Q8:Q32)</f>
        <v>34</v>
      </c>
      <c r="R33" s="196">
        <f t="shared" si="9"/>
        <v>487</v>
      </c>
      <c r="S33" s="196">
        <f t="shared" si="9"/>
        <v>862</v>
      </c>
      <c r="T33" s="196">
        <f t="shared" si="9"/>
        <v>7656</v>
      </c>
      <c r="U33" s="196">
        <f t="shared" si="9"/>
        <v>682</v>
      </c>
      <c r="V33" s="196">
        <f t="shared" si="9"/>
        <v>341</v>
      </c>
      <c r="W33" s="196">
        <f t="shared" si="9"/>
        <v>306</v>
      </c>
      <c r="X33" s="196">
        <f t="shared" si="9"/>
        <v>95</v>
      </c>
      <c r="Y33" s="196">
        <f t="shared" ref="Y33" si="10">SUM(Y8:Y32)</f>
        <v>10477</v>
      </c>
      <c r="Z33" s="19"/>
      <c r="AA33" s="2"/>
      <c r="AB33" s="226" t="s">
        <v>24</v>
      </c>
      <c r="AC33" s="230">
        <f>SUM(AC8:AC32)</f>
        <v>14</v>
      </c>
      <c r="AD33" s="214">
        <f>SUM(AD8:AD32)</f>
        <v>34</v>
      </c>
      <c r="AE33" s="214">
        <f t="shared" ref="AE33:AK33" si="11">SUM(AE8:AE32)</f>
        <v>487</v>
      </c>
      <c r="AF33" s="214">
        <f t="shared" si="11"/>
        <v>862</v>
      </c>
      <c r="AG33" s="214">
        <f t="shared" si="11"/>
        <v>7656</v>
      </c>
      <c r="AH33" s="214">
        <f t="shared" si="11"/>
        <v>682</v>
      </c>
      <c r="AI33" s="214">
        <f t="shared" si="11"/>
        <v>341</v>
      </c>
      <c r="AJ33" s="214">
        <f t="shared" si="11"/>
        <v>306</v>
      </c>
      <c r="AK33" s="214">
        <f t="shared" si="11"/>
        <v>95</v>
      </c>
      <c r="AL33" s="214">
        <f t="shared" ref="AL33" si="12">SUM(AL8:AL32)</f>
        <v>10477</v>
      </c>
      <c r="AM33" s="19"/>
      <c r="AN33" s="2"/>
      <c r="AO33" s="226" t="s">
        <v>24</v>
      </c>
      <c r="AP33" s="230">
        <f>SUM(AP8:AP32)</f>
        <v>9057</v>
      </c>
      <c r="AQ33" s="214">
        <f>SUM(AQ8:AQ32)</f>
        <v>659</v>
      </c>
      <c r="AR33" s="214">
        <f>SUM(AR8:AR32)</f>
        <v>761</v>
      </c>
      <c r="AS33" s="214">
        <f t="shared" ref="AS33" si="13">SUM(AS8:AS32)</f>
        <v>10477</v>
      </c>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row>
    <row r="34" spans="1:83" x14ac:dyDescent="0.25">
      <c r="A34" s="3" t="s">
        <v>2</v>
      </c>
      <c r="B34" s="19">
        <f t="shared" ref="B34:D64" si="14">SUM(B78+B121+B164+B207+B251+B294)</f>
        <v>12</v>
      </c>
      <c r="C34" s="19">
        <f t="shared" si="14"/>
        <v>13</v>
      </c>
      <c r="D34" s="19">
        <f t="shared" si="14"/>
        <v>19</v>
      </c>
      <c r="E34" s="19">
        <f t="shared" ref="E34:J43" si="15">SUM(E78+E121+E164+E207+E251+E294)</f>
        <v>26</v>
      </c>
      <c r="F34" s="19">
        <f t="shared" si="15"/>
        <v>24</v>
      </c>
      <c r="G34" s="19">
        <f t="shared" si="8"/>
        <v>7</v>
      </c>
      <c r="H34" s="19">
        <f t="shared" si="8"/>
        <v>4</v>
      </c>
      <c r="I34" s="19">
        <f t="shared" si="15"/>
        <v>2</v>
      </c>
      <c r="J34" s="19">
        <f t="shared" si="15"/>
        <v>0</v>
      </c>
      <c r="K34" s="19">
        <f t="shared" si="5"/>
        <v>107</v>
      </c>
      <c r="L34" s="19"/>
      <c r="N34" s="81"/>
      <c r="P34" s="95"/>
      <c r="Q34" s="95"/>
      <c r="R34" s="95"/>
      <c r="S34" s="95"/>
      <c r="T34" s="95"/>
      <c r="U34" s="95"/>
      <c r="V34" s="95"/>
      <c r="W34" s="95"/>
      <c r="X34" s="95"/>
      <c r="Y34" s="19"/>
      <c r="Z34" s="2"/>
      <c r="AA34" s="2"/>
      <c r="AL34" s="86"/>
      <c r="AM34" s="2"/>
      <c r="AN34" s="2"/>
      <c r="AP34" s="19"/>
      <c r="AQ34" s="19"/>
      <c r="AR34" s="19"/>
      <c r="AS34" s="19"/>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row>
    <row r="35" spans="1:83" x14ac:dyDescent="0.25">
      <c r="A35" s="92" t="s">
        <v>43</v>
      </c>
      <c r="B35" s="19">
        <f t="shared" si="14"/>
        <v>0</v>
      </c>
      <c r="C35" s="19">
        <f t="shared" si="14"/>
        <v>2</v>
      </c>
      <c r="D35" s="19">
        <f t="shared" ref="D35:D64" si="16">SUM(D79+D122+D165+D208+D252+D295)</f>
        <v>0</v>
      </c>
      <c r="E35" s="19">
        <f t="shared" si="15"/>
        <v>4</v>
      </c>
      <c r="F35" s="19">
        <f t="shared" si="15"/>
        <v>3</v>
      </c>
      <c r="G35" s="19">
        <f t="shared" si="15"/>
        <v>3</v>
      </c>
      <c r="H35" s="19">
        <f t="shared" si="15"/>
        <v>3</v>
      </c>
      <c r="I35" s="19">
        <f t="shared" si="15"/>
        <v>0</v>
      </c>
      <c r="J35" s="19">
        <f t="shared" si="15"/>
        <v>0</v>
      </c>
      <c r="K35" s="19">
        <f t="shared" si="5"/>
        <v>15</v>
      </c>
      <c r="AA35" s="2"/>
      <c r="AM35" s="2"/>
      <c r="AN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row>
    <row r="36" spans="1:83" s="2" customFormat="1" x14ac:dyDescent="0.25">
      <c r="A36" s="3" t="s">
        <v>3</v>
      </c>
      <c r="B36" s="19">
        <f t="shared" si="14"/>
        <v>1</v>
      </c>
      <c r="C36" s="19">
        <f t="shared" si="14"/>
        <v>5</v>
      </c>
      <c r="D36" s="19">
        <f t="shared" si="16"/>
        <v>6</v>
      </c>
      <c r="E36" s="19">
        <f t="shared" si="15"/>
        <v>13</v>
      </c>
      <c r="F36" s="19">
        <f t="shared" si="15"/>
        <v>5</v>
      </c>
      <c r="G36" s="19">
        <f t="shared" si="15"/>
        <v>11</v>
      </c>
      <c r="H36" s="19">
        <f t="shared" si="15"/>
        <v>0</v>
      </c>
      <c r="I36" s="19">
        <f t="shared" si="15"/>
        <v>2</v>
      </c>
      <c r="J36" s="19">
        <f t="shared" si="15"/>
        <v>1</v>
      </c>
      <c r="K36" s="19">
        <f t="shared" si="5"/>
        <v>44</v>
      </c>
      <c r="L36"/>
      <c r="M36"/>
      <c r="N36" s="81"/>
      <c r="O36" s="1" t="s">
        <v>244</v>
      </c>
      <c r="P36"/>
      <c r="Q36"/>
      <c r="R36"/>
      <c r="S36"/>
      <c r="T36"/>
      <c r="U36"/>
      <c r="V36"/>
      <c r="W36"/>
      <c r="X36"/>
      <c r="Y36"/>
      <c r="Z36"/>
      <c r="AB36" s="1" t="s">
        <v>244</v>
      </c>
      <c r="AO36"/>
      <c r="AP36"/>
      <c r="AQ36"/>
      <c r="AR36"/>
      <c r="AS36"/>
      <c r="AT36"/>
      <c r="CD36"/>
      <c r="CE36"/>
    </row>
    <row r="37" spans="1:83" x14ac:dyDescent="0.25">
      <c r="A37" s="3" t="s">
        <v>4</v>
      </c>
      <c r="B37" s="19">
        <f t="shared" si="14"/>
        <v>0</v>
      </c>
      <c r="C37" s="19">
        <f t="shared" si="14"/>
        <v>0</v>
      </c>
      <c r="D37" s="19">
        <f t="shared" si="16"/>
        <v>1</v>
      </c>
      <c r="E37" s="19">
        <f t="shared" si="15"/>
        <v>0</v>
      </c>
      <c r="F37" s="19">
        <f t="shared" si="15"/>
        <v>0</v>
      </c>
      <c r="G37" s="19">
        <f t="shared" si="15"/>
        <v>0</v>
      </c>
      <c r="H37" s="19">
        <f t="shared" si="15"/>
        <v>0</v>
      </c>
      <c r="I37" s="19">
        <f t="shared" si="15"/>
        <v>0</v>
      </c>
      <c r="J37" s="19">
        <f t="shared" si="15"/>
        <v>0</v>
      </c>
      <c r="K37" s="19">
        <f t="shared" si="5"/>
        <v>1</v>
      </c>
      <c r="N37" s="2"/>
      <c r="O37" s="1" t="s">
        <v>119</v>
      </c>
      <c r="AA37" s="2"/>
      <c r="AB37" s="1" t="s">
        <v>119</v>
      </c>
      <c r="AC37" s="2"/>
      <c r="AD37" s="2"/>
      <c r="AE37" s="2"/>
      <c r="AF37" s="2"/>
      <c r="AG37" s="2"/>
      <c r="AH37" s="2"/>
      <c r="AI37" s="2"/>
      <c r="AJ37" s="2"/>
      <c r="AK37" s="2"/>
      <c r="AL37" s="2"/>
      <c r="AM37" s="2"/>
      <c r="AN37" s="2"/>
      <c r="BH37" s="2"/>
      <c r="BI37" s="2"/>
      <c r="BJ37" s="2"/>
      <c r="BK37" s="2"/>
      <c r="BL37" s="2"/>
      <c r="BM37" s="2"/>
      <c r="BN37" s="2"/>
      <c r="BO37" s="2"/>
      <c r="BP37" s="2"/>
      <c r="BQ37" s="2"/>
      <c r="BR37" s="2"/>
      <c r="BS37" s="2"/>
      <c r="BT37" s="2"/>
      <c r="BU37" s="2"/>
      <c r="BV37" s="2"/>
      <c r="BW37" s="2"/>
      <c r="BX37" s="2"/>
      <c r="BY37" s="2"/>
      <c r="BZ37" s="2"/>
      <c r="CA37" s="2"/>
      <c r="CB37" s="2"/>
      <c r="CC37" s="2"/>
      <c r="CD37" s="2"/>
      <c r="CE37" s="2"/>
    </row>
    <row r="38" spans="1:83" x14ac:dyDescent="0.25">
      <c r="A38" s="92" t="s">
        <v>48</v>
      </c>
      <c r="B38" s="19">
        <f t="shared" si="14"/>
        <v>0</v>
      </c>
      <c r="C38" s="19">
        <f t="shared" si="14"/>
        <v>0</v>
      </c>
      <c r="D38" s="19">
        <f t="shared" si="16"/>
        <v>0</v>
      </c>
      <c r="E38" s="19">
        <f t="shared" si="15"/>
        <v>0</v>
      </c>
      <c r="F38" s="19">
        <f t="shared" si="15"/>
        <v>0</v>
      </c>
      <c r="G38" s="19">
        <f t="shared" si="15"/>
        <v>0</v>
      </c>
      <c r="H38" s="19">
        <f t="shared" si="15"/>
        <v>0</v>
      </c>
      <c r="I38" s="19">
        <f t="shared" si="15"/>
        <v>0</v>
      </c>
      <c r="J38" s="19">
        <f t="shared" si="15"/>
        <v>0</v>
      </c>
      <c r="K38" s="19">
        <f t="shared" si="5"/>
        <v>0</v>
      </c>
      <c r="P38" t="s">
        <v>20</v>
      </c>
      <c r="S38" t="s">
        <v>21</v>
      </c>
      <c r="Z38" s="2"/>
      <c r="AA38" s="2"/>
      <c r="AB38" s="1" t="s">
        <v>64</v>
      </c>
      <c r="AC38" s="2"/>
      <c r="AD38" s="2"/>
      <c r="AE38" s="2"/>
      <c r="AF38" s="2"/>
      <c r="AG38" s="2"/>
      <c r="AH38" s="2"/>
      <c r="AI38" s="2"/>
      <c r="AJ38" s="2"/>
      <c r="AK38" s="2"/>
      <c r="AL38" s="2"/>
      <c r="AN38" s="2"/>
      <c r="BH38" s="2"/>
      <c r="BI38" s="2"/>
      <c r="BJ38" s="2"/>
      <c r="BK38" s="2"/>
      <c r="BL38" s="2"/>
      <c r="BM38" s="2"/>
      <c r="BN38" s="2"/>
      <c r="BO38" s="2"/>
      <c r="BP38" s="2"/>
      <c r="BQ38" s="2"/>
      <c r="BR38" s="2"/>
      <c r="BS38" s="2"/>
      <c r="BT38" s="2"/>
      <c r="BU38" s="2"/>
      <c r="BV38" s="2"/>
      <c r="BW38" s="2"/>
      <c r="BX38" s="2"/>
      <c r="BY38" s="2"/>
      <c r="BZ38" s="2"/>
      <c r="CA38" s="2"/>
      <c r="CB38" s="2"/>
      <c r="CC38" s="2"/>
    </row>
    <row r="39" spans="1:83" x14ac:dyDescent="0.25">
      <c r="A39" s="3" t="s">
        <v>6</v>
      </c>
      <c r="B39" s="19">
        <f t="shared" si="14"/>
        <v>0</v>
      </c>
      <c r="C39" s="19">
        <f t="shared" si="14"/>
        <v>0</v>
      </c>
      <c r="D39" s="19">
        <f t="shared" si="16"/>
        <v>0</v>
      </c>
      <c r="E39" s="19">
        <f t="shared" si="15"/>
        <v>0</v>
      </c>
      <c r="F39" s="19">
        <f t="shared" si="15"/>
        <v>0</v>
      </c>
      <c r="G39" s="19">
        <f t="shared" si="15"/>
        <v>0</v>
      </c>
      <c r="H39" s="19">
        <f t="shared" si="15"/>
        <v>0</v>
      </c>
      <c r="I39" s="19">
        <f t="shared" si="15"/>
        <v>0</v>
      </c>
      <c r="J39" s="19">
        <f t="shared" si="15"/>
        <v>1</v>
      </c>
      <c r="K39" s="19">
        <f t="shared" si="5"/>
        <v>1</v>
      </c>
      <c r="N39" s="81" t="s">
        <v>154</v>
      </c>
      <c r="O39" s="131" t="s">
        <v>19</v>
      </c>
      <c r="P39" s="97">
        <v>16</v>
      </c>
      <c r="Q39" s="104">
        <v>21</v>
      </c>
      <c r="R39" s="104">
        <v>26</v>
      </c>
      <c r="S39" s="104">
        <v>1</v>
      </c>
      <c r="T39" s="104">
        <v>6</v>
      </c>
      <c r="U39" s="104">
        <v>11</v>
      </c>
      <c r="V39" s="104">
        <v>16</v>
      </c>
      <c r="W39" s="104">
        <v>21</v>
      </c>
      <c r="X39" s="104">
        <v>26</v>
      </c>
      <c r="Y39" s="115" t="s">
        <v>24</v>
      </c>
      <c r="Z39" s="19"/>
      <c r="AA39" s="2"/>
      <c r="AB39" s="2"/>
      <c r="AC39" s="2" t="s">
        <v>20</v>
      </c>
      <c r="AD39" s="2"/>
      <c r="AE39" s="2"/>
      <c r="AF39" s="2" t="s">
        <v>21</v>
      </c>
      <c r="AG39" s="2"/>
      <c r="AH39" s="2"/>
      <c r="AI39" s="2"/>
      <c r="AJ39" s="2"/>
      <c r="AK39" s="2"/>
      <c r="AL39" s="2"/>
      <c r="AN39" s="2"/>
      <c r="BH39" s="2"/>
      <c r="BI39" s="2"/>
      <c r="BJ39" s="2"/>
      <c r="BK39" s="2"/>
      <c r="BL39" s="2"/>
      <c r="BM39" s="2"/>
      <c r="BN39" s="2"/>
      <c r="BO39" s="2"/>
      <c r="BP39" s="2"/>
      <c r="BQ39" s="2"/>
      <c r="BR39" s="2"/>
      <c r="BS39" s="2"/>
      <c r="BT39" s="2"/>
      <c r="BU39" s="2"/>
      <c r="BV39" s="2"/>
      <c r="BW39" s="2"/>
      <c r="BX39" s="2"/>
      <c r="BY39" s="2"/>
      <c r="BZ39" s="2"/>
      <c r="CA39" s="2"/>
      <c r="CB39" s="2"/>
      <c r="CC39" s="2"/>
      <c r="CD39" s="2"/>
      <c r="CE39" s="2"/>
    </row>
    <row r="40" spans="1:83" x14ac:dyDescent="0.25">
      <c r="A40" s="3" t="s">
        <v>7</v>
      </c>
      <c r="B40" s="19">
        <f t="shared" si="14"/>
        <v>0</v>
      </c>
      <c r="C40" s="19">
        <f t="shared" si="14"/>
        <v>0</v>
      </c>
      <c r="D40" s="19">
        <f t="shared" si="16"/>
        <v>0</v>
      </c>
      <c r="E40" s="19">
        <f t="shared" si="15"/>
        <v>0</v>
      </c>
      <c r="F40" s="19">
        <f t="shared" si="15"/>
        <v>0</v>
      </c>
      <c r="G40" s="19">
        <f t="shared" si="15"/>
        <v>4</v>
      </c>
      <c r="H40" s="19">
        <f t="shared" si="15"/>
        <v>17</v>
      </c>
      <c r="I40" s="19">
        <f t="shared" si="15"/>
        <v>20</v>
      </c>
      <c r="J40" s="19">
        <f t="shared" si="15"/>
        <v>2</v>
      </c>
      <c r="K40" s="19">
        <f t="shared" si="5"/>
        <v>43</v>
      </c>
      <c r="N40" s="81">
        <v>1</v>
      </c>
      <c r="O40" s="227" t="s">
        <v>1</v>
      </c>
      <c r="P40" s="95">
        <v>0</v>
      </c>
      <c r="Q40" s="95">
        <v>0</v>
      </c>
      <c r="R40" s="95">
        <v>4</v>
      </c>
      <c r="S40" s="95">
        <v>18</v>
      </c>
      <c r="T40" s="95">
        <v>48</v>
      </c>
      <c r="U40" s="95">
        <v>43</v>
      </c>
      <c r="V40" s="95">
        <v>47</v>
      </c>
      <c r="W40" s="95">
        <v>38</v>
      </c>
      <c r="X40" s="95">
        <v>56</v>
      </c>
      <c r="Y40" s="95">
        <f>SUM(P40:X40)</f>
        <v>254</v>
      </c>
      <c r="Z40" s="2"/>
      <c r="AA40" s="2"/>
      <c r="AB40" s="131" t="s">
        <v>19</v>
      </c>
      <c r="AC40" s="97">
        <v>16</v>
      </c>
      <c r="AD40" s="104">
        <v>21</v>
      </c>
      <c r="AE40" s="104">
        <v>26</v>
      </c>
      <c r="AF40" s="104">
        <v>1</v>
      </c>
      <c r="AG40" s="104">
        <v>6</v>
      </c>
      <c r="AH40" s="104">
        <v>11</v>
      </c>
      <c r="AI40" s="104">
        <v>16</v>
      </c>
      <c r="AJ40" s="104">
        <v>21</v>
      </c>
      <c r="AK40" s="104">
        <v>26</v>
      </c>
      <c r="AL40" s="115" t="s">
        <v>24</v>
      </c>
      <c r="AN40" s="2"/>
      <c r="BH40" s="2"/>
      <c r="BI40" s="2"/>
      <c r="BJ40" s="2"/>
      <c r="BK40" s="2"/>
      <c r="BL40" s="2"/>
      <c r="BM40" s="2"/>
      <c r="BN40" s="2"/>
      <c r="BO40" s="2"/>
      <c r="BP40" s="2"/>
      <c r="BQ40" s="2"/>
      <c r="BR40" s="2"/>
      <c r="BS40" s="2"/>
      <c r="BT40" s="2"/>
      <c r="BU40" s="2"/>
      <c r="BV40" s="2"/>
      <c r="BW40" s="2"/>
      <c r="BX40" s="2"/>
      <c r="BY40" s="2"/>
      <c r="BZ40" s="2"/>
      <c r="CA40" s="2"/>
      <c r="CB40" s="2"/>
      <c r="CC40" s="2"/>
    </row>
    <row r="41" spans="1:83" x14ac:dyDescent="0.25">
      <c r="A41" s="124" t="s">
        <v>83</v>
      </c>
      <c r="B41" s="19">
        <f t="shared" si="14"/>
        <v>0</v>
      </c>
      <c r="C41" s="19">
        <f t="shared" si="14"/>
        <v>0</v>
      </c>
      <c r="D41" s="19">
        <f t="shared" si="16"/>
        <v>0</v>
      </c>
      <c r="E41" s="19">
        <f t="shared" si="15"/>
        <v>0</v>
      </c>
      <c r="F41" s="19">
        <f t="shared" si="15"/>
        <v>0</v>
      </c>
      <c r="G41" s="19">
        <f t="shared" si="15"/>
        <v>0</v>
      </c>
      <c r="H41" s="19">
        <f t="shared" si="15"/>
        <v>0</v>
      </c>
      <c r="I41" s="19">
        <f t="shared" si="15"/>
        <v>0</v>
      </c>
      <c r="J41" s="19">
        <f t="shared" si="15"/>
        <v>0</v>
      </c>
      <c r="K41" s="19">
        <f t="shared" si="5"/>
        <v>0</v>
      </c>
      <c r="N41" s="81">
        <v>2</v>
      </c>
      <c r="O41" s="218" t="s">
        <v>41</v>
      </c>
      <c r="P41" s="95">
        <v>0</v>
      </c>
      <c r="Q41" s="95">
        <v>0</v>
      </c>
      <c r="R41" s="95">
        <v>12</v>
      </c>
      <c r="S41" s="95">
        <v>1</v>
      </c>
      <c r="T41" s="95">
        <v>7</v>
      </c>
      <c r="U41" s="95">
        <v>2</v>
      </c>
      <c r="V41" s="95">
        <v>0</v>
      </c>
      <c r="W41" s="95">
        <v>1</v>
      </c>
      <c r="X41" s="95">
        <v>0</v>
      </c>
      <c r="Y41" s="95">
        <f t="shared" ref="Y41:Y59" si="17">SUM(P41:X41)</f>
        <v>23</v>
      </c>
      <c r="AA41" s="2"/>
      <c r="AB41" s="153" t="s">
        <v>18</v>
      </c>
      <c r="AC41" s="95">
        <v>0</v>
      </c>
      <c r="AD41" s="95">
        <v>0</v>
      </c>
      <c r="AE41" s="95">
        <v>0</v>
      </c>
      <c r="AF41" s="95">
        <v>30</v>
      </c>
      <c r="AG41" s="95">
        <v>6120</v>
      </c>
      <c r="AH41" s="95">
        <v>20</v>
      </c>
      <c r="AI41" s="95">
        <v>1</v>
      </c>
      <c r="AJ41" s="95">
        <v>4</v>
      </c>
      <c r="AK41" s="95">
        <v>9</v>
      </c>
      <c r="AL41" s="95">
        <v>6184</v>
      </c>
      <c r="AM41" s="2"/>
      <c r="AN41" s="2"/>
      <c r="BH41" s="2"/>
      <c r="BI41" s="2"/>
      <c r="BJ41" s="2"/>
      <c r="BK41" s="2"/>
      <c r="BL41" s="2"/>
      <c r="BM41" s="2"/>
      <c r="BN41" s="2"/>
      <c r="BO41" s="2"/>
      <c r="BP41" s="2"/>
      <c r="BQ41" s="2"/>
      <c r="BR41" s="2"/>
      <c r="BS41" s="2"/>
      <c r="BT41" s="2"/>
      <c r="BU41" s="2"/>
      <c r="BV41" s="2"/>
      <c r="BW41" s="2"/>
      <c r="BX41" s="2"/>
      <c r="BY41" s="2"/>
      <c r="BZ41" s="2"/>
      <c r="CA41" s="2"/>
      <c r="CB41" s="2"/>
      <c r="CC41" s="2"/>
    </row>
    <row r="42" spans="1:83" x14ac:dyDescent="0.25">
      <c r="A42" s="92" t="s">
        <v>50</v>
      </c>
      <c r="B42" s="19">
        <f t="shared" si="14"/>
        <v>0</v>
      </c>
      <c r="C42" s="19">
        <f t="shared" si="14"/>
        <v>0</v>
      </c>
      <c r="D42" s="19">
        <f t="shared" si="16"/>
        <v>0</v>
      </c>
      <c r="E42" s="19">
        <f t="shared" si="15"/>
        <v>0</v>
      </c>
      <c r="F42" s="19">
        <f t="shared" si="15"/>
        <v>1</v>
      </c>
      <c r="G42" s="19">
        <f t="shared" si="15"/>
        <v>0</v>
      </c>
      <c r="H42" s="19">
        <f t="shared" si="15"/>
        <v>0</v>
      </c>
      <c r="I42" s="19">
        <f t="shared" si="15"/>
        <v>0</v>
      </c>
      <c r="J42" s="19">
        <f t="shared" si="15"/>
        <v>0</v>
      </c>
      <c r="K42" s="19">
        <f t="shared" si="5"/>
        <v>1</v>
      </c>
      <c r="N42" s="81">
        <v>3</v>
      </c>
      <c r="O42" s="218" t="s">
        <v>2</v>
      </c>
      <c r="P42" s="95">
        <v>12</v>
      </c>
      <c r="Q42" s="95">
        <v>11</v>
      </c>
      <c r="R42" s="95">
        <v>19</v>
      </c>
      <c r="S42" s="95">
        <v>26</v>
      </c>
      <c r="T42" s="95">
        <v>7</v>
      </c>
      <c r="U42" s="95">
        <v>7</v>
      </c>
      <c r="V42" s="95">
        <v>4</v>
      </c>
      <c r="W42" s="95">
        <v>2</v>
      </c>
      <c r="X42" s="95">
        <v>0</v>
      </c>
      <c r="Y42" s="95">
        <f t="shared" si="17"/>
        <v>88</v>
      </c>
      <c r="AA42" s="2"/>
      <c r="AB42" s="102" t="s">
        <v>11</v>
      </c>
      <c r="AC42" s="95">
        <v>0</v>
      </c>
      <c r="AD42" s="95">
        <v>0</v>
      </c>
      <c r="AE42" s="95">
        <v>55</v>
      </c>
      <c r="AF42" s="95">
        <v>419</v>
      </c>
      <c r="AG42" s="95">
        <v>50</v>
      </c>
      <c r="AH42" s="95">
        <v>155</v>
      </c>
      <c r="AI42" s="95">
        <v>125</v>
      </c>
      <c r="AJ42" s="95">
        <v>125</v>
      </c>
      <c r="AK42" s="95">
        <v>13</v>
      </c>
      <c r="AL42" s="95">
        <v>942</v>
      </c>
      <c r="AM42" s="2"/>
      <c r="AN42" s="2"/>
      <c r="AO42" s="2"/>
      <c r="BH42" s="2"/>
      <c r="BI42" s="2"/>
      <c r="BJ42" s="2"/>
      <c r="BK42" s="2"/>
      <c r="BL42" s="2"/>
      <c r="BM42" s="2"/>
      <c r="BN42" s="2"/>
      <c r="BO42" s="2"/>
      <c r="BP42" s="2"/>
      <c r="BQ42" s="2"/>
      <c r="BR42" s="2"/>
      <c r="BS42" s="2"/>
      <c r="BT42" s="2"/>
      <c r="BU42" s="2"/>
      <c r="BV42" s="2"/>
      <c r="BW42" s="2"/>
      <c r="BX42" s="2"/>
      <c r="BY42" s="2"/>
      <c r="BZ42" s="2"/>
      <c r="CA42" s="2"/>
      <c r="CB42" s="2"/>
      <c r="CC42" s="2"/>
    </row>
    <row r="43" spans="1:83" x14ac:dyDescent="0.25">
      <c r="A43" s="92" t="s">
        <v>51</v>
      </c>
      <c r="B43" s="19">
        <f t="shared" si="14"/>
        <v>0</v>
      </c>
      <c r="C43" s="19">
        <f t="shared" si="14"/>
        <v>0</v>
      </c>
      <c r="D43" s="19">
        <f t="shared" si="16"/>
        <v>0</v>
      </c>
      <c r="E43" s="19">
        <f t="shared" si="15"/>
        <v>0</v>
      </c>
      <c r="F43" s="19">
        <f t="shared" si="15"/>
        <v>0</v>
      </c>
      <c r="G43" s="19">
        <f t="shared" si="15"/>
        <v>0</v>
      </c>
      <c r="H43" s="19">
        <f t="shared" si="15"/>
        <v>0</v>
      </c>
      <c r="I43" s="19">
        <f t="shared" si="15"/>
        <v>0</v>
      </c>
      <c r="J43" s="19">
        <f t="shared" si="15"/>
        <v>0</v>
      </c>
      <c r="K43" s="19">
        <f t="shared" si="5"/>
        <v>0</v>
      </c>
      <c r="N43" s="81">
        <v>4</v>
      </c>
      <c r="O43" s="218" t="s">
        <v>3</v>
      </c>
      <c r="P43" s="95">
        <v>0</v>
      </c>
      <c r="Q43" s="95">
        <v>0</v>
      </c>
      <c r="R43" s="95">
        <v>1</v>
      </c>
      <c r="S43" s="95">
        <v>5</v>
      </c>
      <c r="T43" s="95">
        <v>2</v>
      </c>
      <c r="U43" s="95">
        <v>1</v>
      </c>
      <c r="V43" s="95">
        <v>0</v>
      </c>
      <c r="W43" s="95">
        <v>1</v>
      </c>
      <c r="X43" s="95">
        <v>0</v>
      </c>
      <c r="Y43" s="95">
        <f t="shared" si="17"/>
        <v>10</v>
      </c>
      <c r="Z43" s="2"/>
      <c r="AA43" s="2"/>
      <c r="AB43" s="102" t="s">
        <v>9</v>
      </c>
      <c r="AC43" s="95">
        <v>0</v>
      </c>
      <c r="AD43" s="95">
        <v>12</v>
      </c>
      <c r="AE43" s="95">
        <v>205</v>
      </c>
      <c r="AF43" s="95">
        <v>95</v>
      </c>
      <c r="AG43" s="95">
        <v>268</v>
      </c>
      <c r="AH43" s="95">
        <v>65</v>
      </c>
      <c r="AI43" s="95">
        <v>0</v>
      </c>
      <c r="AJ43" s="95">
        <v>0</v>
      </c>
      <c r="AK43" s="95">
        <v>0</v>
      </c>
      <c r="AL43" s="95">
        <v>645</v>
      </c>
      <c r="AM43" s="2"/>
      <c r="AN43" s="2"/>
      <c r="AO43" s="2"/>
      <c r="BH43" s="2"/>
      <c r="BI43" s="2"/>
      <c r="BJ43" s="2"/>
      <c r="BK43" s="2"/>
      <c r="BL43" s="2"/>
      <c r="BM43" s="2"/>
      <c r="BN43" s="2"/>
      <c r="BO43" s="2"/>
      <c r="BP43" s="2"/>
      <c r="BQ43" s="2"/>
      <c r="BR43" s="2"/>
      <c r="BS43" s="2"/>
      <c r="BT43" s="2"/>
      <c r="BU43" s="2"/>
      <c r="BV43" s="2"/>
      <c r="BW43" s="2"/>
      <c r="BX43" s="2"/>
      <c r="BY43" s="2"/>
      <c r="BZ43" s="2"/>
      <c r="CA43" s="2"/>
      <c r="CB43" s="2"/>
      <c r="CC43" s="2"/>
    </row>
    <row r="44" spans="1:83" x14ac:dyDescent="0.25">
      <c r="A44" s="92" t="s">
        <v>42</v>
      </c>
      <c r="B44" s="19">
        <f t="shared" si="14"/>
        <v>0</v>
      </c>
      <c r="C44" s="19">
        <f t="shared" si="14"/>
        <v>0</v>
      </c>
      <c r="D44" s="19">
        <f t="shared" si="16"/>
        <v>0</v>
      </c>
      <c r="E44" s="19">
        <f t="shared" ref="E44:J53" si="18">SUM(E88+E131+E174+E217+E261+E304)</f>
        <v>0</v>
      </c>
      <c r="F44" s="19">
        <f t="shared" si="18"/>
        <v>1</v>
      </c>
      <c r="G44" s="19">
        <f t="shared" si="18"/>
        <v>1</v>
      </c>
      <c r="H44" s="19">
        <f t="shared" si="18"/>
        <v>0</v>
      </c>
      <c r="I44" s="19">
        <f t="shared" si="18"/>
        <v>0</v>
      </c>
      <c r="J44" s="19">
        <f t="shared" si="18"/>
        <v>3</v>
      </c>
      <c r="K44" s="19">
        <f t="shared" si="5"/>
        <v>5</v>
      </c>
      <c r="N44" s="81">
        <v>5</v>
      </c>
      <c r="O44" s="218" t="s">
        <v>4</v>
      </c>
      <c r="P44" s="95">
        <v>0</v>
      </c>
      <c r="Q44" s="95">
        <v>0</v>
      </c>
      <c r="R44" s="95">
        <v>1</v>
      </c>
      <c r="S44" s="95">
        <v>0</v>
      </c>
      <c r="T44" s="95">
        <v>0</v>
      </c>
      <c r="U44" s="95">
        <v>0</v>
      </c>
      <c r="V44" s="95">
        <v>0</v>
      </c>
      <c r="W44" s="95">
        <v>0</v>
      </c>
      <c r="X44" s="95">
        <v>0</v>
      </c>
      <c r="Y44" s="95">
        <f t="shared" si="17"/>
        <v>1</v>
      </c>
      <c r="Z44" s="2"/>
      <c r="AA44" s="2"/>
      <c r="AB44" s="102" t="s">
        <v>14</v>
      </c>
      <c r="AC44" s="95">
        <v>0</v>
      </c>
      <c r="AD44" s="95">
        <v>0</v>
      </c>
      <c r="AE44" s="95">
        <v>107</v>
      </c>
      <c r="AF44" s="95">
        <v>29</v>
      </c>
      <c r="AG44" s="95">
        <v>306</v>
      </c>
      <c r="AH44" s="95">
        <v>7</v>
      </c>
      <c r="AI44" s="95">
        <v>4</v>
      </c>
      <c r="AJ44" s="95">
        <v>54</v>
      </c>
      <c r="AK44" s="95">
        <v>0</v>
      </c>
      <c r="AL44" s="95">
        <v>507</v>
      </c>
      <c r="AM44" s="2"/>
      <c r="AN44" s="2"/>
      <c r="AO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row>
    <row r="45" spans="1:83" x14ac:dyDescent="0.25">
      <c r="A45" s="3" t="s">
        <v>8</v>
      </c>
      <c r="B45" s="19">
        <f t="shared" si="14"/>
        <v>0</v>
      </c>
      <c r="C45" s="19">
        <f t="shared" si="14"/>
        <v>0</v>
      </c>
      <c r="D45" s="19">
        <f t="shared" si="16"/>
        <v>0</v>
      </c>
      <c r="E45" s="19">
        <f t="shared" si="18"/>
        <v>0</v>
      </c>
      <c r="F45" s="19">
        <f t="shared" si="18"/>
        <v>20</v>
      </c>
      <c r="G45" s="19">
        <f t="shared" si="18"/>
        <v>1</v>
      </c>
      <c r="H45" s="19">
        <f t="shared" si="18"/>
        <v>30</v>
      </c>
      <c r="I45" s="19">
        <f t="shared" si="18"/>
        <v>0</v>
      </c>
      <c r="J45" s="19">
        <f t="shared" si="18"/>
        <v>7</v>
      </c>
      <c r="K45" s="19">
        <f t="shared" si="5"/>
        <v>58</v>
      </c>
      <c r="N45" s="81">
        <v>6</v>
      </c>
      <c r="O45" s="218" t="s">
        <v>7</v>
      </c>
      <c r="P45" s="95">
        <v>0</v>
      </c>
      <c r="Q45" s="95">
        <v>0</v>
      </c>
      <c r="R45" s="95">
        <v>0</v>
      </c>
      <c r="S45" s="95">
        <v>0</v>
      </c>
      <c r="T45" s="95">
        <v>0</v>
      </c>
      <c r="U45" s="95">
        <v>0</v>
      </c>
      <c r="V45" s="95">
        <v>8</v>
      </c>
      <c r="W45" s="95">
        <v>2</v>
      </c>
      <c r="X45" s="95">
        <v>1</v>
      </c>
      <c r="Y45" s="95">
        <f t="shared" si="17"/>
        <v>11</v>
      </c>
      <c r="Z45" s="19"/>
      <c r="AA45" s="2"/>
      <c r="AB45" s="102" t="s">
        <v>1</v>
      </c>
      <c r="AC45" s="95">
        <v>0</v>
      </c>
      <c r="AD45" s="95">
        <v>0</v>
      </c>
      <c r="AE45" s="95">
        <v>4</v>
      </c>
      <c r="AF45" s="95">
        <v>18</v>
      </c>
      <c r="AG45" s="95">
        <v>48</v>
      </c>
      <c r="AH45" s="95">
        <v>43</v>
      </c>
      <c r="AI45" s="95">
        <v>47</v>
      </c>
      <c r="AJ45" s="95">
        <v>38</v>
      </c>
      <c r="AK45" s="95">
        <v>56</v>
      </c>
      <c r="AL45" s="95">
        <v>254</v>
      </c>
      <c r="AM45" s="19"/>
      <c r="AN45" s="2"/>
      <c r="AO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row>
    <row r="46" spans="1:83" x14ac:dyDescent="0.25">
      <c r="A46" s="3" t="s">
        <v>9</v>
      </c>
      <c r="B46" s="19">
        <f t="shared" si="14"/>
        <v>0</v>
      </c>
      <c r="C46" s="19">
        <f t="shared" si="14"/>
        <v>12</v>
      </c>
      <c r="D46" s="19">
        <f t="shared" si="16"/>
        <v>232</v>
      </c>
      <c r="E46" s="19">
        <f t="shared" si="18"/>
        <v>110</v>
      </c>
      <c r="F46" s="19">
        <f t="shared" si="18"/>
        <v>588</v>
      </c>
      <c r="G46" s="19">
        <f t="shared" si="18"/>
        <v>265</v>
      </c>
      <c r="H46" s="19">
        <f t="shared" si="18"/>
        <v>73</v>
      </c>
      <c r="I46" s="19">
        <f t="shared" si="18"/>
        <v>55</v>
      </c>
      <c r="J46" s="19">
        <f t="shared" si="18"/>
        <v>0</v>
      </c>
      <c r="K46" s="19">
        <f t="shared" si="5"/>
        <v>1335</v>
      </c>
      <c r="N46" s="81">
        <v>7</v>
      </c>
      <c r="O46" s="218" t="s">
        <v>50</v>
      </c>
      <c r="P46" s="95">
        <v>0</v>
      </c>
      <c r="Q46" s="95">
        <v>0</v>
      </c>
      <c r="R46" s="95">
        <v>0</v>
      </c>
      <c r="S46" s="95">
        <v>0</v>
      </c>
      <c r="T46" s="95">
        <v>1</v>
      </c>
      <c r="U46" s="95">
        <v>0</v>
      </c>
      <c r="V46" s="95">
        <v>0</v>
      </c>
      <c r="W46" s="95">
        <v>0</v>
      </c>
      <c r="X46" s="95">
        <v>0</v>
      </c>
      <c r="Y46" s="95">
        <f t="shared" si="17"/>
        <v>1</v>
      </c>
      <c r="Z46" s="2"/>
      <c r="AA46" s="2"/>
      <c r="AB46" s="102" t="s">
        <v>12</v>
      </c>
      <c r="AC46" s="95">
        <v>0</v>
      </c>
      <c r="AD46" s="95">
        <v>0</v>
      </c>
      <c r="AE46" s="95">
        <v>16</v>
      </c>
      <c r="AF46" s="95">
        <v>163</v>
      </c>
      <c r="AG46" s="95">
        <v>20</v>
      </c>
      <c r="AH46" s="95">
        <v>35</v>
      </c>
      <c r="AI46" s="95">
        <v>6</v>
      </c>
      <c r="AJ46" s="95">
        <v>2</v>
      </c>
      <c r="AK46" s="95">
        <v>0</v>
      </c>
      <c r="AL46" s="95">
        <v>242</v>
      </c>
      <c r="AM46" s="2"/>
      <c r="AN46" s="2"/>
      <c r="AO46" s="2"/>
      <c r="AP46" s="95"/>
      <c r="AQ46" s="95"/>
      <c r="AR46" s="95"/>
      <c r="AS46" s="95"/>
      <c r="AT46" s="95"/>
      <c r="AU46" s="95"/>
      <c r="AV46" s="95"/>
      <c r="AW46" s="95"/>
      <c r="AX46" s="95"/>
      <c r="AY46" s="95"/>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row>
    <row r="47" spans="1:83" x14ac:dyDescent="0.25">
      <c r="A47" s="92" t="s">
        <v>44</v>
      </c>
      <c r="B47" s="19">
        <f t="shared" si="14"/>
        <v>0</v>
      </c>
      <c r="C47" s="19">
        <f t="shared" si="14"/>
        <v>0</v>
      </c>
      <c r="D47" s="19">
        <f t="shared" si="16"/>
        <v>0</v>
      </c>
      <c r="E47" s="19">
        <f t="shared" si="18"/>
        <v>4</v>
      </c>
      <c r="F47" s="19">
        <f t="shared" si="18"/>
        <v>5</v>
      </c>
      <c r="G47" s="19">
        <f t="shared" si="18"/>
        <v>0</v>
      </c>
      <c r="H47" s="19">
        <f t="shared" si="18"/>
        <v>0</v>
      </c>
      <c r="I47" s="19">
        <f t="shared" si="18"/>
        <v>0</v>
      </c>
      <c r="J47" s="19">
        <f t="shared" si="18"/>
        <v>0</v>
      </c>
      <c r="K47" s="19">
        <f t="shared" si="5"/>
        <v>9</v>
      </c>
      <c r="N47" s="81">
        <v>8</v>
      </c>
      <c r="O47" s="218" t="s">
        <v>42</v>
      </c>
      <c r="P47" s="95">
        <v>0</v>
      </c>
      <c r="Q47" s="95">
        <v>0</v>
      </c>
      <c r="R47" s="95">
        <v>0</v>
      </c>
      <c r="S47" s="95">
        <v>0</v>
      </c>
      <c r="T47" s="95">
        <v>1</v>
      </c>
      <c r="U47" s="95">
        <v>1</v>
      </c>
      <c r="V47" s="95">
        <v>0</v>
      </c>
      <c r="W47" s="95">
        <v>0</v>
      </c>
      <c r="X47" s="95">
        <v>3</v>
      </c>
      <c r="Y47" s="95">
        <f t="shared" si="17"/>
        <v>5</v>
      </c>
      <c r="Z47" s="2"/>
      <c r="AA47" s="2"/>
      <c r="AB47" s="102" t="s">
        <v>2</v>
      </c>
      <c r="AC47" s="95">
        <v>12</v>
      </c>
      <c r="AD47" s="95">
        <v>11</v>
      </c>
      <c r="AE47" s="95">
        <v>19</v>
      </c>
      <c r="AF47" s="95">
        <v>26</v>
      </c>
      <c r="AG47" s="95">
        <v>7</v>
      </c>
      <c r="AH47" s="95">
        <v>7</v>
      </c>
      <c r="AI47" s="95">
        <v>4</v>
      </c>
      <c r="AJ47" s="95">
        <v>2</v>
      </c>
      <c r="AK47" s="95">
        <v>0</v>
      </c>
      <c r="AL47" s="95">
        <v>88</v>
      </c>
      <c r="AM47" s="2"/>
      <c r="AN47" s="2"/>
      <c r="AO47" s="2"/>
      <c r="AP47" s="95"/>
      <c r="AQ47" s="95"/>
      <c r="AR47" s="95"/>
      <c r="AS47" s="95"/>
      <c r="AT47" s="95"/>
      <c r="AU47" s="95"/>
      <c r="AV47" s="95"/>
      <c r="AW47" s="95"/>
      <c r="AX47" s="95"/>
      <c r="AY47" s="95"/>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row>
    <row r="48" spans="1:83" x14ac:dyDescent="0.25">
      <c r="A48" s="3" t="s">
        <v>10</v>
      </c>
      <c r="B48" s="19">
        <f t="shared" si="14"/>
        <v>0</v>
      </c>
      <c r="C48" s="19">
        <f t="shared" si="14"/>
        <v>0</v>
      </c>
      <c r="D48" s="19">
        <f t="shared" si="16"/>
        <v>15</v>
      </c>
      <c r="E48" s="19">
        <f t="shared" si="18"/>
        <v>17</v>
      </c>
      <c r="F48" s="19">
        <f t="shared" si="18"/>
        <v>15</v>
      </c>
      <c r="G48" s="19">
        <f t="shared" si="18"/>
        <v>5</v>
      </c>
      <c r="H48" s="19">
        <f t="shared" si="18"/>
        <v>3</v>
      </c>
      <c r="I48" s="19">
        <f t="shared" si="18"/>
        <v>0</v>
      </c>
      <c r="J48" s="19">
        <f t="shared" si="18"/>
        <v>0</v>
      </c>
      <c r="K48" s="19">
        <f t="shared" si="5"/>
        <v>55</v>
      </c>
      <c r="N48" s="81">
        <v>9</v>
      </c>
      <c r="O48" s="218" t="s">
        <v>8</v>
      </c>
      <c r="P48" s="95">
        <v>0</v>
      </c>
      <c r="Q48" s="95">
        <v>0</v>
      </c>
      <c r="R48" s="95">
        <v>0</v>
      </c>
      <c r="S48" s="95">
        <v>0</v>
      </c>
      <c r="T48" s="95">
        <v>0</v>
      </c>
      <c r="U48" s="95">
        <v>0</v>
      </c>
      <c r="V48" s="95">
        <v>28</v>
      </c>
      <c r="W48" s="95">
        <v>0</v>
      </c>
      <c r="X48" s="95">
        <v>6</v>
      </c>
      <c r="Y48" s="95">
        <f t="shared" si="17"/>
        <v>34</v>
      </c>
      <c r="Z48" s="2"/>
      <c r="AA48" s="2"/>
      <c r="AB48" s="102" t="s">
        <v>10</v>
      </c>
      <c r="AC48" s="95">
        <v>0</v>
      </c>
      <c r="AD48" s="95">
        <v>0</v>
      </c>
      <c r="AE48" s="95">
        <v>15</v>
      </c>
      <c r="AF48" s="95">
        <v>16</v>
      </c>
      <c r="AG48" s="95">
        <v>15</v>
      </c>
      <c r="AH48" s="95">
        <v>2</v>
      </c>
      <c r="AI48" s="95">
        <v>0</v>
      </c>
      <c r="AJ48" s="95">
        <v>0</v>
      </c>
      <c r="AK48" s="95">
        <v>0</v>
      </c>
      <c r="AL48" s="95">
        <v>48</v>
      </c>
      <c r="AM48" s="2"/>
      <c r="AN48" s="2"/>
      <c r="AO48" s="2"/>
      <c r="AP48" s="95"/>
      <c r="AQ48" s="95"/>
      <c r="AR48" s="95"/>
      <c r="AS48" s="95"/>
      <c r="AT48" s="95"/>
      <c r="AU48" s="95"/>
      <c r="AV48" s="95"/>
      <c r="AW48" s="95"/>
      <c r="AX48" s="95"/>
      <c r="AY48" s="95"/>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row>
    <row r="49" spans="1:83" x14ac:dyDescent="0.25">
      <c r="A49" s="3" t="s">
        <v>11</v>
      </c>
      <c r="B49" s="19">
        <f t="shared" si="14"/>
        <v>0</v>
      </c>
      <c r="C49" s="19">
        <f t="shared" si="14"/>
        <v>0</v>
      </c>
      <c r="D49" s="19">
        <f t="shared" si="16"/>
        <v>72</v>
      </c>
      <c r="E49" s="19">
        <f t="shared" si="18"/>
        <v>439</v>
      </c>
      <c r="F49" s="19">
        <f t="shared" si="18"/>
        <v>420</v>
      </c>
      <c r="G49" s="19">
        <f t="shared" si="18"/>
        <v>203</v>
      </c>
      <c r="H49" s="19">
        <f t="shared" si="18"/>
        <v>131</v>
      </c>
      <c r="I49" s="19">
        <f t="shared" si="18"/>
        <v>125</v>
      </c>
      <c r="J49" s="19">
        <f t="shared" si="18"/>
        <v>13</v>
      </c>
      <c r="K49" s="19">
        <f t="shared" si="5"/>
        <v>1403</v>
      </c>
      <c r="N49" s="81">
        <v>10</v>
      </c>
      <c r="O49" s="218" t="s">
        <v>9</v>
      </c>
      <c r="P49" s="95">
        <v>0</v>
      </c>
      <c r="Q49" s="95">
        <v>12</v>
      </c>
      <c r="R49" s="95">
        <v>205</v>
      </c>
      <c r="S49" s="95">
        <v>95</v>
      </c>
      <c r="T49" s="95">
        <v>268</v>
      </c>
      <c r="U49" s="95">
        <v>65</v>
      </c>
      <c r="V49" s="95">
        <v>0</v>
      </c>
      <c r="W49" s="95">
        <v>0</v>
      </c>
      <c r="X49" s="95">
        <v>0</v>
      </c>
      <c r="Y49" s="95">
        <f t="shared" si="17"/>
        <v>645</v>
      </c>
      <c r="Z49" s="19"/>
      <c r="AA49" s="2"/>
      <c r="AB49" s="102" t="s">
        <v>8</v>
      </c>
      <c r="AC49" s="95">
        <v>0</v>
      </c>
      <c r="AD49" s="95">
        <v>0</v>
      </c>
      <c r="AE49" s="95">
        <v>0</v>
      </c>
      <c r="AF49" s="95">
        <v>0</v>
      </c>
      <c r="AG49" s="95">
        <v>0</v>
      </c>
      <c r="AH49" s="95">
        <v>0</v>
      </c>
      <c r="AI49" s="95">
        <v>28</v>
      </c>
      <c r="AJ49" s="95">
        <v>0</v>
      </c>
      <c r="AK49" s="95">
        <v>6</v>
      </c>
      <c r="AL49" s="95">
        <v>34</v>
      </c>
      <c r="AM49" s="2"/>
      <c r="AN49" s="2"/>
      <c r="AO49" s="2"/>
      <c r="AP49" s="95"/>
      <c r="AQ49" s="95"/>
      <c r="AR49" s="95"/>
      <c r="AS49" s="95"/>
      <c r="AT49" s="95"/>
      <c r="AU49" s="95"/>
      <c r="AV49" s="95"/>
      <c r="AW49" s="95"/>
      <c r="AX49" s="95"/>
      <c r="AY49" s="95"/>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row>
    <row r="50" spans="1:83" x14ac:dyDescent="0.25">
      <c r="A50" s="3" t="s">
        <v>12</v>
      </c>
      <c r="B50" s="19">
        <f t="shared" si="14"/>
        <v>0</v>
      </c>
      <c r="C50" s="19">
        <f t="shared" si="14"/>
        <v>0</v>
      </c>
      <c r="D50" s="19">
        <f t="shared" si="16"/>
        <v>16</v>
      </c>
      <c r="E50" s="19">
        <f t="shared" si="18"/>
        <v>164</v>
      </c>
      <c r="F50" s="19">
        <f t="shared" si="18"/>
        <v>20</v>
      </c>
      <c r="G50" s="19">
        <f t="shared" si="18"/>
        <v>35</v>
      </c>
      <c r="H50" s="19">
        <f t="shared" si="18"/>
        <v>8</v>
      </c>
      <c r="I50" s="19">
        <f t="shared" si="18"/>
        <v>2</v>
      </c>
      <c r="J50" s="19">
        <f t="shared" si="18"/>
        <v>0</v>
      </c>
      <c r="K50" s="19">
        <f t="shared" si="5"/>
        <v>245</v>
      </c>
      <c r="N50" s="81">
        <v>11</v>
      </c>
      <c r="O50" s="218" t="s">
        <v>44</v>
      </c>
      <c r="P50" s="95">
        <v>0</v>
      </c>
      <c r="Q50" s="95">
        <v>0</v>
      </c>
      <c r="R50" s="95">
        <v>0</v>
      </c>
      <c r="S50" s="95">
        <v>4</v>
      </c>
      <c r="T50" s="95">
        <v>2</v>
      </c>
      <c r="U50" s="95">
        <v>0</v>
      </c>
      <c r="V50" s="95">
        <v>0</v>
      </c>
      <c r="W50" s="95">
        <v>0</v>
      </c>
      <c r="X50" s="95">
        <v>0</v>
      </c>
      <c r="Y50" s="95">
        <f t="shared" si="17"/>
        <v>6</v>
      </c>
      <c r="Z50" s="2"/>
      <c r="AA50" s="2"/>
      <c r="AB50" s="102" t="s">
        <v>41</v>
      </c>
      <c r="AC50" s="95">
        <v>0</v>
      </c>
      <c r="AD50" s="95">
        <v>0</v>
      </c>
      <c r="AE50" s="95">
        <v>12</v>
      </c>
      <c r="AF50" s="95">
        <v>1</v>
      </c>
      <c r="AG50" s="95">
        <v>7</v>
      </c>
      <c r="AH50" s="95">
        <v>2</v>
      </c>
      <c r="AI50" s="95">
        <v>0</v>
      </c>
      <c r="AJ50" s="95">
        <v>1</v>
      </c>
      <c r="AK50" s="95">
        <v>0</v>
      </c>
      <c r="AL50" s="95">
        <v>23</v>
      </c>
      <c r="AM50" s="2"/>
      <c r="AN50" s="2"/>
      <c r="AO50" s="2"/>
      <c r="AP50" s="95"/>
      <c r="AQ50" s="95"/>
      <c r="AR50" s="95"/>
      <c r="AS50" s="95"/>
      <c r="AT50" s="95"/>
      <c r="AU50" s="95"/>
      <c r="AV50" s="95"/>
      <c r="AW50" s="95"/>
      <c r="AX50" s="95"/>
      <c r="AY50" s="95"/>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row>
    <row r="51" spans="1:83" s="2" customFormat="1" x14ac:dyDescent="0.25">
      <c r="A51" s="92" t="s">
        <v>32</v>
      </c>
      <c r="B51" s="19">
        <f t="shared" si="14"/>
        <v>0</v>
      </c>
      <c r="C51" s="19">
        <f t="shared" si="14"/>
        <v>0</v>
      </c>
      <c r="D51" s="19">
        <f t="shared" si="16"/>
        <v>0</v>
      </c>
      <c r="E51" s="19">
        <f t="shared" si="18"/>
        <v>0</v>
      </c>
      <c r="F51" s="19">
        <f t="shared" si="18"/>
        <v>0</v>
      </c>
      <c r="G51" s="19">
        <f t="shared" si="18"/>
        <v>0</v>
      </c>
      <c r="H51" s="19">
        <f t="shared" si="18"/>
        <v>0</v>
      </c>
      <c r="I51" s="19">
        <f t="shared" si="18"/>
        <v>1</v>
      </c>
      <c r="J51" s="19">
        <f t="shared" si="18"/>
        <v>2</v>
      </c>
      <c r="K51" s="19">
        <f t="shared" si="5"/>
        <v>3</v>
      </c>
      <c r="L51"/>
      <c r="N51" s="81">
        <v>12</v>
      </c>
      <c r="O51" s="218" t="s">
        <v>10</v>
      </c>
      <c r="P51" s="95">
        <v>0</v>
      </c>
      <c r="Q51" s="95">
        <v>0</v>
      </c>
      <c r="R51" s="95">
        <v>15</v>
      </c>
      <c r="S51" s="95">
        <v>16</v>
      </c>
      <c r="T51" s="95">
        <v>15</v>
      </c>
      <c r="U51" s="95">
        <v>2</v>
      </c>
      <c r="V51" s="95">
        <v>0</v>
      </c>
      <c r="W51" s="95">
        <v>0</v>
      </c>
      <c r="X51" s="95">
        <v>0</v>
      </c>
      <c r="Y51" s="95">
        <f t="shared" si="17"/>
        <v>48</v>
      </c>
      <c r="AB51" s="102" t="s">
        <v>15</v>
      </c>
      <c r="AC51" s="95">
        <v>0</v>
      </c>
      <c r="AD51" s="95">
        <v>0</v>
      </c>
      <c r="AE51" s="95">
        <v>2</v>
      </c>
      <c r="AF51" s="95">
        <v>0</v>
      </c>
      <c r="AG51" s="95">
        <v>11</v>
      </c>
      <c r="AH51" s="95">
        <v>0</v>
      </c>
      <c r="AI51" s="95">
        <v>4</v>
      </c>
      <c r="AJ51" s="95">
        <v>0</v>
      </c>
      <c r="AK51" s="95">
        <v>0</v>
      </c>
      <c r="AL51" s="95">
        <v>17</v>
      </c>
      <c r="AP51" s="95"/>
      <c r="AQ51" s="95"/>
      <c r="AR51" s="95"/>
      <c r="AS51" s="95"/>
      <c r="AT51" s="95"/>
      <c r="AU51" s="95"/>
      <c r="AV51" s="95"/>
      <c r="AW51" s="95"/>
      <c r="AX51" s="95"/>
      <c r="AY51" s="95"/>
      <c r="CD51"/>
      <c r="CE51"/>
    </row>
    <row r="52" spans="1:83" x14ac:dyDescent="0.25">
      <c r="A52" s="3" t="s">
        <v>18</v>
      </c>
      <c r="B52" s="19">
        <f t="shared" si="14"/>
        <v>0</v>
      </c>
      <c r="C52" s="19">
        <f t="shared" si="14"/>
        <v>0</v>
      </c>
      <c r="D52" s="19">
        <f t="shared" si="16"/>
        <v>0</v>
      </c>
      <c r="E52" s="19">
        <f t="shared" si="18"/>
        <v>30</v>
      </c>
      <c r="F52" s="19">
        <f t="shared" si="18"/>
        <v>6170</v>
      </c>
      <c r="G52" s="19">
        <f t="shared" si="18"/>
        <v>54</v>
      </c>
      <c r="H52" s="19">
        <f t="shared" si="18"/>
        <v>1</v>
      </c>
      <c r="I52" s="19">
        <f t="shared" si="18"/>
        <v>4</v>
      </c>
      <c r="J52" s="19">
        <f t="shared" si="18"/>
        <v>10</v>
      </c>
      <c r="K52" s="19">
        <f t="shared" si="5"/>
        <v>6269</v>
      </c>
      <c r="N52" s="81">
        <v>13</v>
      </c>
      <c r="O52" s="218" t="s">
        <v>11</v>
      </c>
      <c r="P52" s="95">
        <v>0</v>
      </c>
      <c r="Q52" s="95">
        <v>0</v>
      </c>
      <c r="R52" s="95">
        <v>55</v>
      </c>
      <c r="S52" s="95">
        <v>419</v>
      </c>
      <c r="T52" s="95">
        <v>50</v>
      </c>
      <c r="U52" s="95">
        <v>155</v>
      </c>
      <c r="V52" s="95">
        <v>125</v>
      </c>
      <c r="W52" s="95">
        <v>125</v>
      </c>
      <c r="X52" s="95">
        <v>13</v>
      </c>
      <c r="Y52" s="95">
        <f t="shared" si="17"/>
        <v>942</v>
      </c>
      <c r="Z52" s="2"/>
      <c r="AA52" s="2"/>
      <c r="AB52" s="158" t="s">
        <v>47</v>
      </c>
      <c r="AC52" s="95">
        <v>0</v>
      </c>
      <c r="AD52" s="95">
        <v>0</v>
      </c>
      <c r="AE52" s="95">
        <v>1</v>
      </c>
      <c r="AF52" s="95">
        <v>3</v>
      </c>
      <c r="AG52" s="95">
        <v>11</v>
      </c>
      <c r="AH52" s="95">
        <v>0</v>
      </c>
      <c r="AI52" s="95">
        <v>2</v>
      </c>
      <c r="AJ52" s="95">
        <v>0</v>
      </c>
      <c r="AK52" s="95">
        <v>0</v>
      </c>
      <c r="AL52" s="95">
        <v>17</v>
      </c>
      <c r="AM52" s="2"/>
      <c r="AN52" s="2"/>
      <c r="AO52" s="2"/>
      <c r="AP52" s="95"/>
      <c r="AQ52" s="95"/>
      <c r="AR52" s="95"/>
      <c r="AS52" s="95"/>
      <c r="AT52" s="95"/>
      <c r="AU52" s="95"/>
      <c r="AV52" s="95"/>
      <c r="AW52" s="95"/>
      <c r="AX52" s="95"/>
      <c r="AY52" s="95"/>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row>
    <row r="53" spans="1:83" s="2" customFormat="1" x14ac:dyDescent="0.25">
      <c r="A53" s="92" t="s">
        <v>46</v>
      </c>
      <c r="B53" s="19">
        <f t="shared" si="14"/>
        <v>0</v>
      </c>
      <c r="C53" s="19">
        <f t="shared" si="14"/>
        <v>0</v>
      </c>
      <c r="D53" s="19">
        <f t="shared" si="16"/>
        <v>0</v>
      </c>
      <c r="E53" s="19">
        <f t="shared" si="18"/>
        <v>0</v>
      </c>
      <c r="F53" s="19">
        <f t="shared" si="18"/>
        <v>0</v>
      </c>
      <c r="G53" s="19">
        <f t="shared" si="18"/>
        <v>0</v>
      </c>
      <c r="H53" s="19">
        <f t="shared" si="18"/>
        <v>0</v>
      </c>
      <c r="I53" s="19">
        <f t="shared" si="18"/>
        <v>0</v>
      </c>
      <c r="J53" s="19">
        <f t="shared" si="18"/>
        <v>0</v>
      </c>
      <c r="K53" s="19">
        <f t="shared" si="5"/>
        <v>0</v>
      </c>
      <c r="L53"/>
      <c r="N53" s="81">
        <v>14</v>
      </c>
      <c r="O53" s="218" t="s">
        <v>12</v>
      </c>
      <c r="P53" s="95">
        <v>0</v>
      </c>
      <c r="Q53" s="95">
        <v>0</v>
      </c>
      <c r="R53" s="95">
        <v>16</v>
      </c>
      <c r="S53" s="95">
        <v>163</v>
      </c>
      <c r="T53" s="95">
        <v>20</v>
      </c>
      <c r="U53" s="95">
        <v>35</v>
      </c>
      <c r="V53" s="95">
        <v>6</v>
      </c>
      <c r="W53" s="95">
        <v>2</v>
      </c>
      <c r="X53" s="95">
        <v>0</v>
      </c>
      <c r="Y53" s="95">
        <f t="shared" si="17"/>
        <v>242</v>
      </c>
      <c r="AB53" s="102" t="s">
        <v>17</v>
      </c>
      <c r="AC53" s="95">
        <v>0</v>
      </c>
      <c r="AD53" s="95">
        <v>0</v>
      </c>
      <c r="AE53" s="95">
        <v>0</v>
      </c>
      <c r="AF53" s="95">
        <v>0</v>
      </c>
      <c r="AG53" s="95">
        <v>0</v>
      </c>
      <c r="AH53" s="95">
        <v>17</v>
      </c>
      <c r="AI53" s="95">
        <v>0</v>
      </c>
      <c r="AJ53" s="95">
        <v>0</v>
      </c>
      <c r="AK53" s="95">
        <v>0</v>
      </c>
      <c r="AL53" s="95">
        <v>17</v>
      </c>
      <c r="AP53" s="95"/>
      <c r="AQ53" s="95"/>
      <c r="AR53" s="95"/>
      <c r="AS53" s="95"/>
      <c r="AT53" s="95"/>
      <c r="AU53" s="95"/>
      <c r="AV53" s="95"/>
      <c r="AW53" s="95"/>
      <c r="AX53" s="95"/>
      <c r="AY53" s="95"/>
      <c r="CD53"/>
      <c r="CE53"/>
    </row>
    <row r="54" spans="1:83" x14ac:dyDescent="0.25">
      <c r="A54" s="3" t="s">
        <v>13</v>
      </c>
      <c r="B54" s="19">
        <f t="shared" si="14"/>
        <v>0</v>
      </c>
      <c r="C54" s="19">
        <f t="shared" si="14"/>
        <v>0</v>
      </c>
      <c r="D54" s="19">
        <f t="shared" si="16"/>
        <v>0</v>
      </c>
      <c r="E54" s="19">
        <f t="shared" ref="E54:J63" si="19">SUM(E98+E141+E184+E227+E271+E314)</f>
        <v>0</v>
      </c>
      <c r="F54" s="19">
        <f t="shared" si="19"/>
        <v>0</v>
      </c>
      <c r="G54" s="19">
        <f t="shared" si="19"/>
        <v>0</v>
      </c>
      <c r="H54" s="19">
        <f t="shared" si="19"/>
        <v>0</v>
      </c>
      <c r="I54" s="19">
        <f t="shared" si="19"/>
        <v>0</v>
      </c>
      <c r="J54" s="19">
        <f t="shared" si="19"/>
        <v>0</v>
      </c>
      <c r="K54" s="19">
        <f t="shared" si="5"/>
        <v>0</v>
      </c>
      <c r="N54" s="81">
        <v>15</v>
      </c>
      <c r="O54" s="120" t="s">
        <v>32</v>
      </c>
      <c r="P54" s="95">
        <v>0</v>
      </c>
      <c r="Q54" s="95">
        <v>0</v>
      </c>
      <c r="R54" s="95">
        <v>0</v>
      </c>
      <c r="S54" s="95">
        <v>0</v>
      </c>
      <c r="T54" s="95">
        <v>0</v>
      </c>
      <c r="U54" s="95">
        <v>0</v>
      </c>
      <c r="V54" s="95">
        <v>0</v>
      </c>
      <c r="W54" s="95">
        <v>1</v>
      </c>
      <c r="X54" s="95">
        <v>2</v>
      </c>
      <c r="Y54" s="95">
        <f t="shared" si="17"/>
        <v>3</v>
      </c>
      <c r="Z54" s="2"/>
      <c r="AA54" s="2"/>
      <c r="AB54" s="102" t="s">
        <v>7</v>
      </c>
      <c r="AC54" s="95">
        <v>0</v>
      </c>
      <c r="AD54" s="95">
        <v>0</v>
      </c>
      <c r="AE54" s="95">
        <v>0</v>
      </c>
      <c r="AF54" s="95">
        <v>0</v>
      </c>
      <c r="AG54" s="95">
        <v>0</v>
      </c>
      <c r="AH54" s="95">
        <v>0</v>
      </c>
      <c r="AI54" s="95">
        <v>8</v>
      </c>
      <c r="AJ54" s="95">
        <v>2</v>
      </c>
      <c r="AK54" s="95">
        <v>1</v>
      </c>
      <c r="AL54" s="95">
        <v>11</v>
      </c>
      <c r="AM54" s="2"/>
      <c r="AN54" s="2"/>
      <c r="AO54" s="2"/>
      <c r="AP54" s="95"/>
      <c r="AQ54" s="95"/>
      <c r="AR54" s="95"/>
      <c r="AS54" s="95"/>
      <c r="AT54" s="95"/>
      <c r="AU54" s="95"/>
      <c r="AV54" s="95"/>
      <c r="AW54" s="95"/>
      <c r="AX54" s="95"/>
      <c r="AY54" s="95"/>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row>
    <row r="55" spans="1:83" x14ac:dyDescent="0.25">
      <c r="A55" s="3" t="s">
        <v>14</v>
      </c>
      <c r="B55" s="19">
        <f t="shared" si="14"/>
        <v>0</v>
      </c>
      <c r="C55" s="19">
        <f t="shared" si="14"/>
        <v>0</v>
      </c>
      <c r="D55" s="19">
        <f t="shared" si="16"/>
        <v>107</v>
      </c>
      <c r="E55" s="19">
        <f t="shared" si="19"/>
        <v>30</v>
      </c>
      <c r="F55" s="19">
        <f t="shared" si="19"/>
        <v>306</v>
      </c>
      <c r="G55" s="19">
        <f t="shared" si="19"/>
        <v>7</v>
      </c>
      <c r="H55" s="19">
        <f t="shared" si="19"/>
        <v>4</v>
      </c>
      <c r="I55" s="19">
        <f t="shared" si="19"/>
        <v>54</v>
      </c>
      <c r="J55" s="19">
        <f t="shared" si="19"/>
        <v>0</v>
      </c>
      <c r="K55" s="19">
        <f t="shared" si="5"/>
        <v>508</v>
      </c>
      <c r="N55" s="81"/>
      <c r="O55" s="218" t="s">
        <v>18</v>
      </c>
      <c r="P55" s="95">
        <v>0</v>
      </c>
      <c r="Q55" s="95">
        <v>0</v>
      </c>
      <c r="R55" s="95">
        <v>0</v>
      </c>
      <c r="S55" s="95">
        <v>30</v>
      </c>
      <c r="T55" s="95">
        <v>6120</v>
      </c>
      <c r="U55" s="95">
        <v>20</v>
      </c>
      <c r="V55" s="95">
        <v>1</v>
      </c>
      <c r="W55" s="95">
        <v>4</v>
      </c>
      <c r="X55" s="95">
        <v>9</v>
      </c>
      <c r="Y55" s="95">
        <f t="shared" si="17"/>
        <v>6184</v>
      </c>
      <c r="Z55" s="2"/>
      <c r="AA55" s="2"/>
      <c r="AB55" s="102" t="s">
        <v>3</v>
      </c>
      <c r="AC55" s="95">
        <v>0</v>
      </c>
      <c r="AD55" s="95">
        <v>0</v>
      </c>
      <c r="AE55" s="95">
        <v>1</v>
      </c>
      <c r="AF55" s="95">
        <v>5</v>
      </c>
      <c r="AG55" s="95">
        <v>2</v>
      </c>
      <c r="AH55" s="95">
        <v>1</v>
      </c>
      <c r="AI55" s="95">
        <v>0</v>
      </c>
      <c r="AJ55" s="95">
        <v>1</v>
      </c>
      <c r="AK55" s="95">
        <v>0</v>
      </c>
      <c r="AL55" s="95">
        <v>10</v>
      </c>
      <c r="AM55" s="2"/>
      <c r="AN55" s="2"/>
      <c r="AO55" s="2"/>
      <c r="AP55" s="95"/>
      <c r="AQ55" s="95"/>
      <c r="AR55" s="95"/>
      <c r="AS55" s="95"/>
      <c r="AT55" s="95"/>
      <c r="AU55" s="95"/>
      <c r="AV55" s="95"/>
      <c r="AW55" s="95"/>
      <c r="AX55" s="95"/>
      <c r="AY55" s="95"/>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row>
    <row r="56" spans="1:83" x14ac:dyDescent="0.25">
      <c r="A56" s="92" t="s">
        <v>40</v>
      </c>
      <c r="B56" s="19">
        <f t="shared" si="14"/>
        <v>1</v>
      </c>
      <c r="C56" s="19">
        <f t="shared" si="14"/>
        <v>2</v>
      </c>
      <c r="D56" s="19">
        <f t="shared" si="16"/>
        <v>0</v>
      </c>
      <c r="E56" s="19">
        <f t="shared" si="19"/>
        <v>0</v>
      </c>
      <c r="F56" s="19">
        <f t="shared" si="19"/>
        <v>1</v>
      </c>
      <c r="G56" s="19">
        <f t="shared" si="19"/>
        <v>0</v>
      </c>
      <c r="H56" s="19">
        <f t="shared" si="19"/>
        <v>0</v>
      </c>
      <c r="I56" s="19">
        <f t="shared" si="19"/>
        <v>0</v>
      </c>
      <c r="J56" s="19">
        <f t="shared" si="19"/>
        <v>0</v>
      </c>
      <c r="K56" s="19">
        <f t="shared" si="5"/>
        <v>4</v>
      </c>
      <c r="N56" s="81">
        <v>16</v>
      </c>
      <c r="O56" s="218" t="s">
        <v>14</v>
      </c>
      <c r="P56" s="95">
        <v>0</v>
      </c>
      <c r="Q56" s="95">
        <v>0</v>
      </c>
      <c r="R56" s="95">
        <v>107</v>
      </c>
      <c r="S56" s="95">
        <v>29</v>
      </c>
      <c r="T56" s="95">
        <v>306</v>
      </c>
      <c r="U56" s="95">
        <v>7</v>
      </c>
      <c r="V56" s="95">
        <v>4</v>
      </c>
      <c r="W56" s="95">
        <v>54</v>
      </c>
      <c r="X56" s="95">
        <v>0</v>
      </c>
      <c r="Y56" s="95">
        <f t="shared" si="17"/>
        <v>507</v>
      </c>
      <c r="Z56" s="2"/>
      <c r="AA56" s="2"/>
      <c r="AB56" s="102" t="s">
        <v>44</v>
      </c>
      <c r="AC56" s="95">
        <v>0</v>
      </c>
      <c r="AD56" s="95">
        <v>0</v>
      </c>
      <c r="AE56" s="95">
        <v>0</v>
      </c>
      <c r="AF56" s="95">
        <v>4</v>
      </c>
      <c r="AG56" s="95">
        <v>2</v>
      </c>
      <c r="AH56" s="95">
        <v>0</v>
      </c>
      <c r="AI56" s="95">
        <v>0</v>
      </c>
      <c r="AJ56" s="95">
        <v>0</v>
      </c>
      <c r="AK56" s="95">
        <v>0</v>
      </c>
      <c r="AL56" s="95">
        <v>6</v>
      </c>
      <c r="AM56" s="2"/>
      <c r="AN56" s="2"/>
      <c r="AO56" s="2"/>
      <c r="AP56" s="95"/>
      <c r="AQ56" s="95"/>
      <c r="AR56" s="95"/>
      <c r="AS56" s="95"/>
      <c r="AT56" s="95"/>
      <c r="AU56" s="95"/>
      <c r="AV56" s="95"/>
      <c r="AW56" s="95"/>
      <c r="AX56" s="95"/>
      <c r="AY56" s="95"/>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row>
    <row r="57" spans="1:83" x14ac:dyDescent="0.25">
      <c r="A57" s="92" t="s">
        <v>52</v>
      </c>
      <c r="B57" s="19">
        <f t="shared" si="14"/>
        <v>0</v>
      </c>
      <c r="C57" s="19">
        <f t="shared" si="14"/>
        <v>0</v>
      </c>
      <c r="D57" s="19">
        <f t="shared" si="16"/>
        <v>0</v>
      </c>
      <c r="E57" s="19">
        <f t="shared" si="19"/>
        <v>1</v>
      </c>
      <c r="F57" s="19">
        <f t="shared" si="19"/>
        <v>0</v>
      </c>
      <c r="G57" s="19">
        <f t="shared" si="19"/>
        <v>0</v>
      </c>
      <c r="H57" s="19">
        <f t="shared" si="19"/>
        <v>0</v>
      </c>
      <c r="I57" s="19">
        <f t="shared" si="19"/>
        <v>0</v>
      </c>
      <c r="J57" s="19">
        <f t="shared" si="19"/>
        <v>0</v>
      </c>
      <c r="K57" s="19">
        <f t="shared" si="5"/>
        <v>1</v>
      </c>
      <c r="N57" s="81">
        <v>17</v>
      </c>
      <c r="O57" s="218" t="s">
        <v>40</v>
      </c>
      <c r="P57" s="95">
        <v>0</v>
      </c>
      <c r="Q57" s="95">
        <v>0</v>
      </c>
      <c r="R57" s="95">
        <v>0</v>
      </c>
      <c r="S57" s="95">
        <v>0</v>
      </c>
      <c r="T57" s="95">
        <v>1</v>
      </c>
      <c r="U57" s="95">
        <v>0</v>
      </c>
      <c r="V57" s="95">
        <v>0</v>
      </c>
      <c r="W57" s="95">
        <v>0</v>
      </c>
      <c r="X57" s="95">
        <v>0</v>
      </c>
      <c r="Y57" s="95">
        <f t="shared" si="17"/>
        <v>1</v>
      </c>
      <c r="Z57" s="2"/>
      <c r="AA57" s="2"/>
      <c r="AB57" s="102" t="s">
        <v>42</v>
      </c>
      <c r="AC57" s="95">
        <v>0</v>
      </c>
      <c r="AD57" s="95">
        <v>0</v>
      </c>
      <c r="AE57" s="95">
        <v>0</v>
      </c>
      <c r="AF57" s="95">
        <v>0</v>
      </c>
      <c r="AG57" s="95">
        <v>1</v>
      </c>
      <c r="AH57" s="95">
        <v>1</v>
      </c>
      <c r="AI57" s="95">
        <v>0</v>
      </c>
      <c r="AJ57" s="95">
        <v>0</v>
      </c>
      <c r="AK57" s="95">
        <v>3</v>
      </c>
      <c r="AL57" s="95">
        <v>5</v>
      </c>
      <c r="AM57" s="2"/>
      <c r="AN57" s="2"/>
      <c r="AO57" s="2"/>
      <c r="AP57" s="95"/>
      <c r="AQ57" s="95"/>
      <c r="AR57" s="95"/>
      <c r="AS57" s="95"/>
      <c r="AT57" s="95"/>
      <c r="AU57" s="95"/>
      <c r="AV57" s="95"/>
      <c r="AW57" s="95"/>
      <c r="AX57" s="95"/>
      <c r="AY57" s="95"/>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row>
    <row r="58" spans="1:83" x14ac:dyDescent="0.25">
      <c r="A58" s="92" t="s">
        <v>53</v>
      </c>
      <c r="B58" s="19">
        <f t="shared" si="14"/>
        <v>0</v>
      </c>
      <c r="C58" s="19">
        <f t="shared" si="14"/>
        <v>0</v>
      </c>
      <c r="D58" s="19">
        <f t="shared" si="16"/>
        <v>0</v>
      </c>
      <c r="E58" s="19">
        <f t="shared" si="19"/>
        <v>0</v>
      </c>
      <c r="F58" s="19">
        <f t="shared" si="19"/>
        <v>0</v>
      </c>
      <c r="G58" s="19">
        <f t="shared" si="19"/>
        <v>0</v>
      </c>
      <c r="H58" s="19">
        <f t="shared" si="19"/>
        <v>0</v>
      </c>
      <c r="I58" s="19">
        <f t="shared" si="19"/>
        <v>0</v>
      </c>
      <c r="J58" s="19">
        <f t="shared" si="19"/>
        <v>0</v>
      </c>
      <c r="K58" s="19">
        <f t="shared" si="5"/>
        <v>0</v>
      </c>
      <c r="N58" s="81">
        <v>18</v>
      </c>
      <c r="O58" s="218" t="s">
        <v>52</v>
      </c>
      <c r="P58" s="95">
        <v>0</v>
      </c>
      <c r="Q58" s="95">
        <v>0</v>
      </c>
      <c r="R58" s="95">
        <v>0</v>
      </c>
      <c r="S58" s="95">
        <v>1</v>
      </c>
      <c r="T58" s="95">
        <v>0</v>
      </c>
      <c r="U58" s="95">
        <v>0</v>
      </c>
      <c r="V58" s="95">
        <v>0</v>
      </c>
      <c r="W58" s="95">
        <v>0</v>
      </c>
      <c r="X58" s="95">
        <v>0</v>
      </c>
      <c r="Y58" s="95">
        <f t="shared" si="17"/>
        <v>1</v>
      </c>
      <c r="Z58" s="2"/>
      <c r="AA58" s="2"/>
      <c r="AB58" s="102" t="s">
        <v>32</v>
      </c>
      <c r="AC58" s="95">
        <v>0</v>
      </c>
      <c r="AD58" s="95">
        <v>0</v>
      </c>
      <c r="AE58" s="95">
        <v>0</v>
      </c>
      <c r="AF58" s="95">
        <v>0</v>
      </c>
      <c r="AG58" s="95">
        <v>0</v>
      </c>
      <c r="AH58" s="95">
        <v>0</v>
      </c>
      <c r="AI58" s="95">
        <v>0</v>
      </c>
      <c r="AJ58" s="95">
        <v>1</v>
      </c>
      <c r="AK58" s="95">
        <v>2</v>
      </c>
      <c r="AL58" s="95">
        <v>3</v>
      </c>
      <c r="AM58" s="2"/>
      <c r="AN58" s="2"/>
      <c r="AO58" s="2"/>
      <c r="AP58" s="95"/>
      <c r="AQ58" s="95"/>
      <c r="AR58" s="95"/>
      <c r="AS58" s="95"/>
      <c r="AT58" s="95"/>
      <c r="AU58" s="95"/>
      <c r="AV58" s="95"/>
      <c r="AW58" s="95"/>
      <c r="AX58" s="95"/>
      <c r="AY58" s="95"/>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row>
    <row r="59" spans="1:83" x14ac:dyDescent="0.25">
      <c r="A59" s="3" t="s">
        <v>15</v>
      </c>
      <c r="B59" s="19">
        <f t="shared" si="14"/>
        <v>0</v>
      </c>
      <c r="C59" s="19">
        <f t="shared" si="14"/>
        <v>0</v>
      </c>
      <c r="D59" s="19">
        <f t="shared" si="16"/>
        <v>2</v>
      </c>
      <c r="E59" s="19">
        <f t="shared" si="19"/>
        <v>2</v>
      </c>
      <c r="F59" s="19">
        <f t="shared" si="19"/>
        <v>11</v>
      </c>
      <c r="G59" s="19">
        <f t="shared" si="19"/>
        <v>0</v>
      </c>
      <c r="H59" s="19">
        <f t="shared" si="19"/>
        <v>4</v>
      </c>
      <c r="I59" s="19">
        <f t="shared" si="19"/>
        <v>1</v>
      </c>
      <c r="J59" s="19">
        <f t="shared" si="19"/>
        <v>0</v>
      </c>
      <c r="K59" s="19">
        <f t="shared" si="5"/>
        <v>20</v>
      </c>
      <c r="N59" s="81">
        <v>19</v>
      </c>
      <c r="O59" s="218" t="s">
        <v>15</v>
      </c>
      <c r="P59" s="95">
        <v>0</v>
      </c>
      <c r="Q59" s="95">
        <v>0</v>
      </c>
      <c r="R59" s="95">
        <v>2</v>
      </c>
      <c r="S59" s="95">
        <v>0</v>
      </c>
      <c r="T59" s="95">
        <v>11</v>
      </c>
      <c r="U59" s="95">
        <v>0</v>
      </c>
      <c r="V59" s="95">
        <v>4</v>
      </c>
      <c r="W59" s="95">
        <v>0</v>
      </c>
      <c r="X59" s="95">
        <v>0</v>
      </c>
      <c r="Y59" s="95">
        <f t="shared" si="17"/>
        <v>17</v>
      </c>
      <c r="Z59" s="2"/>
      <c r="AA59" s="2"/>
      <c r="AB59" s="158" t="s">
        <v>4</v>
      </c>
      <c r="AC59" s="95">
        <v>0</v>
      </c>
      <c r="AD59" s="95">
        <v>0</v>
      </c>
      <c r="AE59" s="95">
        <v>1</v>
      </c>
      <c r="AF59" s="95">
        <v>0</v>
      </c>
      <c r="AG59" s="95">
        <v>0</v>
      </c>
      <c r="AH59" s="95">
        <v>0</v>
      </c>
      <c r="AI59" s="95">
        <v>0</v>
      </c>
      <c r="AJ59" s="95">
        <v>0</v>
      </c>
      <c r="AK59" s="95">
        <v>0</v>
      </c>
      <c r="AL59" s="95">
        <v>1</v>
      </c>
      <c r="AM59" s="2"/>
      <c r="AN59" s="2"/>
      <c r="AO59" s="2"/>
      <c r="AP59" s="95"/>
      <c r="AQ59" s="95"/>
      <c r="AR59" s="95"/>
      <c r="AS59" s="95"/>
      <c r="AT59" s="95"/>
      <c r="AU59" s="95"/>
      <c r="AV59" s="95"/>
      <c r="AW59" s="95"/>
      <c r="AX59" s="95"/>
      <c r="AY59" s="95"/>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row>
    <row r="60" spans="1:83" x14ac:dyDescent="0.25">
      <c r="A60" s="92" t="s">
        <v>54</v>
      </c>
      <c r="B60" s="19">
        <f t="shared" si="14"/>
        <v>0</v>
      </c>
      <c r="C60" s="19">
        <f t="shared" si="14"/>
        <v>0</v>
      </c>
      <c r="D60" s="19">
        <f t="shared" si="16"/>
        <v>0</v>
      </c>
      <c r="E60" s="19">
        <f t="shared" si="19"/>
        <v>0</v>
      </c>
      <c r="F60" s="19">
        <f t="shared" si="19"/>
        <v>0</v>
      </c>
      <c r="G60" s="19">
        <f t="shared" si="19"/>
        <v>0</v>
      </c>
      <c r="H60" s="19">
        <f t="shared" si="19"/>
        <v>1</v>
      </c>
      <c r="I60" s="19">
        <f t="shared" si="19"/>
        <v>0</v>
      </c>
      <c r="J60" s="19">
        <f t="shared" si="19"/>
        <v>0</v>
      </c>
      <c r="K60" s="19">
        <f t="shared" si="5"/>
        <v>1</v>
      </c>
      <c r="N60" s="81">
        <v>20</v>
      </c>
      <c r="O60" s="218" t="s">
        <v>47</v>
      </c>
      <c r="P60" s="95">
        <v>0</v>
      </c>
      <c r="Q60" s="95">
        <v>0</v>
      </c>
      <c r="R60" s="95">
        <v>1</v>
      </c>
      <c r="S60" s="95">
        <v>3</v>
      </c>
      <c r="T60" s="95">
        <v>11</v>
      </c>
      <c r="U60" s="95">
        <v>0</v>
      </c>
      <c r="V60" s="95">
        <v>2</v>
      </c>
      <c r="W60" s="95">
        <v>0</v>
      </c>
      <c r="X60" s="95">
        <v>0</v>
      </c>
      <c r="Y60" s="95">
        <f>SUM(P60:X60)</f>
        <v>17</v>
      </c>
      <c r="Z60" s="2"/>
      <c r="AA60" s="2"/>
      <c r="AB60" s="102" t="s">
        <v>50</v>
      </c>
      <c r="AC60" s="95">
        <v>0</v>
      </c>
      <c r="AD60" s="95">
        <v>0</v>
      </c>
      <c r="AE60" s="95">
        <v>0</v>
      </c>
      <c r="AF60" s="95">
        <v>0</v>
      </c>
      <c r="AG60" s="95">
        <v>1</v>
      </c>
      <c r="AH60" s="95">
        <v>0</v>
      </c>
      <c r="AI60" s="95">
        <v>0</v>
      </c>
      <c r="AJ60" s="95">
        <v>0</v>
      </c>
      <c r="AK60" s="95">
        <v>0</v>
      </c>
      <c r="AL60" s="95">
        <v>1</v>
      </c>
      <c r="AM60" s="2"/>
      <c r="AN60" s="2"/>
      <c r="AO60" s="2"/>
      <c r="AP60" s="95"/>
      <c r="AQ60" s="95"/>
      <c r="AR60" s="95"/>
      <c r="AS60" s="95"/>
      <c r="AT60" s="95"/>
      <c r="AU60" s="95"/>
      <c r="AV60" s="95"/>
      <c r="AW60" s="95"/>
      <c r="AX60" s="95"/>
      <c r="AY60" s="95"/>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row>
    <row r="61" spans="1:83" x14ac:dyDescent="0.25">
      <c r="A61" s="92" t="s">
        <v>47</v>
      </c>
      <c r="B61" s="19">
        <f t="shared" si="14"/>
        <v>0</v>
      </c>
      <c r="C61" s="19">
        <f t="shared" si="14"/>
        <v>0</v>
      </c>
      <c r="D61" s="19">
        <f t="shared" si="16"/>
        <v>1</v>
      </c>
      <c r="E61" s="19">
        <f t="shared" si="19"/>
        <v>3</v>
      </c>
      <c r="F61" s="19">
        <f t="shared" si="19"/>
        <v>11</v>
      </c>
      <c r="G61" s="19">
        <f t="shared" si="19"/>
        <v>0</v>
      </c>
      <c r="H61" s="19">
        <f t="shared" si="19"/>
        <v>2</v>
      </c>
      <c r="I61" s="19">
        <f t="shared" si="19"/>
        <v>0</v>
      </c>
      <c r="J61" s="19">
        <f t="shared" si="19"/>
        <v>0</v>
      </c>
      <c r="K61" s="19">
        <f t="shared" si="5"/>
        <v>17</v>
      </c>
      <c r="N61" s="81">
        <v>21</v>
      </c>
      <c r="O61" s="219" t="s">
        <v>17</v>
      </c>
      <c r="P61" s="95">
        <v>0</v>
      </c>
      <c r="Q61" s="95">
        <v>0</v>
      </c>
      <c r="R61" s="95">
        <v>0</v>
      </c>
      <c r="S61" s="95">
        <v>0</v>
      </c>
      <c r="T61" s="95">
        <v>0</v>
      </c>
      <c r="U61" s="95">
        <v>17</v>
      </c>
      <c r="V61" s="95">
        <v>0</v>
      </c>
      <c r="W61" s="95">
        <v>0</v>
      </c>
      <c r="X61" s="95">
        <v>0</v>
      </c>
      <c r="Y61" s="95">
        <f>SUM(P61:X61)</f>
        <v>17</v>
      </c>
      <c r="Z61" s="2"/>
      <c r="AA61" s="2"/>
      <c r="AB61" s="102" t="s">
        <v>40</v>
      </c>
      <c r="AC61" s="95">
        <v>0</v>
      </c>
      <c r="AD61" s="95">
        <v>0</v>
      </c>
      <c r="AE61" s="95">
        <v>0</v>
      </c>
      <c r="AF61" s="95">
        <v>0</v>
      </c>
      <c r="AG61" s="95">
        <v>1</v>
      </c>
      <c r="AH61" s="95">
        <v>0</v>
      </c>
      <c r="AI61" s="95">
        <v>0</v>
      </c>
      <c r="AJ61" s="95">
        <v>0</v>
      </c>
      <c r="AK61" s="95">
        <v>0</v>
      </c>
      <c r="AL61" s="95">
        <v>1</v>
      </c>
      <c r="AM61" s="2"/>
      <c r="AN61" s="2"/>
      <c r="AO61" s="2"/>
      <c r="AP61" s="95"/>
      <c r="AQ61" s="95"/>
      <c r="AR61" s="95"/>
      <c r="AS61" s="95"/>
      <c r="AT61" s="95"/>
      <c r="AU61" s="95"/>
      <c r="AV61" s="95"/>
      <c r="AW61" s="95"/>
      <c r="AX61" s="95"/>
      <c r="AY61" s="95"/>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row>
    <row r="62" spans="1:83" x14ac:dyDescent="0.25">
      <c r="A62" s="3" t="s">
        <v>16</v>
      </c>
      <c r="B62" s="19">
        <f t="shared" si="14"/>
        <v>0</v>
      </c>
      <c r="C62" s="19">
        <f t="shared" si="14"/>
        <v>0</v>
      </c>
      <c r="D62" s="19">
        <f t="shared" si="16"/>
        <v>0</v>
      </c>
      <c r="E62" s="19">
        <f t="shared" si="19"/>
        <v>0</v>
      </c>
      <c r="F62" s="19">
        <f t="shared" si="19"/>
        <v>0</v>
      </c>
      <c r="G62" s="19">
        <f t="shared" si="19"/>
        <v>0</v>
      </c>
      <c r="H62" s="19">
        <f t="shared" si="19"/>
        <v>0</v>
      </c>
      <c r="I62" s="19">
        <f t="shared" si="19"/>
        <v>0</v>
      </c>
      <c r="J62" s="19">
        <f t="shared" si="19"/>
        <v>0</v>
      </c>
      <c r="K62" s="19">
        <f t="shared" si="5"/>
        <v>0</v>
      </c>
      <c r="N62" s="81"/>
      <c r="O62" s="226" t="s">
        <v>24</v>
      </c>
      <c r="P62" s="195">
        <f>SUM(P40:P61)</f>
        <v>12</v>
      </c>
      <c r="Q62" s="196">
        <f t="shared" ref="Q62:X62" si="20">SUM(Q40:Q61)</f>
        <v>23</v>
      </c>
      <c r="R62" s="196">
        <f t="shared" si="20"/>
        <v>438</v>
      </c>
      <c r="S62" s="196">
        <f t="shared" si="20"/>
        <v>810</v>
      </c>
      <c r="T62" s="196">
        <f t="shared" si="20"/>
        <v>6870</v>
      </c>
      <c r="U62" s="196">
        <f t="shared" si="20"/>
        <v>355</v>
      </c>
      <c r="V62" s="196">
        <f t="shared" si="20"/>
        <v>229</v>
      </c>
      <c r="W62" s="196">
        <f t="shared" si="20"/>
        <v>230</v>
      </c>
      <c r="X62" s="196">
        <f t="shared" si="20"/>
        <v>90</v>
      </c>
      <c r="Y62" s="196">
        <f t="shared" ref="Y62" si="21">SUM(Y40:Y61)</f>
        <v>9057</v>
      </c>
      <c r="AA62" s="2"/>
      <c r="AB62" s="102" t="s">
        <v>52</v>
      </c>
      <c r="AC62" s="95">
        <v>0</v>
      </c>
      <c r="AD62" s="95">
        <v>0</v>
      </c>
      <c r="AE62" s="95">
        <v>0</v>
      </c>
      <c r="AF62" s="95">
        <v>1</v>
      </c>
      <c r="AG62" s="95">
        <v>0</v>
      </c>
      <c r="AH62" s="95">
        <v>0</v>
      </c>
      <c r="AI62" s="95">
        <v>0</v>
      </c>
      <c r="AJ62" s="95">
        <v>0</v>
      </c>
      <c r="AK62" s="95">
        <v>0</v>
      </c>
      <c r="AL62" s="95">
        <v>1</v>
      </c>
      <c r="AM62" s="2"/>
      <c r="AN62" s="2"/>
      <c r="AO62" s="2"/>
      <c r="AP62" s="95"/>
      <c r="AQ62" s="95"/>
      <c r="AR62" s="95"/>
      <c r="AS62" s="95"/>
      <c r="AT62" s="95"/>
      <c r="AU62" s="95"/>
      <c r="AV62" s="95"/>
      <c r="AW62" s="95"/>
      <c r="AX62" s="95"/>
      <c r="AY62" s="95"/>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row>
    <row r="63" spans="1:83" x14ac:dyDescent="0.25">
      <c r="A63" s="92" t="s">
        <v>55</v>
      </c>
      <c r="B63" s="19">
        <f t="shared" si="14"/>
        <v>0</v>
      </c>
      <c r="C63" s="19">
        <f t="shared" si="14"/>
        <v>0</v>
      </c>
      <c r="D63" s="19">
        <f t="shared" si="16"/>
        <v>0</v>
      </c>
      <c r="E63" s="19">
        <f t="shared" si="19"/>
        <v>0</v>
      </c>
      <c r="F63" s="19">
        <f t="shared" si="19"/>
        <v>0</v>
      </c>
      <c r="G63" s="19">
        <f t="shared" si="19"/>
        <v>0</v>
      </c>
      <c r="H63" s="19">
        <f t="shared" si="19"/>
        <v>0</v>
      </c>
      <c r="I63" s="19">
        <f t="shared" si="19"/>
        <v>0</v>
      </c>
      <c r="J63" s="19">
        <f t="shared" si="19"/>
        <v>0</v>
      </c>
      <c r="K63" s="19">
        <f t="shared" si="5"/>
        <v>0</v>
      </c>
      <c r="L63" s="19"/>
      <c r="Y63" s="19"/>
      <c r="AA63" s="2"/>
      <c r="AB63" s="226" t="s">
        <v>24</v>
      </c>
      <c r="AC63" s="195">
        <f>SUM(AC41:AC62)</f>
        <v>12</v>
      </c>
      <c r="AD63" s="196">
        <f>SUM(AD41:AD62)</f>
        <v>23</v>
      </c>
      <c r="AE63" s="196">
        <f t="shared" ref="AE63:AK63" si="22">SUM(AE41:AE62)</f>
        <v>438</v>
      </c>
      <c r="AF63" s="196">
        <f t="shared" si="22"/>
        <v>810</v>
      </c>
      <c r="AG63" s="196">
        <f t="shared" si="22"/>
        <v>6870</v>
      </c>
      <c r="AH63" s="196">
        <f t="shared" si="22"/>
        <v>355</v>
      </c>
      <c r="AI63" s="196">
        <f t="shared" si="22"/>
        <v>229</v>
      </c>
      <c r="AJ63" s="196">
        <f t="shared" si="22"/>
        <v>230</v>
      </c>
      <c r="AK63" s="196">
        <f t="shared" si="22"/>
        <v>90</v>
      </c>
      <c r="AL63" s="196">
        <f t="shared" ref="AL63" si="23">SUM(AL41:AL62)</f>
        <v>9057</v>
      </c>
      <c r="AM63" s="19"/>
      <c r="AN63" s="2"/>
      <c r="AO63" s="2"/>
      <c r="AP63" s="95"/>
      <c r="AQ63" s="95"/>
      <c r="AR63" s="95"/>
      <c r="AS63" s="95"/>
      <c r="AT63" s="95"/>
      <c r="AU63" s="95"/>
      <c r="AV63" s="95"/>
      <c r="AW63" s="95"/>
      <c r="AX63" s="95"/>
      <c r="AY63" s="95"/>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row>
    <row r="64" spans="1:83" x14ac:dyDescent="0.25">
      <c r="A64" s="87" t="s">
        <v>17</v>
      </c>
      <c r="B64" s="91">
        <f t="shared" si="14"/>
        <v>0</v>
      </c>
      <c r="C64" s="91">
        <f t="shared" si="14"/>
        <v>0</v>
      </c>
      <c r="D64" s="91">
        <f t="shared" si="16"/>
        <v>0</v>
      </c>
      <c r="E64" s="91">
        <f t="shared" ref="E64:J64" si="24">SUM(E108+E151+E194+E237+E281+E324)</f>
        <v>0</v>
      </c>
      <c r="F64" s="91">
        <f t="shared" si="24"/>
        <v>0</v>
      </c>
      <c r="G64" s="91">
        <f t="shared" si="24"/>
        <v>37</v>
      </c>
      <c r="H64" s="91">
        <f t="shared" si="24"/>
        <v>1</v>
      </c>
      <c r="I64" s="91">
        <f t="shared" si="24"/>
        <v>1</v>
      </c>
      <c r="J64" s="91">
        <f t="shared" si="24"/>
        <v>0</v>
      </c>
      <c r="K64" s="91">
        <f t="shared" si="5"/>
        <v>39</v>
      </c>
      <c r="L64" s="19"/>
      <c r="Y64" s="95"/>
      <c r="AA64" s="2"/>
      <c r="AB64" s="2"/>
      <c r="AC64" s="2"/>
      <c r="AD64" s="2"/>
      <c r="AE64" s="2"/>
      <c r="AF64" s="2"/>
      <c r="AG64" s="2"/>
      <c r="AH64" s="2"/>
      <c r="AI64" s="2"/>
      <c r="AJ64" s="2"/>
      <c r="AK64" s="2"/>
      <c r="AL64" s="19"/>
      <c r="AM64" s="2"/>
      <c r="AN64" s="2"/>
      <c r="AO64" s="2"/>
      <c r="AP64" s="95"/>
      <c r="AQ64" s="95"/>
      <c r="AR64" s="95"/>
      <c r="AS64" s="95"/>
      <c r="AT64" s="95"/>
      <c r="AU64" s="95"/>
      <c r="AV64" s="95"/>
      <c r="AW64" s="95"/>
      <c r="AX64" s="95"/>
      <c r="AY64" s="95"/>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row>
    <row r="65" spans="1:83" x14ac:dyDescent="0.25">
      <c r="A65" s="10" t="s">
        <v>24</v>
      </c>
      <c r="B65" s="95">
        <f>SUM(B30:B64)</f>
        <v>14</v>
      </c>
      <c r="C65" s="95">
        <f>SUM(C30:C64)</f>
        <v>34</v>
      </c>
      <c r="D65" s="95">
        <f t="shared" ref="D65:K65" si="25">SUM(D30:D64)</f>
        <v>487</v>
      </c>
      <c r="E65" s="95">
        <f t="shared" si="25"/>
        <v>862</v>
      </c>
      <c r="F65" s="95">
        <f t="shared" si="25"/>
        <v>7656</v>
      </c>
      <c r="G65" s="95">
        <f t="shared" si="25"/>
        <v>682</v>
      </c>
      <c r="H65" s="95">
        <f t="shared" si="25"/>
        <v>341</v>
      </c>
      <c r="I65" s="95">
        <f t="shared" si="25"/>
        <v>306</v>
      </c>
      <c r="J65" s="95">
        <f t="shared" si="25"/>
        <v>95</v>
      </c>
      <c r="K65" s="95">
        <f t="shared" si="25"/>
        <v>10477</v>
      </c>
      <c r="L65" s="19">
        <f>SUM(B65:J65)</f>
        <v>10477</v>
      </c>
      <c r="Y65" s="95"/>
      <c r="Z65" s="2"/>
      <c r="AA65" s="2"/>
      <c r="AB65" s="1" t="s">
        <v>244</v>
      </c>
      <c r="AC65" s="2"/>
      <c r="AD65" s="2"/>
      <c r="AE65" s="2"/>
      <c r="AF65" s="2"/>
      <c r="AG65" s="2"/>
      <c r="AH65" s="2"/>
      <c r="AI65" s="2"/>
      <c r="AJ65" s="2"/>
      <c r="AK65" s="2"/>
      <c r="AL65" s="2"/>
      <c r="AM65" s="2"/>
      <c r="AN65" s="2"/>
      <c r="AO65" s="2"/>
      <c r="AP65" s="95"/>
      <c r="AQ65" s="95"/>
      <c r="AR65" s="95"/>
      <c r="AS65" s="95"/>
      <c r="AT65" s="95"/>
      <c r="AU65" s="95"/>
      <c r="AV65" s="95"/>
      <c r="AW65" s="95"/>
      <c r="AX65" s="95"/>
      <c r="AY65" s="95"/>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row>
    <row r="66" spans="1:83" x14ac:dyDescent="0.25">
      <c r="A66" s="2"/>
      <c r="B66" s="19"/>
      <c r="C66" s="19"/>
      <c r="D66" s="19"/>
      <c r="E66" s="19"/>
      <c r="F66" s="19"/>
      <c r="G66" s="19"/>
      <c r="H66" s="19"/>
      <c r="I66" s="19"/>
      <c r="J66" s="19"/>
      <c r="K66" s="19"/>
      <c r="N66" s="81"/>
      <c r="O66" s="1" t="s">
        <v>244</v>
      </c>
      <c r="P66" s="2"/>
      <c r="Q66" s="2"/>
      <c r="R66" s="2"/>
      <c r="S66" s="2"/>
      <c r="T66" s="2"/>
      <c r="U66" s="2"/>
      <c r="V66" s="2"/>
      <c r="W66" s="2"/>
      <c r="X66" s="2"/>
      <c r="Y66" s="2"/>
      <c r="Z66" s="2"/>
      <c r="AA66" s="2"/>
      <c r="AB66" s="1" t="s">
        <v>27</v>
      </c>
      <c r="AC66" s="2"/>
      <c r="AD66" s="2"/>
      <c r="AE66" s="2"/>
      <c r="AF66" s="2"/>
      <c r="AG66" s="2"/>
      <c r="AH66" s="2"/>
      <c r="AI66" s="2"/>
      <c r="AJ66" s="2"/>
      <c r="AK66" s="2"/>
      <c r="AL66" s="2"/>
      <c r="AM66" s="2"/>
      <c r="AN66" s="2"/>
      <c r="AO66" s="2"/>
      <c r="AP66" s="95"/>
      <c r="AQ66" s="95"/>
      <c r="AR66" s="95"/>
      <c r="AS66" s="95"/>
      <c r="AT66" s="95"/>
      <c r="AU66" s="95"/>
      <c r="AV66" s="95"/>
      <c r="AW66" s="95"/>
      <c r="AX66" s="95"/>
      <c r="AY66" s="95"/>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row>
    <row r="67" spans="1:83" x14ac:dyDescent="0.25">
      <c r="A67" s="9" t="s">
        <v>633</v>
      </c>
      <c r="B67" s="19"/>
      <c r="L67" s="19">
        <f>SUM(K109+K152+K195+K238+K282+K325)</f>
        <v>10480</v>
      </c>
      <c r="N67" s="81"/>
      <c r="O67" s="1" t="s">
        <v>27</v>
      </c>
      <c r="P67" s="2"/>
      <c r="Q67" s="2"/>
      <c r="R67" s="2"/>
      <c r="S67" s="2"/>
      <c r="T67" s="2"/>
      <c r="U67" s="2"/>
      <c r="V67" s="2"/>
      <c r="W67" s="2"/>
      <c r="X67" s="2"/>
      <c r="Y67" s="2"/>
      <c r="AA67" s="2"/>
      <c r="AB67" s="1" t="s">
        <v>64</v>
      </c>
      <c r="AC67" s="2"/>
      <c r="AD67" s="2"/>
      <c r="AE67" s="2"/>
      <c r="AF67" s="2"/>
      <c r="AG67" s="2"/>
      <c r="AH67" s="2"/>
      <c r="AI67" s="2"/>
      <c r="AJ67" s="2"/>
      <c r="AK67" s="2"/>
      <c r="AL67" s="2"/>
      <c r="AN67" s="2"/>
      <c r="AO67" s="2"/>
      <c r="AP67" s="95"/>
      <c r="AQ67" s="95"/>
      <c r="AR67" s="95"/>
      <c r="AS67" s="95"/>
      <c r="AT67" s="95"/>
      <c r="AU67" s="95"/>
      <c r="AV67" s="95"/>
      <c r="AW67" s="95"/>
      <c r="AX67" s="95"/>
      <c r="AY67" s="95"/>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row>
    <row r="68" spans="1:83" x14ac:dyDescent="0.25">
      <c r="N68" s="81"/>
      <c r="O68" s="2" t="s">
        <v>31</v>
      </c>
      <c r="P68" s="2"/>
      <c r="Q68" s="2"/>
      <c r="R68" s="2"/>
      <c r="S68" s="2"/>
      <c r="T68" s="2"/>
      <c r="U68" s="2"/>
      <c r="V68" s="2"/>
      <c r="W68" s="2"/>
      <c r="X68" s="2"/>
      <c r="Y68" s="2"/>
      <c r="AA68" s="2"/>
      <c r="AB68" s="2"/>
      <c r="AC68" s="1" t="s">
        <v>20</v>
      </c>
      <c r="AD68" s="2"/>
      <c r="AE68" s="2"/>
      <c r="AF68" s="1" t="s">
        <v>21</v>
      </c>
      <c r="AG68" s="2"/>
      <c r="AH68" s="2"/>
      <c r="AI68" s="2"/>
      <c r="AJ68" s="2"/>
      <c r="AK68" s="2"/>
      <c r="AL68" s="2"/>
      <c r="AN68" s="2"/>
      <c r="AO68" s="2"/>
      <c r="AP68" s="2"/>
      <c r="AQ68" s="2"/>
      <c r="AR68" s="2"/>
      <c r="AS68" s="2"/>
      <c r="AT68" s="2"/>
      <c r="AU68" s="2"/>
      <c r="AV68" s="2"/>
      <c r="AW68" s="2"/>
      <c r="AX68" s="2"/>
      <c r="AY68" s="95"/>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row>
    <row r="69" spans="1:83" x14ac:dyDescent="0.25">
      <c r="A69" s="1" t="s">
        <v>244</v>
      </c>
      <c r="B69" s="1"/>
      <c r="O69" s="2"/>
      <c r="P69" s="1" t="s">
        <v>20</v>
      </c>
      <c r="Q69" s="2"/>
      <c r="R69" s="2"/>
      <c r="S69" s="1" t="s">
        <v>21</v>
      </c>
      <c r="T69" s="2"/>
      <c r="U69" s="2"/>
      <c r="V69" s="2"/>
      <c r="W69" s="2"/>
      <c r="X69" s="2"/>
      <c r="Y69" s="2"/>
      <c r="AA69" s="2"/>
      <c r="AB69" s="32" t="s">
        <v>19</v>
      </c>
      <c r="AC69" s="5">
        <v>16</v>
      </c>
      <c r="AD69" s="5">
        <v>21</v>
      </c>
      <c r="AE69" s="5">
        <v>26</v>
      </c>
      <c r="AF69" s="5">
        <v>1</v>
      </c>
      <c r="AG69" s="87">
        <v>6</v>
      </c>
      <c r="AH69" s="5">
        <v>11</v>
      </c>
      <c r="AI69" s="5">
        <v>16</v>
      </c>
      <c r="AJ69" s="5">
        <v>21</v>
      </c>
      <c r="AK69" s="5">
        <v>26</v>
      </c>
      <c r="AL69" s="8" t="s">
        <v>24</v>
      </c>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19"/>
      <c r="BW69" s="2"/>
      <c r="BX69" s="2"/>
      <c r="BY69" s="2"/>
      <c r="BZ69" s="2"/>
      <c r="CA69" s="2"/>
      <c r="CB69" s="2"/>
      <c r="CC69" s="2"/>
    </row>
    <row r="70" spans="1:83" x14ac:dyDescent="0.25">
      <c r="A70" s="1" t="s">
        <v>22</v>
      </c>
      <c r="N70" s="81" t="s">
        <v>154</v>
      </c>
      <c r="O70" s="32" t="s">
        <v>19</v>
      </c>
      <c r="P70" s="5">
        <v>16</v>
      </c>
      <c r="Q70" s="5">
        <v>21</v>
      </c>
      <c r="R70" s="5">
        <v>26</v>
      </c>
      <c r="S70" s="5">
        <v>1</v>
      </c>
      <c r="T70" s="87">
        <v>6</v>
      </c>
      <c r="U70" s="5">
        <v>11</v>
      </c>
      <c r="V70" s="5">
        <v>16</v>
      </c>
      <c r="W70" s="5">
        <v>21</v>
      </c>
      <c r="X70" s="5">
        <v>26</v>
      </c>
      <c r="Y70" s="8" t="s">
        <v>24</v>
      </c>
      <c r="AA70" s="2"/>
      <c r="AB70" s="3" t="s">
        <v>11</v>
      </c>
      <c r="AC70" s="86">
        <v>0</v>
      </c>
      <c r="AD70" s="86">
        <v>0</v>
      </c>
      <c r="AE70" s="86">
        <v>17</v>
      </c>
      <c r="AF70" s="86">
        <v>20</v>
      </c>
      <c r="AG70" s="86">
        <v>370</v>
      </c>
      <c r="AH70" s="86">
        <v>48</v>
      </c>
      <c r="AI70" s="86">
        <v>6</v>
      </c>
      <c r="AJ70" s="86">
        <v>0</v>
      </c>
      <c r="AK70" s="86">
        <v>0</v>
      </c>
      <c r="AL70" s="86">
        <v>461</v>
      </c>
      <c r="AN70" s="2"/>
      <c r="AO70" s="2"/>
      <c r="AP70" s="95"/>
      <c r="AQ70" s="95"/>
      <c r="AR70" s="95"/>
      <c r="AS70" s="95"/>
      <c r="AT70" s="95"/>
      <c r="AU70" s="95"/>
      <c r="AV70" s="95"/>
      <c r="AW70" s="95"/>
      <c r="AX70" s="95"/>
      <c r="AY70" s="95"/>
      <c r="BI70" s="2"/>
      <c r="BJ70" s="2"/>
      <c r="BK70" s="2"/>
      <c r="BL70" s="2"/>
      <c r="BM70" s="2"/>
      <c r="BN70" s="2"/>
      <c r="BO70" s="2"/>
      <c r="BP70" s="2"/>
      <c r="BQ70" s="2"/>
      <c r="BR70" s="2"/>
      <c r="BS70" s="2"/>
      <c r="BT70" s="2"/>
      <c r="BU70" s="2"/>
      <c r="BV70" s="2"/>
      <c r="BW70" s="2"/>
      <c r="BX70" s="2"/>
      <c r="BY70" s="2"/>
      <c r="BZ70" s="2"/>
      <c r="CA70" s="2"/>
      <c r="CB70" s="2"/>
      <c r="CC70" s="2"/>
    </row>
    <row r="71" spans="1:83" x14ac:dyDescent="0.25">
      <c r="A71" s="2" t="s">
        <v>30</v>
      </c>
      <c r="N71" s="81"/>
      <c r="O71" s="228" t="s">
        <v>1</v>
      </c>
      <c r="P71" s="86">
        <v>0</v>
      </c>
      <c r="Q71" s="86">
        <v>0</v>
      </c>
      <c r="R71" s="86">
        <v>0</v>
      </c>
      <c r="S71" s="86">
        <v>0</v>
      </c>
      <c r="T71" s="86">
        <v>0</v>
      </c>
      <c r="U71" s="86">
        <v>4</v>
      </c>
      <c r="V71" s="86">
        <v>12</v>
      </c>
      <c r="W71" s="86">
        <v>0</v>
      </c>
      <c r="X71" s="86">
        <v>0</v>
      </c>
      <c r="Y71" s="86">
        <f>SUM(P71:X71)</f>
        <v>16</v>
      </c>
      <c r="Z71" s="2"/>
      <c r="AA71" s="2"/>
      <c r="AB71" s="3" t="s">
        <v>18</v>
      </c>
      <c r="AC71" s="86">
        <v>0</v>
      </c>
      <c r="AD71" s="86">
        <v>0</v>
      </c>
      <c r="AE71" s="86">
        <v>0</v>
      </c>
      <c r="AF71" s="86">
        <v>0</v>
      </c>
      <c r="AG71" s="86">
        <v>50</v>
      </c>
      <c r="AH71" s="86">
        <v>34</v>
      </c>
      <c r="AI71" s="86">
        <v>0</v>
      </c>
      <c r="AJ71" s="86">
        <v>0</v>
      </c>
      <c r="AK71" s="86">
        <v>1</v>
      </c>
      <c r="AL71" s="86">
        <v>85</v>
      </c>
      <c r="AN71" s="2"/>
      <c r="AO71" s="2"/>
      <c r="AP71" s="95"/>
      <c r="AQ71" s="95"/>
      <c r="AR71" s="95"/>
      <c r="AS71" s="95"/>
      <c r="AT71" s="95"/>
      <c r="AU71" s="95"/>
      <c r="AV71" s="95"/>
      <c r="AW71" s="95"/>
      <c r="AX71" s="95"/>
      <c r="AY71" s="95"/>
      <c r="BI71" s="2"/>
      <c r="BJ71" s="2"/>
      <c r="BK71" s="2"/>
      <c r="BL71" s="2"/>
      <c r="BM71" s="2"/>
      <c r="BN71" s="2"/>
      <c r="BO71" s="2"/>
      <c r="BP71" s="2"/>
      <c r="BQ71" s="2"/>
      <c r="BR71" s="2"/>
      <c r="BS71" s="2"/>
      <c r="BT71" s="2"/>
      <c r="BU71" s="2"/>
      <c r="BV71" s="2"/>
      <c r="BW71" s="2"/>
      <c r="BX71" s="2"/>
      <c r="BY71" s="2"/>
      <c r="BZ71" s="2"/>
      <c r="CA71" s="2"/>
      <c r="CB71" s="2"/>
      <c r="CC71" s="2"/>
    </row>
    <row r="72" spans="1:83" x14ac:dyDescent="0.25">
      <c r="B72" s="1" t="s">
        <v>20</v>
      </c>
      <c r="C72" s="2"/>
      <c r="D72" s="2"/>
      <c r="E72" s="1" t="s">
        <v>21</v>
      </c>
      <c r="F72" s="2"/>
      <c r="G72" s="2"/>
      <c r="H72" s="2"/>
      <c r="I72" s="2"/>
      <c r="J72" s="2"/>
      <c r="K72" s="2"/>
      <c r="M72" s="86"/>
      <c r="N72" s="81"/>
      <c r="O72" s="229" t="s">
        <v>2</v>
      </c>
      <c r="P72" s="86">
        <v>0</v>
      </c>
      <c r="Q72" s="86">
        <v>2</v>
      </c>
      <c r="R72" s="86">
        <v>0</v>
      </c>
      <c r="S72" s="86">
        <v>0</v>
      </c>
      <c r="T72" s="22">
        <v>17</v>
      </c>
      <c r="U72" s="86">
        <v>0</v>
      </c>
      <c r="V72" s="86">
        <v>0</v>
      </c>
      <c r="W72" s="86">
        <v>0</v>
      </c>
      <c r="X72" s="86">
        <v>0</v>
      </c>
      <c r="Y72" s="86">
        <f t="shared" ref="Y72:Y78" si="26">SUM(P72:X72)</f>
        <v>19</v>
      </c>
      <c r="AA72" s="2"/>
      <c r="AB72" s="3" t="s">
        <v>3</v>
      </c>
      <c r="AC72" s="86">
        <v>1</v>
      </c>
      <c r="AD72" s="86">
        <v>5</v>
      </c>
      <c r="AE72" s="86">
        <v>5</v>
      </c>
      <c r="AF72" s="86">
        <v>8</v>
      </c>
      <c r="AG72" s="86">
        <v>3</v>
      </c>
      <c r="AH72" s="86">
        <v>10</v>
      </c>
      <c r="AI72" s="86">
        <v>0</v>
      </c>
      <c r="AJ72" s="86">
        <v>1</v>
      </c>
      <c r="AK72" s="86">
        <v>1</v>
      </c>
      <c r="AL72" s="86">
        <v>34</v>
      </c>
      <c r="AN72" s="2"/>
      <c r="AO72" s="2"/>
      <c r="AP72" s="95"/>
      <c r="AQ72" s="95"/>
      <c r="AR72" s="95"/>
      <c r="AS72" s="95"/>
      <c r="AT72" s="95"/>
      <c r="AU72" s="95"/>
      <c r="AV72" s="95"/>
      <c r="AW72" s="95"/>
      <c r="AX72" s="95"/>
      <c r="AY72" s="95"/>
      <c r="BI72" s="2"/>
      <c r="BJ72" s="2"/>
      <c r="BK72" s="2"/>
      <c r="BL72" s="2"/>
      <c r="BM72" s="2"/>
      <c r="BN72" s="2"/>
      <c r="BO72" s="2"/>
      <c r="BP72" s="2"/>
      <c r="BQ72" s="2"/>
      <c r="BR72" s="2"/>
      <c r="BS72" s="2"/>
      <c r="BT72" s="2"/>
      <c r="BU72" s="2"/>
      <c r="BV72" s="2"/>
      <c r="BW72" s="2"/>
      <c r="BX72" s="2"/>
      <c r="BY72" s="2"/>
      <c r="BZ72" s="2"/>
      <c r="CA72" s="2"/>
      <c r="CB72" s="2"/>
      <c r="CC72" s="2"/>
    </row>
    <row r="73" spans="1:83" x14ac:dyDescent="0.25">
      <c r="A73" s="32" t="s">
        <v>19</v>
      </c>
      <c r="B73" s="5">
        <v>16</v>
      </c>
      <c r="C73" s="5">
        <v>21</v>
      </c>
      <c r="D73" s="5">
        <v>26</v>
      </c>
      <c r="E73" s="5">
        <v>1</v>
      </c>
      <c r="F73" s="87">
        <v>6</v>
      </c>
      <c r="G73" s="5">
        <v>11</v>
      </c>
      <c r="H73" s="5">
        <v>16</v>
      </c>
      <c r="I73" s="5">
        <v>21</v>
      </c>
      <c r="J73" s="5">
        <v>26</v>
      </c>
      <c r="K73" s="8" t="s">
        <v>24</v>
      </c>
      <c r="M73" s="19"/>
      <c r="N73" s="81"/>
      <c r="O73" s="229" t="s">
        <v>3</v>
      </c>
      <c r="P73" s="86">
        <v>1</v>
      </c>
      <c r="Q73" s="86">
        <v>5</v>
      </c>
      <c r="R73" s="86">
        <v>5</v>
      </c>
      <c r="S73" s="86">
        <v>8</v>
      </c>
      <c r="T73" s="86">
        <v>3</v>
      </c>
      <c r="U73" s="86">
        <v>10</v>
      </c>
      <c r="V73" s="86">
        <v>0</v>
      </c>
      <c r="W73" s="86">
        <v>1</v>
      </c>
      <c r="X73" s="86">
        <v>1</v>
      </c>
      <c r="Y73" s="86">
        <f t="shared" si="26"/>
        <v>34</v>
      </c>
      <c r="AA73" s="2"/>
      <c r="AB73" s="3" t="s">
        <v>7</v>
      </c>
      <c r="AC73" s="86">
        <v>0</v>
      </c>
      <c r="AD73" s="86">
        <v>0</v>
      </c>
      <c r="AE73" s="86">
        <v>0</v>
      </c>
      <c r="AF73" s="86">
        <v>0</v>
      </c>
      <c r="AG73" s="86">
        <v>0</v>
      </c>
      <c r="AH73" s="86">
        <v>4</v>
      </c>
      <c r="AI73" s="86">
        <v>9</v>
      </c>
      <c r="AJ73" s="86">
        <v>18</v>
      </c>
      <c r="AK73" s="86">
        <v>1</v>
      </c>
      <c r="AL73" s="86">
        <v>32</v>
      </c>
      <c r="AN73" s="2"/>
      <c r="AO73" s="2"/>
      <c r="AP73" s="95"/>
      <c r="AQ73" s="95"/>
      <c r="AR73" s="95"/>
      <c r="AS73" s="95"/>
      <c r="AT73" s="95"/>
      <c r="AU73" s="95"/>
      <c r="AV73" s="95"/>
      <c r="AW73" s="95"/>
      <c r="AX73" s="95"/>
      <c r="AY73" s="95"/>
      <c r="BI73" s="2"/>
      <c r="BJ73" s="2"/>
      <c r="BK73" s="2"/>
      <c r="BL73" s="2"/>
      <c r="BM73" s="2"/>
      <c r="BN73" s="2"/>
      <c r="BO73" s="2"/>
      <c r="BP73" s="2"/>
      <c r="BQ73" s="2"/>
      <c r="BR73" s="2"/>
      <c r="BS73" s="2"/>
      <c r="BT73" s="2"/>
      <c r="BU73" s="2"/>
      <c r="BV73" s="2"/>
      <c r="BW73" s="2"/>
      <c r="BX73" s="2"/>
      <c r="BY73" s="2"/>
      <c r="BZ73" s="2"/>
      <c r="CA73" s="2"/>
      <c r="CB73" s="2"/>
      <c r="CC73" s="2"/>
    </row>
    <row r="74" spans="1:83" x14ac:dyDescent="0.25">
      <c r="A74" s="3" t="s">
        <v>1</v>
      </c>
      <c r="B74" s="21">
        <v>0</v>
      </c>
      <c r="C74" s="86">
        <v>0</v>
      </c>
      <c r="D74" s="86">
        <v>1</v>
      </c>
      <c r="E74" s="86">
        <v>6</v>
      </c>
      <c r="F74" s="86">
        <v>11</v>
      </c>
      <c r="G74" s="86">
        <v>9</v>
      </c>
      <c r="H74" s="86">
        <v>6</v>
      </c>
      <c r="I74" s="86">
        <v>11</v>
      </c>
      <c r="J74" s="86">
        <v>14</v>
      </c>
      <c r="K74" s="21">
        <f t="shared" ref="K74:K108" si="27">SUM(B74:J74)</f>
        <v>58</v>
      </c>
      <c r="L74" s="19"/>
      <c r="M74" s="86"/>
      <c r="N74" s="81"/>
      <c r="O74" s="229" t="s">
        <v>6</v>
      </c>
      <c r="P74" s="86">
        <v>0</v>
      </c>
      <c r="Q74" s="86">
        <v>0</v>
      </c>
      <c r="R74" s="86">
        <v>0</v>
      </c>
      <c r="S74" s="86">
        <v>0</v>
      </c>
      <c r="T74" s="86">
        <v>0</v>
      </c>
      <c r="U74" s="86">
        <v>0</v>
      </c>
      <c r="V74" s="86">
        <v>0</v>
      </c>
      <c r="W74" s="86">
        <v>0</v>
      </c>
      <c r="X74" s="86">
        <v>1</v>
      </c>
      <c r="Y74" s="86">
        <f t="shared" si="26"/>
        <v>1</v>
      </c>
      <c r="AA74" s="2"/>
      <c r="AB74" s="3" t="s">
        <v>2</v>
      </c>
      <c r="AC74" s="86">
        <v>0</v>
      </c>
      <c r="AD74" s="86">
        <v>2</v>
      </c>
      <c r="AE74" s="86">
        <v>0</v>
      </c>
      <c r="AF74" s="86">
        <v>0</v>
      </c>
      <c r="AG74" s="86">
        <v>17</v>
      </c>
      <c r="AH74" s="23">
        <v>0</v>
      </c>
      <c r="AI74" s="23">
        <v>0</v>
      </c>
      <c r="AJ74" s="86">
        <v>0</v>
      </c>
      <c r="AK74" s="86">
        <v>0</v>
      </c>
      <c r="AL74" s="86">
        <v>19</v>
      </c>
      <c r="AN74" s="2"/>
      <c r="AO74" s="2"/>
      <c r="AP74" s="95"/>
      <c r="AQ74" s="95"/>
      <c r="AR74" s="95"/>
      <c r="AS74" s="95"/>
      <c r="AT74" s="95"/>
      <c r="AU74" s="95"/>
      <c r="AV74" s="95"/>
      <c r="AW74" s="95"/>
      <c r="AX74" s="95"/>
      <c r="AY74" s="95"/>
      <c r="BI74" s="2"/>
      <c r="BJ74" s="2"/>
      <c r="BK74" s="2"/>
      <c r="BL74" s="2"/>
      <c r="BM74" s="2"/>
      <c r="BN74" s="2"/>
      <c r="BO74" s="2"/>
      <c r="BP74" s="2"/>
      <c r="BQ74" s="2"/>
      <c r="BR74" s="2"/>
      <c r="BS74" s="2"/>
      <c r="BT74" s="2"/>
      <c r="BU74" s="2"/>
      <c r="BV74" s="2"/>
      <c r="BW74" s="2"/>
      <c r="BX74" s="2"/>
      <c r="BY74" s="2"/>
      <c r="BZ74" s="2"/>
      <c r="CA74" s="2"/>
      <c r="CB74" s="2"/>
      <c r="CC74" s="2"/>
    </row>
    <row r="75" spans="1:83" x14ac:dyDescent="0.25">
      <c r="A75" s="18" t="s">
        <v>49</v>
      </c>
      <c r="B75" s="86">
        <v>0</v>
      </c>
      <c r="C75" s="86">
        <v>0</v>
      </c>
      <c r="D75" s="86">
        <v>0</v>
      </c>
      <c r="E75" s="86">
        <v>0</v>
      </c>
      <c r="F75" s="86">
        <v>0</v>
      </c>
      <c r="G75" s="86">
        <v>0</v>
      </c>
      <c r="H75" s="86">
        <v>0</v>
      </c>
      <c r="I75" s="86">
        <v>0</v>
      </c>
      <c r="J75" s="86">
        <v>0</v>
      </c>
      <c r="K75" s="21">
        <f t="shared" si="27"/>
        <v>0</v>
      </c>
      <c r="L75" s="19"/>
      <c r="M75" s="19"/>
      <c r="N75" s="81"/>
      <c r="O75" s="228" t="s">
        <v>7</v>
      </c>
      <c r="P75" s="86">
        <v>0</v>
      </c>
      <c r="Q75" s="86">
        <v>0</v>
      </c>
      <c r="R75" s="86">
        <v>0</v>
      </c>
      <c r="S75" s="86">
        <v>0</v>
      </c>
      <c r="T75" s="86">
        <v>0</v>
      </c>
      <c r="U75" s="86">
        <v>4</v>
      </c>
      <c r="V75" s="86">
        <v>9</v>
      </c>
      <c r="W75" s="86">
        <v>18</v>
      </c>
      <c r="X75" s="86">
        <v>1</v>
      </c>
      <c r="Y75" s="86">
        <f t="shared" si="26"/>
        <v>32</v>
      </c>
      <c r="Z75" s="19"/>
      <c r="AA75" s="2"/>
      <c r="AB75" s="3" t="s">
        <v>1</v>
      </c>
      <c r="AC75" s="86">
        <v>0</v>
      </c>
      <c r="AD75" s="86">
        <v>0</v>
      </c>
      <c r="AE75" s="86">
        <v>0</v>
      </c>
      <c r="AF75" s="86">
        <v>0</v>
      </c>
      <c r="AG75" s="86">
        <v>0</v>
      </c>
      <c r="AH75" s="86">
        <v>4</v>
      </c>
      <c r="AI75" s="86">
        <v>12</v>
      </c>
      <c r="AJ75" s="86">
        <v>0</v>
      </c>
      <c r="AK75" s="86">
        <v>0</v>
      </c>
      <c r="AL75" s="86">
        <v>16</v>
      </c>
      <c r="AN75" s="2"/>
      <c r="AO75" s="2"/>
      <c r="AP75" s="95"/>
      <c r="AQ75" s="95"/>
      <c r="AR75" s="95"/>
      <c r="AS75" s="95"/>
      <c r="AT75" s="95"/>
      <c r="AU75" s="95"/>
      <c r="AV75" s="95"/>
      <c r="AW75" s="95"/>
      <c r="AX75" s="95"/>
      <c r="AY75" s="95"/>
      <c r="BI75" s="2"/>
      <c r="BJ75" s="2"/>
      <c r="BK75" s="2"/>
      <c r="BL75" s="2"/>
      <c r="BM75" s="2"/>
      <c r="BN75" s="2"/>
      <c r="BO75" s="2"/>
      <c r="BP75" s="2"/>
      <c r="BQ75" s="2"/>
      <c r="BR75" s="2"/>
      <c r="BS75" s="2"/>
      <c r="BT75" s="2"/>
      <c r="BU75" s="2"/>
      <c r="BV75" s="2"/>
      <c r="BW75" s="2"/>
      <c r="BX75" s="2"/>
      <c r="BY75" s="2"/>
      <c r="BZ75" s="2"/>
      <c r="CA75" s="2"/>
      <c r="CB75" s="2"/>
      <c r="CC75" s="2"/>
    </row>
    <row r="76" spans="1:83" x14ac:dyDescent="0.25">
      <c r="A76" s="18" t="s">
        <v>45</v>
      </c>
      <c r="B76" s="86">
        <v>0</v>
      </c>
      <c r="C76" s="86">
        <v>0</v>
      </c>
      <c r="D76" s="86">
        <v>0</v>
      </c>
      <c r="E76" s="86">
        <v>0</v>
      </c>
      <c r="F76" s="86">
        <v>0</v>
      </c>
      <c r="G76" s="86">
        <v>0</v>
      </c>
      <c r="H76" s="86">
        <v>0</v>
      </c>
      <c r="I76" s="86">
        <v>0</v>
      </c>
      <c r="J76" s="86">
        <v>0</v>
      </c>
      <c r="K76" s="21">
        <f t="shared" si="27"/>
        <v>0</v>
      </c>
      <c r="L76" s="19"/>
      <c r="N76" s="81"/>
      <c r="O76" s="229" t="s">
        <v>8</v>
      </c>
      <c r="P76" s="86">
        <v>0</v>
      </c>
      <c r="Q76" s="86">
        <v>0</v>
      </c>
      <c r="R76" s="86">
        <v>0</v>
      </c>
      <c r="S76" s="86">
        <v>0</v>
      </c>
      <c r="T76" s="86">
        <v>0</v>
      </c>
      <c r="U76" s="86">
        <v>0</v>
      </c>
      <c r="V76" s="86">
        <v>0</v>
      </c>
      <c r="W76" s="86">
        <v>0</v>
      </c>
      <c r="X76" s="86">
        <v>1</v>
      </c>
      <c r="Y76" s="86">
        <f t="shared" si="26"/>
        <v>1</v>
      </c>
      <c r="AA76" s="2"/>
      <c r="AB76" s="92" t="s">
        <v>12</v>
      </c>
      <c r="AC76" s="86">
        <v>0</v>
      </c>
      <c r="AD76" s="86">
        <v>0</v>
      </c>
      <c r="AE76" s="86">
        <v>0</v>
      </c>
      <c r="AF76" s="86">
        <v>1</v>
      </c>
      <c r="AG76" s="22">
        <v>0</v>
      </c>
      <c r="AH76" s="86">
        <v>0</v>
      </c>
      <c r="AI76" s="86">
        <v>2</v>
      </c>
      <c r="AJ76" s="86">
        <v>0</v>
      </c>
      <c r="AK76" s="86">
        <v>0</v>
      </c>
      <c r="AL76" s="86">
        <v>3</v>
      </c>
      <c r="AN76" s="2"/>
      <c r="AO76" s="2"/>
      <c r="AP76" s="95"/>
      <c r="AQ76" s="95"/>
      <c r="AR76" s="95"/>
      <c r="AS76" s="95"/>
      <c r="AT76" s="95"/>
      <c r="AU76" s="95"/>
      <c r="AV76" s="95"/>
      <c r="AW76" s="95"/>
      <c r="AX76" s="95"/>
      <c r="AY76" s="95"/>
      <c r="BI76" s="2"/>
      <c r="BJ76" s="2"/>
      <c r="BK76" s="2"/>
      <c r="BL76" s="2"/>
      <c r="BM76" s="2"/>
      <c r="BN76" s="2"/>
      <c r="BO76" s="2"/>
      <c r="BP76" s="2"/>
      <c r="BQ76" s="2"/>
      <c r="BR76" s="2"/>
      <c r="BS76" s="2"/>
      <c r="BT76" s="2"/>
      <c r="BU76" s="2"/>
      <c r="BV76" s="2"/>
      <c r="BW76" s="2"/>
      <c r="BX76" s="2"/>
      <c r="BY76" s="2"/>
      <c r="BZ76" s="2"/>
      <c r="CA76" s="2"/>
      <c r="CB76" s="2"/>
      <c r="CC76" s="2"/>
    </row>
    <row r="77" spans="1:83" x14ac:dyDescent="0.25">
      <c r="A77" s="18" t="s">
        <v>41</v>
      </c>
      <c r="B77" s="86">
        <v>0</v>
      </c>
      <c r="C77" s="86">
        <v>0</v>
      </c>
      <c r="D77" s="86">
        <v>0</v>
      </c>
      <c r="E77" s="86">
        <v>0</v>
      </c>
      <c r="F77" s="86">
        <v>0</v>
      </c>
      <c r="G77" s="86">
        <v>1</v>
      </c>
      <c r="H77" s="86">
        <v>0</v>
      </c>
      <c r="I77" s="86">
        <v>0</v>
      </c>
      <c r="J77" s="86">
        <v>0</v>
      </c>
      <c r="K77" s="21">
        <f t="shared" si="27"/>
        <v>1</v>
      </c>
      <c r="N77" s="81"/>
      <c r="O77" s="218" t="s">
        <v>11</v>
      </c>
      <c r="P77" s="95">
        <v>0</v>
      </c>
      <c r="Q77" s="95">
        <v>0</v>
      </c>
      <c r="R77" s="95">
        <v>17</v>
      </c>
      <c r="S77" s="95">
        <v>20</v>
      </c>
      <c r="T77" s="95">
        <v>370</v>
      </c>
      <c r="U77" s="95">
        <v>48</v>
      </c>
      <c r="V77" s="95">
        <v>6</v>
      </c>
      <c r="W77" s="95">
        <v>0</v>
      </c>
      <c r="X77" s="95">
        <v>0</v>
      </c>
      <c r="Y77" s="86">
        <f t="shared" si="26"/>
        <v>461</v>
      </c>
      <c r="AA77" s="2"/>
      <c r="AB77" s="92" t="s">
        <v>15</v>
      </c>
      <c r="AC77" s="86">
        <v>0</v>
      </c>
      <c r="AD77" s="86">
        <v>0</v>
      </c>
      <c r="AE77" s="86">
        <v>0</v>
      </c>
      <c r="AF77" s="86">
        <v>2</v>
      </c>
      <c r="AG77" s="22">
        <v>0</v>
      </c>
      <c r="AH77" s="86">
        <v>0</v>
      </c>
      <c r="AI77" s="86">
        <v>0</v>
      </c>
      <c r="AJ77" s="86">
        <v>1</v>
      </c>
      <c r="AK77" s="86">
        <v>0</v>
      </c>
      <c r="AL77" s="86">
        <v>3</v>
      </c>
      <c r="AN77" s="2"/>
      <c r="AO77" s="2"/>
      <c r="AP77" s="95"/>
      <c r="AQ77" s="95"/>
      <c r="AR77" s="95"/>
      <c r="AS77" s="95"/>
      <c r="AT77" s="95"/>
      <c r="AU77" s="95"/>
      <c r="AV77" s="95"/>
      <c r="AW77" s="95"/>
      <c r="AX77" s="95"/>
      <c r="AY77" s="95"/>
      <c r="BI77" s="2"/>
      <c r="BJ77" s="2"/>
      <c r="BK77" s="2"/>
      <c r="BL77" s="2"/>
      <c r="BM77" s="2"/>
      <c r="BN77" s="2"/>
      <c r="BO77" s="2"/>
      <c r="BP77" s="2"/>
      <c r="BQ77" s="2"/>
      <c r="BR77" s="2"/>
      <c r="BS77" s="2"/>
      <c r="BT77" s="2"/>
      <c r="BU77" s="2"/>
      <c r="BV77" s="2"/>
      <c r="BW77" s="2"/>
      <c r="BX77" s="2"/>
      <c r="BY77" s="2"/>
      <c r="BZ77" s="2"/>
      <c r="CA77" s="2"/>
      <c r="CB77" s="2"/>
      <c r="CC77" s="2"/>
    </row>
    <row r="78" spans="1:83" x14ac:dyDescent="0.25">
      <c r="A78" s="3" t="s">
        <v>2</v>
      </c>
      <c r="B78" s="86">
        <v>0</v>
      </c>
      <c r="C78" s="86">
        <v>0</v>
      </c>
      <c r="D78" s="86">
        <v>12</v>
      </c>
      <c r="E78" s="86">
        <v>26</v>
      </c>
      <c r="F78" s="86">
        <v>0</v>
      </c>
      <c r="G78" s="86">
        <v>2</v>
      </c>
      <c r="H78" s="86">
        <v>4</v>
      </c>
      <c r="I78" s="86">
        <v>0</v>
      </c>
      <c r="J78" s="86">
        <v>0</v>
      </c>
      <c r="K78" s="21">
        <f t="shared" si="27"/>
        <v>44</v>
      </c>
      <c r="N78" s="81"/>
      <c r="O78" s="218" t="s">
        <v>12</v>
      </c>
      <c r="P78" s="95">
        <v>0</v>
      </c>
      <c r="Q78" s="95">
        <v>0</v>
      </c>
      <c r="R78" s="95">
        <v>0</v>
      </c>
      <c r="S78" s="95">
        <v>1</v>
      </c>
      <c r="T78" s="95">
        <v>0</v>
      </c>
      <c r="U78" s="95">
        <v>0</v>
      </c>
      <c r="V78" s="95">
        <v>2</v>
      </c>
      <c r="W78" s="95">
        <v>0</v>
      </c>
      <c r="X78" s="95">
        <v>0</v>
      </c>
      <c r="Y78" s="86">
        <f t="shared" si="26"/>
        <v>3</v>
      </c>
      <c r="AA78" s="2"/>
      <c r="AB78" s="3" t="s">
        <v>17</v>
      </c>
      <c r="AC78" s="86">
        <v>0</v>
      </c>
      <c r="AD78" s="86">
        <v>0</v>
      </c>
      <c r="AE78" s="86">
        <v>0</v>
      </c>
      <c r="AF78" s="86">
        <v>0</v>
      </c>
      <c r="AG78" s="86">
        <v>0</v>
      </c>
      <c r="AH78" s="86">
        <v>0</v>
      </c>
      <c r="AI78" s="86">
        <v>1</v>
      </c>
      <c r="AJ78" s="86">
        <v>1</v>
      </c>
      <c r="AK78" s="86">
        <v>0</v>
      </c>
      <c r="AL78" s="86">
        <v>2</v>
      </c>
      <c r="AN78" s="2"/>
      <c r="AO78" s="2"/>
      <c r="AP78" s="95"/>
      <c r="AQ78" s="95"/>
      <c r="AR78" s="95"/>
      <c r="AS78" s="95"/>
      <c r="AT78" s="95"/>
      <c r="AU78" s="95"/>
      <c r="AV78" s="95"/>
      <c r="AW78" s="95"/>
      <c r="AX78" s="95"/>
      <c r="AY78" s="95"/>
      <c r="BI78" s="2"/>
      <c r="BJ78" s="2"/>
      <c r="BK78" s="2"/>
      <c r="BL78" s="2"/>
      <c r="BM78" s="2"/>
      <c r="BN78" s="2"/>
      <c r="BO78" s="2"/>
      <c r="BP78" s="2"/>
      <c r="BQ78" s="2"/>
      <c r="BR78" s="2"/>
      <c r="BS78" s="2"/>
      <c r="BT78" s="2"/>
      <c r="BU78" s="2"/>
      <c r="BV78" s="2"/>
      <c r="BW78" s="2"/>
      <c r="BX78" s="2"/>
      <c r="BY78" s="2"/>
      <c r="BZ78" s="2"/>
      <c r="CA78" s="2"/>
      <c r="CB78" s="2"/>
      <c r="CC78" s="2"/>
    </row>
    <row r="79" spans="1:83" s="2" customFormat="1" x14ac:dyDescent="0.25">
      <c r="A79" s="18" t="s">
        <v>43</v>
      </c>
      <c r="B79" s="86">
        <v>0</v>
      </c>
      <c r="C79" s="86">
        <v>0</v>
      </c>
      <c r="D79" s="86">
        <v>0</v>
      </c>
      <c r="E79" s="86">
        <v>0</v>
      </c>
      <c r="F79" s="86">
        <v>0</v>
      </c>
      <c r="G79" s="86">
        <v>0</v>
      </c>
      <c r="H79" s="86">
        <v>0</v>
      </c>
      <c r="I79" s="86">
        <v>0</v>
      </c>
      <c r="J79" s="86">
        <v>0</v>
      </c>
      <c r="K79" s="21">
        <f t="shared" si="27"/>
        <v>0</v>
      </c>
      <c r="L79"/>
      <c r="N79" s="81"/>
      <c r="O79" s="218" t="s">
        <v>18</v>
      </c>
      <c r="P79" s="95">
        <v>0</v>
      </c>
      <c r="Q79" s="95">
        <v>0</v>
      </c>
      <c r="R79" s="95">
        <v>0</v>
      </c>
      <c r="S79" s="95">
        <v>0</v>
      </c>
      <c r="T79" s="95">
        <v>50</v>
      </c>
      <c r="U79" s="95">
        <v>34</v>
      </c>
      <c r="V79" s="95">
        <v>0</v>
      </c>
      <c r="W79" s="95">
        <v>0</v>
      </c>
      <c r="X79" s="95">
        <v>1</v>
      </c>
      <c r="Y79" s="86">
        <f>SUM(P79:X79)</f>
        <v>85</v>
      </c>
      <c r="Z79"/>
      <c r="AB79" s="3" t="s">
        <v>6</v>
      </c>
      <c r="AC79" s="86">
        <v>0</v>
      </c>
      <c r="AD79" s="86">
        <v>0</v>
      </c>
      <c r="AE79" s="86">
        <v>0</v>
      </c>
      <c r="AF79" s="86">
        <v>0</v>
      </c>
      <c r="AG79" s="23">
        <v>0</v>
      </c>
      <c r="AH79" s="23">
        <v>0</v>
      </c>
      <c r="AI79" s="23">
        <v>0</v>
      </c>
      <c r="AJ79" s="23">
        <v>0</v>
      </c>
      <c r="AK79" s="86">
        <v>1</v>
      </c>
      <c r="AL79" s="86">
        <v>1</v>
      </c>
      <c r="AM79"/>
      <c r="AP79" s="95"/>
      <c r="AQ79" s="95"/>
      <c r="AR79" s="95"/>
      <c r="AS79" s="95"/>
      <c r="AT79" s="95"/>
      <c r="AU79" s="95"/>
      <c r="AV79" s="95"/>
      <c r="AW79" s="95"/>
      <c r="AX79" s="95"/>
      <c r="AY79" s="95"/>
      <c r="AZ79"/>
      <c r="BA79"/>
      <c r="BB79"/>
      <c r="BC79"/>
      <c r="BD79"/>
      <c r="BE79"/>
      <c r="BF79"/>
      <c r="BG79"/>
      <c r="BH79"/>
    </row>
    <row r="80" spans="1:83" x14ac:dyDescent="0.25">
      <c r="A80" s="3" t="s">
        <v>3</v>
      </c>
      <c r="B80" s="86">
        <v>0</v>
      </c>
      <c r="C80" s="86">
        <v>0</v>
      </c>
      <c r="D80" s="86">
        <v>0</v>
      </c>
      <c r="E80" s="86">
        <v>3</v>
      </c>
      <c r="F80" s="86">
        <v>0</v>
      </c>
      <c r="G80" s="86">
        <v>0</v>
      </c>
      <c r="H80" s="86">
        <v>0</v>
      </c>
      <c r="I80" s="86">
        <v>0</v>
      </c>
      <c r="J80" s="86">
        <v>0</v>
      </c>
      <c r="K80" s="21">
        <f t="shared" si="27"/>
        <v>3</v>
      </c>
      <c r="N80" s="81"/>
      <c r="O80" s="218" t="s">
        <v>14</v>
      </c>
      <c r="P80" s="95">
        <v>0</v>
      </c>
      <c r="Q80" s="95">
        <v>0</v>
      </c>
      <c r="R80" s="95">
        <v>0</v>
      </c>
      <c r="S80" s="95">
        <v>1</v>
      </c>
      <c r="T80" s="95">
        <v>0</v>
      </c>
      <c r="U80" s="95">
        <v>0</v>
      </c>
      <c r="V80" s="95">
        <v>0</v>
      </c>
      <c r="W80" s="95">
        <v>0</v>
      </c>
      <c r="X80" s="95">
        <v>0</v>
      </c>
      <c r="Y80" s="86">
        <f>SUM(P80:X80)</f>
        <v>1</v>
      </c>
      <c r="AA80" s="2"/>
      <c r="AB80" s="3" t="s">
        <v>8</v>
      </c>
      <c r="AC80" s="86">
        <v>0</v>
      </c>
      <c r="AD80" s="86">
        <v>0</v>
      </c>
      <c r="AE80" s="86">
        <v>0</v>
      </c>
      <c r="AF80" s="86">
        <v>0</v>
      </c>
      <c r="AG80" s="86">
        <v>0</v>
      </c>
      <c r="AH80" s="86">
        <v>0</v>
      </c>
      <c r="AI80" s="86">
        <v>0</v>
      </c>
      <c r="AJ80" s="86">
        <v>0</v>
      </c>
      <c r="AK80" s="86">
        <v>1</v>
      </c>
      <c r="AL80" s="86">
        <v>1</v>
      </c>
      <c r="AN80" s="2"/>
      <c r="AO80" s="2"/>
      <c r="AP80" s="95"/>
      <c r="AQ80" s="95"/>
      <c r="AR80" s="95"/>
      <c r="AS80" s="95"/>
      <c r="AT80" s="95"/>
      <c r="AU80" s="95"/>
      <c r="AV80" s="95"/>
      <c r="AW80" s="95"/>
      <c r="AX80" s="95"/>
      <c r="AY80" s="95"/>
      <c r="BI80" s="2"/>
      <c r="BJ80" s="2"/>
      <c r="BK80" s="2"/>
      <c r="BL80" s="2"/>
      <c r="BM80" s="2"/>
      <c r="BN80" s="2"/>
      <c r="BO80" s="2"/>
      <c r="BP80" s="2"/>
      <c r="BQ80" s="2"/>
      <c r="BR80" s="2"/>
      <c r="BS80" s="2"/>
      <c r="BT80" s="2"/>
      <c r="BU80" s="2"/>
      <c r="BV80" s="2"/>
      <c r="BW80" s="2"/>
      <c r="BX80" s="2"/>
      <c r="BY80" s="2"/>
      <c r="BZ80" s="2"/>
      <c r="CA80" s="2"/>
      <c r="CB80" s="2"/>
      <c r="CC80" s="2"/>
    </row>
    <row r="81" spans="1:81" x14ac:dyDescent="0.25">
      <c r="A81" s="3" t="s">
        <v>4</v>
      </c>
      <c r="B81" s="86">
        <v>0</v>
      </c>
      <c r="C81" s="86">
        <v>0</v>
      </c>
      <c r="D81" s="86">
        <v>0</v>
      </c>
      <c r="E81" s="86">
        <v>0</v>
      </c>
      <c r="F81" s="86">
        <v>0</v>
      </c>
      <c r="G81" s="86">
        <v>0</v>
      </c>
      <c r="H81" s="86">
        <v>0</v>
      </c>
      <c r="I81" s="86">
        <v>0</v>
      </c>
      <c r="J81" s="86">
        <v>0</v>
      </c>
      <c r="K81" s="21">
        <f t="shared" si="27"/>
        <v>0</v>
      </c>
      <c r="L81" s="2"/>
      <c r="N81" s="81"/>
      <c r="O81" s="218" t="s">
        <v>15</v>
      </c>
      <c r="P81" s="95">
        <v>0</v>
      </c>
      <c r="Q81" s="95">
        <v>0</v>
      </c>
      <c r="R81" s="95">
        <v>0</v>
      </c>
      <c r="S81" s="95">
        <v>2</v>
      </c>
      <c r="T81" s="95">
        <v>0</v>
      </c>
      <c r="U81" s="95">
        <v>0</v>
      </c>
      <c r="V81" s="95">
        <v>0</v>
      </c>
      <c r="W81" s="95">
        <v>1</v>
      </c>
      <c r="X81" s="95">
        <v>0</v>
      </c>
      <c r="Y81" s="86">
        <f>SUM(P81:X81)</f>
        <v>3</v>
      </c>
      <c r="AB81" s="3" t="s">
        <v>14</v>
      </c>
      <c r="AC81" s="86">
        <v>0</v>
      </c>
      <c r="AD81" s="86">
        <v>0</v>
      </c>
      <c r="AE81" s="86">
        <v>0</v>
      </c>
      <c r="AF81" s="86">
        <v>1</v>
      </c>
      <c r="AG81" s="86">
        <v>0</v>
      </c>
      <c r="AH81" s="86">
        <v>0</v>
      </c>
      <c r="AI81" s="86">
        <v>0</v>
      </c>
      <c r="AJ81" s="86">
        <v>0</v>
      </c>
      <c r="AK81" s="86">
        <v>0</v>
      </c>
      <c r="AL81" s="86">
        <v>1</v>
      </c>
      <c r="AN81" s="2"/>
      <c r="AO81" s="2"/>
      <c r="AP81" s="95"/>
      <c r="AQ81" s="95"/>
      <c r="AR81" s="95"/>
      <c r="AS81" s="95"/>
      <c r="AT81" s="95"/>
      <c r="AU81" s="95"/>
      <c r="AV81" s="95"/>
      <c r="AW81" s="95"/>
      <c r="AX81" s="95"/>
      <c r="AY81" s="95"/>
      <c r="BI81" s="2"/>
      <c r="BJ81" s="2"/>
      <c r="BK81" s="2"/>
      <c r="BL81" s="2"/>
      <c r="BM81" s="2"/>
      <c r="BN81" s="2"/>
      <c r="BO81" s="2"/>
      <c r="BP81" s="2"/>
      <c r="BQ81" s="2"/>
      <c r="BR81" s="2"/>
      <c r="BS81" s="2"/>
      <c r="BT81" s="2"/>
      <c r="BU81" s="2"/>
      <c r="BV81" s="2"/>
      <c r="BW81" s="2"/>
      <c r="BX81" s="2"/>
      <c r="BY81" s="2"/>
      <c r="BZ81" s="2"/>
      <c r="CA81" s="2"/>
      <c r="CB81" s="2"/>
      <c r="CC81" s="2"/>
    </row>
    <row r="82" spans="1:81" x14ac:dyDescent="0.25">
      <c r="A82" s="18" t="s">
        <v>48</v>
      </c>
      <c r="B82" s="86">
        <v>0</v>
      </c>
      <c r="C82" s="86">
        <v>0</v>
      </c>
      <c r="D82" s="86">
        <v>0</v>
      </c>
      <c r="E82" s="86">
        <v>0</v>
      </c>
      <c r="F82" s="86">
        <v>0</v>
      </c>
      <c r="G82" s="86">
        <v>0</v>
      </c>
      <c r="H82" s="86">
        <v>0</v>
      </c>
      <c r="I82" s="86">
        <v>0</v>
      </c>
      <c r="J82" s="86">
        <v>0</v>
      </c>
      <c r="K82" s="21">
        <f t="shared" si="27"/>
        <v>0</v>
      </c>
      <c r="N82" s="81"/>
      <c r="O82" s="218" t="s">
        <v>54</v>
      </c>
      <c r="P82" s="95">
        <v>0</v>
      </c>
      <c r="Q82" s="95">
        <v>0</v>
      </c>
      <c r="R82" s="95">
        <v>0</v>
      </c>
      <c r="S82" s="95">
        <v>0</v>
      </c>
      <c r="T82" s="95">
        <v>0</v>
      </c>
      <c r="U82" s="95">
        <v>0</v>
      </c>
      <c r="V82" s="95">
        <v>1</v>
      </c>
      <c r="W82" s="95">
        <v>0</v>
      </c>
      <c r="X82" s="95">
        <v>0</v>
      </c>
      <c r="Y82" s="86">
        <f>SUM(P82:X82)</f>
        <v>1</v>
      </c>
      <c r="AB82" s="92" t="s">
        <v>54</v>
      </c>
      <c r="AC82" s="86">
        <v>0</v>
      </c>
      <c r="AD82" s="86">
        <v>0</v>
      </c>
      <c r="AE82" s="86">
        <v>0</v>
      </c>
      <c r="AF82" s="86">
        <v>0</v>
      </c>
      <c r="AG82" s="86">
        <v>0</v>
      </c>
      <c r="AH82" s="86">
        <v>0</v>
      </c>
      <c r="AI82" s="86">
        <v>1</v>
      </c>
      <c r="AJ82" s="86">
        <v>0</v>
      </c>
      <c r="AK82" s="86">
        <v>0</v>
      </c>
      <c r="AL82" s="86">
        <v>1</v>
      </c>
      <c r="AN82" s="2"/>
      <c r="AO82" s="2"/>
      <c r="AP82" s="95"/>
      <c r="AQ82" s="95"/>
      <c r="AR82" s="95"/>
      <c r="AS82" s="95"/>
      <c r="AT82" s="95"/>
      <c r="AU82" s="95"/>
      <c r="AV82" s="95"/>
      <c r="AW82" s="95"/>
      <c r="AX82" s="95"/>
      <c r="AY82" s="95"/>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row>
    <row r="83" spans="1:81" x14ac:dyDescent="0.25">
      <c r="A83" s="3" t="s">
        <v>6</v>
      </c>
      <c r="B83" s="86">
        <v>0</v>
      </c>
      <c r="C83" s="86">
        <v>0</v>
      </c>
      <c r="D83" s="86">
        <v>0</v>
      </c>
      <c r="E83" s="86">
        <v>0</v>
      </c>
      <c r="F83" s="86">
        <v>0</v>
      </c>
      <c r="G83" s="86">
        <v>0</v>
      </c>
      <c r="H83" s="86">
        <v>0</v>
      </c>
      <c r="I83" s="86">
        <v>0</v>
      </c>
      <c r="J83" s="86">
        <v>0</v>
      </c>
      <c r="K83" s="21">
        <f t="shared" si="27"/>
        <v>0</v>
      </c>
      <c r="N83" s="81"/>
      <c r="O83" s="219" t="s">
        <v>17</v>
      </c>
      <c r="P83" s="95">
        <v>0</v>
      </c>
      <c r="Q83" s="95">
        <v>0</v>
      </c>
      <c r="R83" s="95">
        <v>0</v>
      </c>
      <c r="S83" s="95">
        <v>0</v>
      </c>
      <c r="T83" s="95">
        <v>0</v>
      </c>
      <c r="U83" s="95">
        <v>0</v>
      </c>
      <c r="V83" s="95">
        <v>1</v>
      </c>
      <c r="W83" s="95">
        <v>1</v>
      </c>
      <c r="X83" s="95">
        <v>0</v>
      </c>
      <c r="Y83" s="86">
        <f>SUM(P83:X83)</f>
        <v>2</v>
      </c>
      <c r="AB83" s="226" t="s">
        <v>24</v>
      </c>
      <c r="AC83" s="223">
        <f>SUM(AC70:AC82)</f>
        <v>1</v>
      </c>
      <c r="AD83" s="187">
        <f>SUM(AD70:AD82)</f>
        <v>7</v>
      </c>
      <c r="AE83" s="187">
        <f t="shared" ref="AE83:AK83" si="28">SUM(AE70:AE82)</f>
        <v>22</v>
      </c>
      <c r="AF83" s="187">
        <f t="shared" si="28"/>
        <v>32</v>
      </c>
      <c r="AG83" s="187">
        <f t="shared" si="28"/>
        <v>440</v>
      </c>
      <c r="AH83" s="187">
        <f t="shared" si="28"/>
        <v>100</v>
      </c>
      <c r="AI83" s="187">
        <f t="shared" si="28"/>
        <v>31</v>
      </c>
      <c r="AJ83" s="187">
        <f t="shared" si="28"/>
        <v>21</v>
      </c>
      <c r="AK83" s="187">
        <f t="shared" si="28"/>
        <v>5</v>
      </c>
      <c r="AL83" s="187">
        <f t="shared" ref="AL83" ca="1" si="29">SUM(AL70:AL83)</f>
        <v>659</v>
      </c>
      <c r="AM83" s="19"/>
      <c r="AN83" s="2"/>
      <c r="AO83" s="2"/>
      <c r="AP83" s="95"/>
      <c r="AQ83" s="95"/>
      <c r="AR83" s="95"/>
      <c r="AS83" s="95"/>
      <c r="AT83" s="95"/>
      <c r="AU83" s="95"/>
      <c r="AV83" s="95"/>
      <c r="AW83" s="95"/>
      <c r="AX83" s="95"/>
      <c r="AY83" s="95"/>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row>
    <row r="84" spans="1:81" x14ac:dyDescent="0.25">
      <c r="A84" s="3" t="s">
        <v>7</v>
      </c>
      <c r="B84" s="86">
        <v>0</v>
      </c>
      <c r="C84" s="86">
        <v>0</v>
      </c>
      <c r="D84" s="86">
        <v>0</v>
      </c>
      <c r="E84" s="86">
        <v>0</v>
      </c>
      <c r="F84" s="86">
        <v>0</v>
      </c>
      <c r="G84" s="86">
        <v>0</v>
      </c>
      <c r="H84" s="86">
        <v>0</v>
      </c>
      <c r="I84" s="86">
        <v>1</v>
      </c>
      <c r="J84" s="86">
        <v>1</v>
      </c>
      <c r="K84" s="21">
        <f t="shared" si="27"/>
        <v>2</v>
      </c>
      <c r="N84" s="81"/>
      <c r="O84" s="226" t="s">
        <v>24</v>
      </c>
      <c r="P84" s="196">
        <f>SUM(P71:P83)</f>
        <v>1</v>
      </c>
      <c r="Q84" s="196">
        <f>SUM(Q71:Q83)</f>
        <v>7</v>
      </c>
      <c r="R84" s="196">
        <f t="shared" ref="R84:X84" si="30">SUM(R71:R83)</f>
        <v>22</v>
      </c>
      <c r="S84" s="196">
        <f t="shared" si="30"/>
        <v>32</v>
      </c>
      <c r="T84" s="196">
        <f t="shared" si="30"/>
        <v>440</v>
      </c>
      <c r="U84" s="196">
        <f t="shared" si="30"/>
        <v>100</v>
      </c>
      <c r="V84" s="196">
        <f t="shared" si="30"/>
        <v>31</v>
      </c>
      <c r="W84" s="196">
        <f t="shared" si="30"/>
        <v>21</v>
      </c>
      <c r="X84" s="196">
        <f t="shared" si="30"/>
        <v>5</v>
      </c>
      <c r="Y84" s="196">
        <f t="shared" ref="Y84" si="31">SUM(Y71:Y83)</f>
        <v>659</v>
      </c>
      <c r="Z84" s="19"/>
      <c r="AL84" s="19"/>
      <c r="AM84" s="86"/>
      <c r="AN84" s="2"/>
      <c r="AO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row>
    <row r="85" spans="1:81" x14ac:dyDescent="0.25">
      <c r="A85" s="124" t="s">
        <v>83</v>
      </c>
      <c r="B85" s="86">
        <v>0</v>
      </c>
      <c r="C85" s="86">
        <v>0</v>
      </c>
      <c r="D85" s="86">
        <v>0</v>
      </c>
      <c r="E85" s="86">
        <v>0</v>
      </c>
      <c r="F85" s="86">
        <v>0</v>
      </c>
      <c r="G85" s="86">
        <v>0</v>
      </c>
      <c r="H85" s="86">
        <v>0</v>
      </c>
      <c r="I85" s="86">
        <v>0</v>
      </c>
      <c r="J85" s="86">
        <v>0</v>
      </c>
      <c r="K85" s="21">
        <f t="shared" si="27"/>
        <v>0</v>
      </c>
      <c r="N85" s="81"/>
      <c r="Y85" s="19"/>
      <c r="AA85" s="2"/>
      <c r="AB85" s="231"/>
      <c r="AC85" s="86"/>
      <c r="AD85" s="86"/>
      <c r="AE85" s="86"/>
      <c r="AF85" s="86"/>
      <c r="AG85" s="86"/>
      <c r="AH85" s="86"/>
      <c r="AI85" s="86"/>
      <c r="AJ85" s="86"/>
      <c r="AK85" s="86"/>
      <c r="AL85" s="86"/>
      <c r="AN85" s="2"/>
      <c r="AO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row>
    <row r="86" spans="1:81" x14ac:dyDescent="0.25">
      <c r="A86" s="18" t="s">
        <v>50</v>
      </c>
      <c r="B86" s="86">
        <v>0</v>
      </c>
      <c r="C86" s="86">
        <v>0</v>
      </c>
      <c r="D86" s="86">
        <v>0</v>
      </c>
      <c r="E86" s="86">
        <v>0</v>
      </c>
      <c r="F86" s="86">
        <v>0</v>
      </c>
      <c r="G86" s="86">
        <v>0</v>
      </c>
      <c r="H86" s="86">
        <v>0</v>
      </c>
      <c r="I86" s="86">
        <v>0</v>
      </c>
      <c r="J86" s="86">
        <v>0</v>
      </c>
      <c r="K86" s="21">
        <f t="shared" si="27"/>
        <v>0</v>
      </c>
      <c r="O86" s="95"/>
      <c r="P86" s="95"/>
      <c r="Q86" s="95"/>
      <c r="R86" s="95"/>
      <c r="S86" s="95"/>
      <c r="T86" s="95"/>
      <c r="U86" s="95"/>
      <c r="V86" s="95"/>
      <c r="W86" s="95"/>
      <c r="X86" s="95"/>
      <c r="Y86" s="86"/>
      <c r="AA86" s="2"/>
      <c r="AB86" s="2"/>
      <c r="AC86" s="2"/>
      <c r="AD86" s="2"/>
      <c r="AE86" s="2"/>
      <c r="AF86" s="2"/>
      <c r="AG86" s="2"/>
      <c r="AH86" s="2"/>
      <c r="AI86" s="2"/>
      <c r="AJ86" s="2"/>
      <c r="AK86" s="2"/>
      <c r="AL86" s="2"/>
      <c r="AN86" s="2"/>
      <c r="AO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row>
    <row r="87" spans="1:81" x14ac:dyDescent="0.25">
      <c r="A87" s="18" t="s">
        <v>51</v>
      </c>
      <c r="B87" s="86">
        <v>0</v>
      </c>
      <c r="C87" s="86">
        <v>0</v>
      </c>
      <c r="D87" s="86">
        <v>0</v>
      </c>
      <c r="E87" s="86">
        <v>0</v>
      </c>
      <c r="F87" s="86">
        <v>0</v>
      </c>
      <c r="G87" s="86">
        <v>0</v>
      </c>
      <c r="H87" s="86">
        <v>0</v>
      </c>
      <c r="I87" s="86">
        <v>0</v>
      </c>
      <c r="J87" s="86">
        <v>0</v>
      </c>
      <c r="K87" s="21">
        <f t="shared" si="27"/>
        <v>0</v>
      </c>
      <c r="Y87" s="95"/>
      <c r="Z87" s="2"/>
      <c r="AA87" s="2"/>
      <c r="AB87" s="2"/>
      <c r="AC87" s="2"/>
      <c r="AD87" s="2"/>
      <c r="AE87" s="2"/>
      <c r="AF87" s="2"/>
      <c r="AG87" s="2"/>
      <c r="AH87" s="2"/>
      <c r="AI87" s="2"/>
      <c r="AJ87" s="2"/>
      <c r="AK87" s="2"/>
      <c r="AL87" s="2"/>
      <c r="AN87" s="2"/>
      <c r="AO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row>
    <row r="88" spans="1:81" x14ac:dyDescent="0.25">
      <c r="A88" s="18" t="s">
        <v>42</v>
      </c>
      <c r="B88" s="86">
        <v>0</v>
      </c>
      <c r="C88" s="86">
        <v>0</v>
      </c>
      <c r="D88" s="86">
        <v>0</v>
      </c>
      <c r="E88" s="86">
        <v>0</v>
      </c>
      <c r="F88" s="86">
        <v>0</v>
      </c>
      <c r="G88" s="86">
        <v>1</v>
      </c>
      <c r="H88" s="86">
        <v>0</v>
      </c>
      <c r="I88" s="86">
        <v>0</v>
      </c>
      <c r="J88" s="86">
        <v>3</v>
      </c>
      <c r="K88" s="21">
        <f t="shared" si="27"/>
        <v>4</v>
      </c>
      <c r="O88" s="1" t="s">
        <v>244</v>
      </c>
      <c r="P88" s="2"/>
      <c r="Q88" s="2"/>
      <c r="R88" s="2"/>
      <c r="S88" s="2"/>
      <c r="T88" s="2"/>
      <c r="U88" s="2"/>
      <c r="V88" s="2"/>
      <c r="W88" s="2"/>
      <c r="X88" s="2"/>
      <c r="Y88" s="2"/>
      <c r="AA88" s="2"/>
      <c r="AB88" s="1" t="s">
        <v>244</v>
      </c>
      <c r="AC88" s="2"/>
      <c r="AD88" s="2"/>
      <c r="AE88" s="2"/>
      <c r="AF88" s="2"/>
      <c r="AG88" s="2"/>
      <c r="AH88" s="2"/>
      <c r="AI88" s="2"/>
      <c r="AJ88" s="2"/>
      <c r="AK88" s="2"/>
      <c r="AL88" s="2"/>
      <c r="AN88" s="2"/>
      <c r="AO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row>
    <row r="89" spans="1:81" x14ac:dyDescent="0.25">
      <c r="A89" s="3" t="s">
        <v>8</v>
      </c>
      <c r="B89" s="86">
        <v>0</v>
      </c>
      <c r="C89" s="86">
        <v>0</v>
      </c>
      <c r="D89" s="86">
        <v>0</v>
      </c>
      <c r="E89" s="86">
        <v>0</v>
      </c>
      <c r="F89" s="86">
        <v>0</v>
      </c>
      <c r="G89" s="86">
        <v>0</v>
      </c>
      <c r="H89" s="86">
        <v>0</v>
      </c>
      <c r="I89" s="86">
        <v>0</v>
      </c>
      <c r="J89" s="86">
        <v>0</v>
      </c>
      <c r="K89" s="21">
        <f t="shared" si="27"/>
        <v>0</v>
      </c>
      <c r="O89" s="1" t="s">
        <v>28</v>
      </c>
      <c r="P89" s="2"/>
      <c r="Q89" s="2"/>
      <c r="R89" s="2"/>
      <c r="S89" s="2"/>
      <c r="T89" s="2"/>
      <c r="U89" s="2"/>
      <c r="V89" s="2"/>
      <c r="W89" s="2"/>
      <c r="X89" s="2"/>
      <c r="Y89" s="2"/>
      <c r="AA89" s="2"/>
      <c r="AB89" s="1" t="s">
        <v>28</v>
      </c>
      <c r="AC89" s="2"/>
      <c r="AD89" s="2"/>
      <c r="AE89" s="2"/>
      <c r="AF89" s="2"/>
      <c r="AG89" s="2"/>
      <c r="AH89" s="2"/>
      <c r="AI89" s="2"/>
      <c r="AJ89" s="2"/>
      <c r="AK89" s="2"/>
      <c r="AL89" s="2"/>
      <c r="AN89" s="2"/>
      <c r="AO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row>
    <row r="90" spans="1:81" x14ac:dyDescent="0.25">
      <c r="A90" s="3" t="s">
        <v>9</v>
      </c>
      <c r="B90" s="86">
        <v>0</v>
      </c>
      <c r="C90" s="86">
        <v>0</v>
      </c>
      <c r="D90" s="86">
        <v>0</v>
      </c>
      <c r="E90" s="86">
        <v>0</v>
      </c>
      <c r="F90" s="86">
        <v>0</v>
      </c>
      <c r="G90" s="86">
        <v>0</v>
      </c>
      <c r="H90" s="86">
        <v>0</v>
      </c>
      <c r="I90" s="86">
        <v>0</v>
      </c>
      <c r="J90" s="86">
        <v>0</v>
      </c>
      <c r="K90" s="21">
        <f t="shared" si="27"/>
        <v>0</v>
      </c>
      <c r="O90" s="2" t="s">
        <v>31</v>
      </c>
      <c r="P90" s="2"/>
      <c r="Q90" s="2"/>
      <c r="R90" s="2"/>
      <c r="S90" s="2"/>
      <c r="T90" s="2"/>
      <c r="U90" s="2"/>
      <c r="V90" s="2"/>
      <c r="W90" s="2"/>
      <c r="X90" s="2"/>
      <c r="Y90" s="2"/>
      <c r="AA90" s="2"/>
      <c r="AB90" s="1" t="s">
        <v>64</v>
      </c>
      <c r="AC90" s="2"/>
      <c r="AD90" s="2"/>
      <c r="AE90" s="2"/>
      <c r="AF90" s="2"/>
      <c r="AG90" s="2"/>
      <c r="AH90" s="2"/>
      <c r="AI90" s="2"/>
      <c r="AJ90" s="2"/>
      <c r="AK90" s="2"/>
      <c r="AL90" s="2"/>
      <c r="AN90" s="2"/>
      <c r="AO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row>
    <row r="91" spans="1:81" x14ac:dyDescent="0.25">
      <c r="A91" s="18" t="s">
        <v>44</v>
      </c>
      <c r="B91" s="86">
        <v>0</v>
      </c>
      <c r="C91" s="86">
        <v>0</v>
      </c>
      <c r="D91" s="86">
        <v>0</v>
      </c>
      <c r="E91" s="86">
        <v>4</v>
      </c>
      <c r="F91" s="86">
        <v>0</v>
      </c>
      <c r="G91" s="86">
        <v>0</v>
      </c>
      <c r="H91" s="86">
        <v>0</v>
      </c>
      <c r="I91" s="86">
        <v>0</v>
      </c>
      <c r="J91" s="86">
        <v>0</v>
      </c>
      <c r="K91" s="21">
        <f t="shared" si="27"/>
        <v>4</v>
      </c>
      <c r="O91" s="2"/>
      <c r="P91" s="1" t="s">
        <v>20</v>
      </c>
      <c r="Q91" s="2"/>
      <c r="R91" s="2"/>
      <c r="S91" s="1" t="s">
        <v>21</v>
      </c>
      <c r="T91" s="2"/>
      <c r="U91" s="2"/>
      <c r="V91" s="2"/>
      <c r="W91" s="2"/>
      <c r="X91" s="2"/>
      <c r="Y91" s="2"/>
      <c r="AA91" s="2"/>
      <c r="AB91" s="2"/>
      <c r="AC91" s="1" t="s">
        <v>20</v>
      </c>
      <c r="AD91" s="2"/>
      <c r="AE91" s="2"/>
      <c r="AF91" s="1" t="s">
        <v>21</v>
      </c>
      <c r="AG91" s="2"/>
      <c r="AH91" s="2"/>
      <c r="AI91" s="2"/>
      <c r="AJ91" s="2"/>
      <c r="AK91" s="2"/>
      <c r="AL91" s="2"/>
      <c r="AN91" s="2"/>
      <c r="AO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row>
    <row r="92" spans="1:81" s="2" customFormat="1" x14ac:dyDescent="0.25">
      <c r="A92" s="3" t="s">
        <v>10</v>
      </c>
      <c r="B92" s="86">
        <v>0</v>
      </c>
      <c r="C92" s="86">
        <v>0</v>
      </c>
      <c r="D92" s="86">
        <v>0</v>
      </c>
      <c r="E92" s="86">
        <v>12</v>
      </c>
      <c r="F92" s="86">
        <v>0</v>
      </c>
      <c r="G92" s="86">
        <v>0</v>
      </c>
      <c r="H92" s="86">
        <v>0</v>
      </c>
      <c r="I92" s="86">
        <v>0</v>
      </c>
      <c r="J92" s="86">
        <v>0</v>
      </c>
      <c r="K92" s="21">
        <f t="shared" si="27"/>
        <v>12</v>
      </c>
      <c r="L92"/>
      <c r="N92" s="81" t="s">
        <v>154</v>
      </c>
      <c r="O92" s="32" t="s">
        <v>19</v>
      </c>
      <c r="P92" s="5">
        <v>16</v>
      </c>
      <c r="Q92" s="5">
        <v>17</v>
      </c>
      <c r="R92" s="5">
        <v>26</v>
      </c>
      <c r="S92" s="5">
        <v>1</v>
      </c>
      <c r="T92" s="87">
        <v>6</v>
      </c>
      <c r="U92" s="5">
        <v>11</v>
      </c>
      <c r="V92" s="5">
        <v>16</v>
      </c>
      <c r="W92" s="5">
        <v>21</v>
      </c>
      <c r="X92" s="5">
        <v>26</v>
      </c>
      <c r="Y92" s="8" t="s">
        <v>24</v>
      </c>
      <c r="AB92" s="32" t="s">
        <v>19</v>
      </c>
      <c r="AC92" s="5">
        <v>16</v>
      </c>
      <c r="AD92" s="5">
        <v>17</v>
      </c>
      <c r="AE92" s="5">
        <v>26</v>
      </c>
      <c r="AF92" s="5">
        <v>1</v>
      </c>
      <c r="AG92" s="87">
        <v>6</v>
      </c>
      <c r="AH92" s="5">
        <v>11</v>
      </c>
      <c r="AI92" s="5">
        <v>16</v>
      </c>
      <c r="AJ92" s="5">
        <v>21</v>
      </c>
      <c r="AK92" s="5">
        <v>26</v>
      </c>
      <c r="AL92" s="8" t="s">
        <v>24</v>
      </c>
      <c r="AM92"/>
    </row>
    <row r="93" spans="1:81" x14ac:dyDescent="0.25">
      <c r="A93" s="3" t="s">
        <v>11</v>
      </c>
      <c r="B93" s="86">
        <v>0</v>
      </c>
      <c r="C93" s="86">
        <v>0</v>
      </c>
      <c r="D93" s="86">
        <v>30</v>
      </c>
      <c r="E93" s="86">
        <v>400</v>
      </c>
      <c r="F93" s="86">
        <v>0</v>
      </c>
      <c r="G93" s="86">
        <v>52</v>
      </c>
      <c r="H93" s="86">
        <v>15</v>
      </c>
      <c r="I93" s="86">
        <v>36</v>
      </c>
      <c r="J93" s="86">
        <v>0</v>
      </c>
      <c r="K93" s="21">
        <f t="shared" si="27"/>
        <v>533</v>
      </c>
      <c r="N93" s="81"/>
      <c r="O93" s="3" t="s">
        <v>43</v>
      </c>
      <c r="P93" s="86">
        <v>0</v>
      </c>
      <c r="Q93" s="86">
        <v>2</v>
      </c>
      <c r="R93" s="86">
        <v>0</v>
      </c>
      <c r="S93" s="86">
        <v>4</v>
      </c>
      <c r="T93" s="86">
        <v>3</v>
      </c>
      <c r="U93" s="86">
        <v>3</v>
      </c>
      <c r="V93" s="86">
        <v>3</v>
      </c>
      <c r="W93" s="86">
        <v>0</v>
      </c>
      <c r="X93" s="86">
        <v>0</v>
      </c>
      <c r="Y93" s="86">
        <f>SUM(P93:X93)</f>
        <v>15</v>
      </c>
      <c r="AA93" s="2"/>
      <c r="AB93" s="96" t="s">
        <v>9</v>
      </c>
      <c r="AC93" s="95">
        <v>0</v>
      </c>
      <c r="AD93" s="95">
        <v>0</v>
      </c>
      <c r="AE93" s="95">
        <v>27</v>
      </c>
      <c r="AF93" s="95">
        <v>15</v>
      </c>
      <c r="AG93" s="95">
        <v>320</v>
      </c>
      <c r="AH93" s="95">
        <v>200</v>
      </c>
      <c r="AI93" s="95">
        <v>73</v>
      </c>
      <c r="AJ93" s="95">
        <v>55</v>
      </c>
      <c r="AK93" s="95">
        <v>0</v>
      </c>
      <c r="AL93" s="86">
        <f t="shared" ref="AL93:AL99" si="32">SUM(AC93:AK93)</f>
        <v>690</v>
      </c>
      <c r="AN93" s="2"/>
      <c r="AO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row>
    <row r="94" spans="1:81" x14ac:dyDescent="0.25">
      <c r="A94" s="3" t="s">
        <v>12</v>
      </c>
      <c r="B94" s="86">
        <v>0</v>
      </c>
      <c r="C94" s="86">
        <v>0</v>
      </c>
      <c r="D94" s="86">
        <v>1</v>
      </c>
      <c r="E94" s="86">
        <v>6</v>
      </c>
      <c r="F94" s="86">
        <v>5</v>
      </c>
      <c r="G94" s="86">
        <v>1</v>
      </c>
      <c r="H94" s="86">
        <v>6</v>
      </c>
      <c r="I94" s="86">
        <v>0</v>
      </c>
      <c r="J94" s="86">
        <v>0</v>
      </c>
      <c r="K94" s="21">
        <f t="shared" si="27"/>
        <v>19</v>
      </c>
      <c r="N94" s="81"/>
      <c r="O94" s="102" t="s">
        <v>8</v>
      </c>
      <c r="P94" s="95">
        <v>0</v>
      </c>
      <c r="Q94" s="95">
        <v>0</v>
      </c>
      <c r="R94" s="95">
        <v>0</v>
      </c>
      <c r="S94" s="95">
        <v>0</v>
      </c>
      <c r="T94" s="95">
        <v>20</v>
      </c>
      <c r="U94" s="95">
        <v>1</v>
      </c>
      <c r="V94" s="95">
        <v>2</v>
      </c>
      <c r="W94" s="95">
        <v>0</v>
      </c>
      <c r="X94" s="95">
        <v>0</v>
      </c>
      <c r="Y94" s="86">
        <f t="shared" ref="Y94:Y99" si="33">SUM(P94:X94)</f>
        <v>23</v>
      </c>
      <c r="AA94" s="2"/>
      <c r="AB94" s="102" t="s">
        <v>8</v>
      </c>
      <c r="AC94" s="95">
        <v>0</v>
      </c>
      <c r="AD94" s="95">
        <v>0</v>
      </c>
      <c r="AE94" s="95">
        <v>0</v>
      </c>
      <c r="AF94" s="95">
        <v>0</v>
      </c>
      <c r="AG94" s="95">
        <v>20</v>
      </c>
      <c r="AH94" s="95">
        <v>1</v>
      </c>
      <c r="AI94" s="95">
        <v>2</v>
      </c>
      <c r="AJ94" s="95">
        <v>0</v>
      </c>
      <c r="AK94" s="95">
        <v>0</v>
      </c>
      <c r="AL94" s="86">
        <f t="shared" si="32"/>
        <v>23</v>
      </c>
      <c r="AN94" s="2"/>
      <c r="AO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row>
    <row r="95" spans="1:81" s="2" customFormat="1" x14ac:dyDescent="0.25">
      <c r="A95" s="13" t="s">
        <v>32</v>
      </c>
      <c r="B95" s="86">
        <v>0</v>
      </c>
      <c r="C95" s="86">
        <v>0</v>
      </c>
      <c r="D95" s="86">
        <v>0</v>
      </c>
      <c r="E95" s="86">
        <v>0</v>
      </c>
      <c r="F95" s="86">
        <v>0</v>
      </c>
      <c r="G95" s="86">
        <v>0</v>
      </c>
      <c r="H95" s="86">
        <v>0</v>
      </c>
      <c r="I95" s="86">
        <v>1</v>
      </c>
      <c r="J95" s="86">
        <v>2</v>
      </c>
      <c r="K95" s="21">
        <f t="shared" si="27"/>
        <v>3</v>
      </c>
      <c r="L95"/>
      <c r="N95" s="81"/>
      <c r="O95" s="102" t="s">
        <v>9</v>
      </c>
      <c r="P95" s="95">
        <v>0</v>
      </c>
      <c r="Q95" s="95">
        <v>0</v>
      </c>
      <c r="R95" s="95">
        <v>27</v>
      </c>
      <c r="S95" s="95">
        <v>15</v>
      </c>
      <c r="T95" s="95">
        <v>320</v>
      </c>
      <c r="U95" s="95">
        <v>200</v>
      </c>
      <c r="V95" s="95">
        <v>73</v>
      </c>
      <c r="W95" s="95">
        <v>55</v>
      </c>
      <c r="X95" s="95">
        <v>0</v>
      </c>
      <c r="Y95" s="86">
        <f t="shared" si="33"/>
        <v>690</v>
      </c>
      <c r="AB95" s="102" t="s">
        <v>17</v>
      </c>
      <c r="AC95" s="95">
        <v>0</v>
      </c>
      <c r="AD95" s="95">
        <v>0</v>
      </c>
      <c r="AE95" s="95">
        <v>0</v>
      </c>
      <c r="AF95" s="95">
        <v>0</v>
      </c>
      <c r="AG95" s="95">
        <v>0</v>
      </c>
      <c r="AH95" s="95">
        <v>20</v>
      </c>
      <c r="AI95" s="95">
        <v>0</v>
      </c>
      <c r="AJ95" s="95">
        <v>0</v>
      </c>
      <c r="AK95" s="95">
        <v>0</v>
      </c>
      <c r="AL95" s="86">
        <f t="shared" si="32"/>
        <v>20</v>
      </c>
      <c r="AM95"/>
    </row>
    <row r="96" spans="1:81" s="2" customFormat="1" x14ac:dyDescent="0.25">
      <c r="A96" s="3" t="s">
        <v>18</v>
      </c>
      <c r="B96" s="86">
        <v>0</v>
      </c>
      <c r="C96" s="86">
        <v>0</v>
      </c>
      <c r="D96" s="86">
        <v>0</v>
      </c>
      <c r="E96" s="86">
        <v>0</v>
      </c>
      <c r="F96" s="86">
        <v>2200</v>
      </c>
      <c r="G96" s="86">
        <v>0</v>
      </c>
      <c r="H96" s="86">
        <v>0</v>
      </c>
      <c r="I96" s="86">
        <v>0</v>
      </c>
      <c r="J96" s="86">
        <v>9</v>
      </c>
      <c r="K96" s="21">
        <f t="shared" si="27"/>
        <v>2209</v>
      </c>
      <c r="N96" s="81"/>
      <c r="O96" s="102" t="s">
        <v>44</v>
      </c>
      <c r="P96" s="95">
        <v>0</v>
      </c>
      <c r="Q96" s="95">
        <v>0</v>
      </c>
      <c r="R96" s="95">
        <v>0</v>
      </c>
      <c r="S96" s="95">
        <v>0</v>
      </c>
      <c r="T96" s="95">
        <v>3</v>
      </c>
      <c r="U96" s="95">
        <v>0</v>
      </c>
      <c r="V96" s="95">
        <v>0</v>
      </c>
      <c r="W96" s="95">
        <v>0</v>
      </c>
      <c r="X96" s="95">
        <v>0</v>
      </c>
      <c r="Y96" s="86">
        <f t="shared" si="33"/>
        <v>3</v>
      </c>
      <c r="AB96" s="110" t="s">
        <v>43</v>
      </c>
      <c r="AC96" s="86">
        <v>0</v>
      </c>
      <c r="AD96" s="86">
        <v>2</v>
      </c>
      <c r="AE96" s="86">
        <v>0</v>
      </c>
      <c r="AF96" s="86">
        <v>4</v>
      </c>
      <c r="AG96" s="86">
        <v>3</v>
      </c>
      <c r="AH96" s="86">
        <v>3</v>
      </c>
      <c r="AI96" s="86">
        <v>3</v>
      </c>
      <c r="AJ96" s="86">
        <v>0</v>
      </c>
      <c r="AK96" s="86">
        <v>0</v>
      </c>
      <c r="AL96" s="86">
        <f t="shared" si="32"/>
        <v>15</v>
      </c>
      <c r="AM96"/>
    </row>
    <row r="97" spans="1:81" x14ac:dyDescent="0.25">
      <c r="A97" s="18" t="s">
        <v>46</v>
      </c>
      <c r="B97" s="86">
        <v>0</v>
      </c>
      <c r="C97" s="86">
        <v>0</v>
      </c>
      <c r="D97" s="86">
        <v>0</v>
      </c>
      <c r="E97" s="86">
        <v>0</v>
      </c>
      <c r="F97" s="86">
        <v>0</v>
      </c>
      <c r="G97" s="86">
        <v>0</v>
      </c>
      <c r="H97" s="86">
        <v>0</v>
      </c>
      <c r="I97" s="86">
        <v>0</v>
      </c>
      <c r="J97" s="86">
        <v>0</v>
      </c>
      <c r="K97" s="21">
        <f t="shared" si="27"/>
        <v>0</v>
      </c>
      <c r="L97" s="2"/>
      <c r="N97" s="81"/>
      <c r="O97" s="102" t="s">
        <v>10</v>
      </c>
      <c r="P97" s="95">
        <v>0</v>
      </c>
      <c r="Q97" s="95">
        <v>0</v>
      </c>
      <c r="R97" s="95">
        <v>0</v>
      </c>
      <c r="S97" s="95">
        <v>1</v>
      </c>
      <c r="T97" s="95">
        <v>0</v>
      </c>
      <c r="U97" s="95">
        <v>3</v>
      </c>
      <c r="V97" s="95">
        <v>3</v>
      </c>
      <c r="W97" s="95">
        <v>0</v>
      </c>
      <c r="X97" s="95">
        <v>0</v>
      </c>
      <c r="Y97" s="86">
        <f t="shared" si="33"/>
        <v>7</v>
      </c>
      <c r="AA97" s="2"/>
      <c r="AB97" s="102" t="s">
        <v>10</v>
      </c>
      <c r="AC97" s="95">
        <v>0</v>
      </c>
      <c r="AD97" s="95">
        <v>0</v>
      </c>
      <c r="AE97" s="95">
        <v>0</v>
      </c>
      <c r="AF97" s="95">
        <v>1</v>
      </c>
      <c r="AG97" s="95">
        <v>0</v>
      </c>
      <c r="AH97" s="95">
        <v>3</v>
      </c>
      <c r="AI97" s="95">
        <v>3</v>
      </c>
      <c r="AJ97" s="95">
        <v>0</v>
      </c>
      <c r="AK97" s="95">
        <v>0</v>
      </c>
      <c r="AL97" s="86">
        <f t="shared" si="32"/>
        <v>7</v>
      </c>
      <c r="AN97" s="2"/>
      <c r="AO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row>
    <row r="98" spans="1:81" x14ac:dyDescent="0.25">
      <c r="A98" s="3" t="s">
        <v>13</v>
      </c>
      <c r="B98" s="86">
        <v>0</v>
      </c>
      <c r="C98" s="86">
        <v>0</v>
      </c>
      <c r="D98" s="86">
        <v>0</v>
      </c>
      <c r="E98" s="86">
        <v>0</v>
      </c>
      <c r="F98" s="86">
        <v>0</v>
      </c>
      <c r="G98" s="86">
        <v>0</v>
      </c>
      <c r="H98" s="86">
        <v>0</v>
      </c>
      <c r="I98" s="86">
        <v>0</v>
      </c>
      <c r="J98" s="86">
        <v>0</v>
      </c>
      <c r="K98" s="21">
        <f t="shared" si="27"/>
        <v>0</v>
      </c>
      <c r="L98" s="2"/>
      <c r="N98" s="81"/>
      <c r="O98" s="102" t="s">
        <v>40</v>
      </c>
      <c r="P98" s="95">
        <v>1</v>
      </c>
      <c r="Q98" s="95">
        <v>2</v>
      </c>
      <c r="Y98" s="86">
        <f t="shared" si="33"/>
        <v>3</v>
      </c>
      <c r="AA98" s="2"/>
      <c r="AB98" s="102" t="s">
        <v>44</v>
      </c>
      <c r="AC98" s="95">
        <v>0</v>
      </c>
      <c r="AD98" s="95">
        <v>0</v>
      </c>
      <c r="AE98" s="95">
        <v>0</v>
      </c>
      <c r="AF98" s="95">
        <v>0</v>
      </c>
      <c r="AG98" s="95">
        <v>3</v>
      </c>
      <c r="AH98" s="95">
        <v>0</v>
      </c>
      <c r="AI98" s="95">
        <v>0</v>
      </c>
      <c r="AJ98" s="95">
        <v>0</v>
      </c>
      <c r="AK98" s="95">
        <v>0</v>
      </c>
      <c r="AL98" s="86">
        <f t="shared" si="32"/>
        <v>3</v>
      </c>
      <c r="AN98" s="2"/>
      <c r="AO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row>
    <row r="99" spans="1:81" x14ac:dyDescent="0.25">
      <c r="A99" s="3" t="s">
        <v>14</v>
      </c>
      <c r="B99" s="86">
        <v>0</v>
      </c>
      <c r="C99" s="86">
        <v>0</v>
      </c>
      <c r="D99" s="86">
        <v>31</v>
      </c>
      <c r="E99" s="86">
        <v>5</v>
      </c>
      <c r="F99" s="86">
        <v>85</v>
      </c>
      <c r="G99" s="86">
        <v>4</v>
      </c>
      <c r="H99" s="86">
        <v>0</v>
      </c>
      <c r="I99" s="86">
        <v>2</v>
      </c>
      <c r="J99" s="86">
        <v>0</v>
      </c>
      <c r="K99" s="21">
        <f t="shared" si="27"/>
        <v>127</v>
      </c>
      <c r="L99" s="2"/>
      <c r="O99" s="41" t="s">
        <v>17</v>
      </c>
      <c r="P99" s="95">
        <v>0</v>
      </c>
      <c r="Q99" s="95">
        <v>0</v>
      </c>
      <c r="R99" s="95">
        <v>0</v>
      </c>
      <c r="S99" s="95">
        <v>0</v>
      </c>
      <c r="T99" s="95">
        <v>0</v>
      </c>
      <c r="U99" s="95">
        <v>20</v>
      </c>
      <c r="V99" s="95">
        <v>0</v>
      </c>
      <c r="W99" s="95">
        <v>0</v>
      </c>
      <c r="X99" s="95">
        <v>0</v>
      </c>
      <c r="Y99" s="86">
        <f t="shared" si="33"/>
        <v>20</v>
      </c>
      <c r="AA99" s="2"/>
      <c r="AB99" s="41" t="s">
        <v>40</v>
      </c>
      <c r="AC99" s="95">
        <v>1</v>
      </c>
      <c r="AD99" s="95">
        <v>2</v>
      </c>
      <c r="AE99" s="2"/>
      <c r="AF99" s="2"/>
      <c r="AG99" s="2"/>
      <c r="AH99" s="2"/>
      <c r="AI99" s="2"/>
      <c r="AJ99" s="2"/>
      <c r="AK99" s="2"/>
      <c r="AL99" s="86">
        <f t="shared" si="32"/>
        <v>3</v>
      </c>
      <c r="AN99" s="2"/>
      <c r="AO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row>
    <row r="100" spans="1:81" x14ac:dyDescent="0.25">
      <c r="A100" s="18" t="s">
        <v>40</v>
      </c>
      <c r="B100" s="86">
        <v>0</v>
      </c>
      <c r="C100" s="86">
        <v>0</v>
      </c>
      <c r="D100" s="86">
        <v>0</v>
      </c>
      <c r="E100" s="86">
        <v>0</v>
      </c>
      <c r="F100" s="86">
        <v>0</v>
      </c>
      <c r="G100" s="86">
        <v>0</v>
      </c>
      <c r="H100" s="86">
        <v>0</v>
      </c>
      <c r="I100" s="86">
        <v>0</v>
      </c>
      <c r="J100" s="86">
        <v>0</v>
      </c>
      <c r="K100" s="21">
        <f t="shared" si="27"/>
        <v>0</v>
      </c>
      <c r="L100" s="2"/>
      <c r="O100" s="226" t="s">
        <v>24</v>
      </c>
      <c r="P100" s="195">
        <f>SUM(P93:P99)</f>
        <v>1</v>
      </c>
      <c r="Q100" s="196">
        <f>SUM(Q93:Q99)</f>
        <v>4</v>
      </c>
      <c r="R100" s="196">
        <f t="shared" ref="R100:Y100" si="34">SUM(R93:R99)</f>
        <v>27</v>
      </c>
      <c r="S100" s="196">
        <f t="shared" si="34"/>
        <v>20</v>
      </c>
      <c r="T100" s="196">
        <f t="shared" si="34"/>
        <v>346</v>
      </c>
      <c r="U100" s="196">
        <f t="shared" si="34"/>
        <v>227</v>
      </c>
      <c r="V100" s="196">
        <f t="shared" si="34"/>
        <v>81</v>
      </c>
      <c r="W100" s="196">
        <f t="shared" si="34"/>
        <v>55</v>
      </c>
      <c r="X100" s="196">
        <f t="shared" si="34"/>
        <v>0</v>
      </c>
      <c r="Y100" s="196">
        <f t="shared" si="34"/>
        <v>761</v>
      </c>
      <c r="AA100" s="2"/>
      <c r="AB100" s="226" t="s">
        <v>24</v>
      </c>
      <c r="AC100" s="230">
        <f>SUM(AC93:AC99)</f>
        <v>1</v>
      </c>
      <c r="AD100" s="214">
        <f>SUM(AD93:AD99)</f>
        <v>4</v>
      </c>
      <c r="AE100" s="214">
        <f t="shared" ref="AE100:AK100" si="35">SUM(AE93:AE99)</f>
        <v>27</v>
      </c>
      <c r="AF100" s="214">
        <f t="shared" si="35"/>
        <v>20</v>
      </c>
      <c r="AG100" s="214">
        <f t="shared" si="35"/>
        <v>346</v>
      </c>
      <c r="AH100" s="214">
        <f t="shared" si="35"/>
        <v>227</v>
      </c>
      <c r="AI100" s="214">
        <f t="shared" si="35"/>
        <v>81</v>
      </c>
      <c r="AJ100" s="214">
        <f t="shared" si="35"/>
        <v>55</v>
      </c>
      <c r="AK100" s="214">
        <f t="shared" si="35"/>
        <v>0</v>
      </c>
      <c r="AL100" s="214">
        <f t="shared" ref="AL100" si="36">SUM(AL93:AL99)</f>
        <v>761</v>
      </c>
      <c r="AM100" s="19"/>
      <c r="AN100" s="2"/>
      <c r="AO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row>
    <row r="101" spans="1:81" x14ac:dyDescent="0.25">
      <c r="A101" s="18" t="s">
        <v>52</v>
      </c>
      <c r="B101" s="86">
        <v>0</v>
      </c>
      <c r="C101" s="86">
        <v>0</v>
      </c>
      <c r="D101" s="86">
        <v>0</v>
      </c>
      <c r="E101" s="86">
        <v>0</v>
      </c>
      <c r="F101" s="86">
        <v>0</v>
      </c>
      <c r="G101" s="86">
        <v>0</v>
      </c>
      <c r="H101" s="86">
        <v>0</v>
      </c>
      <c r="I101" s="86">
        <v>0</v>
      </c>
      <c r="J101" s="86">
        <v>0</v>
      </c>
      <c r="K101" s="21">
        <f t="shared" si="27"/>
        <v>0</v>
      </c>
      <c r="L101" s="2"/>
      <c r="P101" s="95"/>
      <c r="Q101" s="95"/>
      <c r="R101" s="95"/>
      <c r="S101" s="95"/>
      <c r="T101" s="95"/>
      <c r="U101" s="95"/>
      <c r="V101" s="95"/>
      <c r="W101" s="95"/>
      <c r="X101" s="95"/>
      <c r="Y101" s="19"/>
      <c r="AA101" s="2"/>
      <c r="AB101" s="2"/>
      <c r="AC101" s="2"/>
      <c r="AD101" s="2"/>
      <c r="AE101" s="2"/>
      <c r="AF101" s="2"/>
      <c r="AG101" s="2"/>
      <c r="AH101" s="2"/>
      <c r="AI101" s="2"/>
      <c r="AJ101" s="2"/>
      <c r="AK101" s="2"/>
      <c r="AL101" s="19"/>
      <c r="AN101" s="2"/>
      <c r="AO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row>
    <row r="102" spans="1:81" x14ac:dyDescent="0.25">
      <c r="A102" s="18" t="s">
        <v>53</v>
      </c>
      <c r="B102" s="86">
        <v>0</v>
      </c>
      <c r="C102" s="86">
        <v>0</v>
      </c>
      <c r="D102" s="86">
        <v>0</v>
      </c>
      <c r="E102" s="86">
        <v>0</v>
      </c>
      <c r="F102" s="86">
        <v>0</v>
      </c>
      <c r="G102" s="86">
        <v>0</v>
      </c>
      <c r="H102" s="86">
        <v>0</v>
      </c>
      <c r="I102" s="86">
        <v>0</v>
      </c>
      <c r="J102" s="86">
        <v>0</v>
      </c>
      <c r="K102" s="21">
        <f t="shared" si="27"/>
        <v>0</v>
      </c>
      <c r="L102" s="2"/>
      <c r="P102" s="95"/>
      <c r="Q102" s="95"/>
      <c r="R102" s="95"/>
      <c r="S102" s="95"/>
      <c r="T102" s="95"/>
      <c r="U102" s="95"/>
      <c r="V102" s="95"/>
      <c r="W102" s="95"/>
      <c r="X102" s="95"/>
      <c r="Z102" s="2"/>
      <c r="AA102" s="2"/>
      <c r="AB102" s="2"/>
      <c r="AC102" s="2"/>
      <c r="AD102" s="2"/>
      <c r="AE102" s="2"/>
      <c r="AF102" s="2"/>
      <c r="AG102" s="2"/>
      <c r="AH102" s="2"/>
      <c r="AI102" s="2"/>
      <c r="AJ102" s="2"/>
      <c r="AK102" s="2"/>
      <c r="AL102" s="2"/>
      <c r="AN102" s="2"/>
      <c r="AO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row>
    <row r="103" spans="1:81" x14ac:dyDescent="0.25">
      <c r="A103" s="3" t="s">
        <v>15</v>
      </c>
      <c r="B103" s="86">
        <v>0</v>
      </c>
      <c r="C103" s="86">
        <v>0</v>
      </c>
      <c r="D103" s="86">
        <v>0</v>
      </c>
      <c r="E103" s="86">
        <v>0</v>
      </c>
      <c r="F103" s="86">
        <v>0</v>
      </c>
      <c r="G103" s="86">
        <v>0</v>
      </c>
      <c r="H103" s="86">
        <v>0</v>
      </c>
      <c r="I103" s="86">
        <v>0</v>
      </c>
      <c r="J103" s="86">
        <v>0</v>
      </c>
      <c r="K103" s="21">
        <f t="shared" si="27"/>
        <v>0</v>
      </c>
      <c r="L103" s="2"/>
      <c r="P103" s="95"/>
      <c r="Q103" s="95"/>
      <c r="R103" s="95"/>
      <c r="S103" s="95"/>
      <c r="T103" s="95"/>
      <c r="U103" s="95"/>
      <c r="V103" s="95"/>
      <c r="W103" s="95"/>
      <c r="X103" s="95"/>
      <c r="AA103" s="19"/>
      <c r="AB103" s="2"/>
      <c r="AC103" s="2"/>
      <c r="AD103" s="2"/>
      <c r="AE103" s="2"/>
      <c r="AF103" s="2"/>
      <c r="AG103" s="2"/>
      <c r="AH103" s="2"/>
      <c r="AI103" s="2"/>
      <c r="AJ103" s="2"/>
      <c r="AK103" s="2"/>
      <c r="AL103" s="2"/>
      <c r="AN103" s="2"/>
      <c r="AO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row>
    <row r="104" spans="1:81" x14ac:dyDescent="0.25">
      <c r="A104" s="18" t="s">
        <v>54</v>
      </c>
      <c r="B104" s="86">
        <v>0</v>
      </c>
      <c r="C104" s="86">
        <v>0</v>
      </c>
      <c r="D104" s="86">
        <v>0</v>
      </c>
      <c r="E104" s="86">
        <v>0</v>
      </c>
      <c r="F104" s="86">
        <v>0</v>
      </c>
      <c r="G104" s="86">
        <v>0</v>
      </c>
      <c r="H104" s="86">
        <v>0</v>
      </c>
      <c r="I104" s="86">
        <v>0</v>
      </c>
      <c r="J104" s="86">
        <v>0</v>
      </c>
      <c r="K104" s="21">
        <f t="shared" si="27"/>
        <v>0</v>
      </c>
      <c r="L104" s="2"/>
      <c r="P104" s="95"/>
      <c r="Q104" s="95"/>
      <c r="R104" s="95"/>
      <c r="S104" s="95"/>
      <c r="T104" s="95"/>
      <c r="U104" s="95"/>
      <c r="V104" s="95"/>
      <c r="W104" s="95"/>
      <c r="X104" s="95"/>
      <c r="AA104" s="2"/>
      <c r="AB104" s="2"/>
      <c r="AC104" s="2"/>
      <c r="AD104" s="2"/>
      <c r="AE104" s="2"/>
      <c r="AF104" s="2"/>
      <c r="AG104" s="2"/>
      <c r="AH104" s="2"/>
      <c r="AI104" s="2"/>
      <c r="AJ104" s="2"/>
      <c r="AK104" s="2"/>
      <c r="AL104" s="2"/>
      <c r="AN104" s="2"/>
      <c r="AO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row>
    <row r="105" spans="1:81" x14ac:dyDescent="0.25">
      <c r="A105" s="18" t="s">
        <v>47</v>
      </c>
      <c r="B105" s="86">
        <v>0</v>
      </c>
      <c r="C105" s="86">
        <v>0</v>
      </c>
      <c r="D105" s="86">
        <v>1</v>
      </c>
      <c r="E105" s="86">
        <v>3</v>
      </c>
      <c r="F105" s="86">
        <v>0</v>
      </c>
      <c r="G105" s="86">
        <v>0</v>
      </c>
      <c r="H105" s="86">
        <v>0</v>
      </c>
      <c r="I105" s="86">
        <v>0</v>
      </c>
      <c r="J105" s="86">
        <v>0</v>
      </c>
      <c r="K105" s="21">
        <f t="shared" si="27"/>
        <v>4</v>
      </c>
      <c r="L105" s="2"/>
      <c r="P105" s="95"/>
      <c r="Q105" s="95"/>
      <c r="R105" s="95"/>
      <c r="S105" s="95"/>
      <c r="T105" s="95"/>
      <c r="U105" s="95"/>
      <c r="V105" s="95"/>
      <c r="W105" s="95"/>
      <c r="X105" s="95"/>
      <c r="AA105" s="2"/>
      <c r="AN105" s="2"/>
      <c r="AO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row>
    <row r="106" spans="1:81" x14ac:dyDescent="0.25">
      <c r="A106" s="3" t="s">
        <v>16</v>
      </c>
      <c r="B106" s="86">
        <v>0</v>
      </c>
      <c r="C106" s="86">
        <v>0</v>
      </c>
      <c r="D106" s="86">
        <v>0</v>
      </c>
      <c r="E106" s="86">
        <v>0</v>
      </c>
      <c r="F106" s="86">
        <v>0</v>
      </c>
      <c r="G106" s="86">
        <v>0</v>
      </c>
      <c r="H106" s="86">
        <v>0</v>
      </c>
      <c r="I106" s="86">
        <v>0</v>
      </c>
      <c r="J106" s="86">
        <v>0</v>
      </c>
      <c r="K106" s="21">
        <f t="shared" si="27"/>
        <v>0</v>
      </c>
      <c r="L106" s="2"/>
      <c r="P106" s="95"/>
      <c r="Q106" s="95"/>
      <c r="R106" s="95"/>
      <c r="S106" s="95"/>
      <c r="T106" s="95"/>
      <c r="U106" s="95"/>
      <c r="V106" s="95"/>
      <c r="W106" s="95"/>
      <c r="X106" s="95"/>
      <c r="AA106" s="2"/>
      <c r="AN106" s="2"/>
      <c r="AO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row>
    <row r="107" spans="1:81" x14ac:dyDescent="0.25">
      <c r="A107" s="18" t="s">
        <v>55</v>
      </c>
      <c r="B107" s="86">
        <v>0</v>
      </c>
      <c r="C107" s="86">
        <v>0</v>
      </c>
      <c r="D107" s="86">
        <v>0</v>
      </c>
      <c r="E107" s="86">
        <v>0</v>
      </c>
      <c r="F107" s="86">
        <v>0</v>
      </c>
      <c r="G107" s="86">
        <v>0</v>
      </c>
      <c r="H107" s="86">
        <v>0</v>
      </c>
      <c r="I107" s="86">
        <v>0</v>
      </c>
      <c r="J107" s="86">
        <v>0</v>
      </c>
      <c r="K107" s="21">
        <f t="shared" si="27"/>
        <v>0</v>
      </c>
      <c r="L107" s="2"/>
      <c r="O107" s="2"/>
      <c r="P107" s="95"/>
      <c r="Q107" s="95"/>
      <c r="R107" s="95"/>
      <c r="S107" s="95"/>
      <c r="T107" s="95"/>
      <c r="U107" s="95"/>
      <c r="V107" s="95"/>
      <c r="W107" s="95"/>
      <c r="X107" s="95"/>
      <c r="Y107" s="2"/>
      <c r="AA107" s="2"/>
      <c r="AN107" s="2"/>
      <c r="AO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row>
    <row r="108" spans="1:81" x14ac:dyDescent="0.25">
      <c r="A108" s="87" t="s">
        <v>17</v>
      </c>
      <c r="B108" s="86">
        <v>0</v>
      </c>
      <c r="C108" s="86">
        <v>0</v>
      </c>
      <c r="D108" s="86">
        <v>0</v>
      </c>
      <c r="E108" s="86">
        <v>0</v>
      </c>
      <c r="F108" s="86">
        <v>0</v>
      </c>
      <c r="G108" s="86">
        <v>0</v>
      </c>
      <c r="H108" s="86">
        <v>0</v>
      </c>
      <c r="I108" s="86">
        <v>0</v>
      </c>
      <c r="J108" s="86">
        <v>0</v>
      </c>
      <c r="K108" s="89">
        <f t="shared" si="27"/>
        <v>0</v>
      </c>
      <c r="L108" s="2"/>
      <c r="Y108" s="2"/>
      <c r="AA108" s="2"/>
      <c r="AN108" s="2"/>
      <c r="AO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row>
    <row r="109" spans="1:81" x14ac:dyDescent="0.25">
      <c r="A109" s="239" t="s">
        <v>24</v>
      </c>
      <c r="B109" s="196">
        <f>SUM(B74:B108)</f>
        <v>0</v>
      </c>
      <c r="C109" s="196">
        <f t="shared" ref="C109:K109" si="37">SUM(C74:C108)</f>
        <v>0</v>
      </c>
      <c r="D109" s="196">
        <f t="shared" si="37"/>
        <v>76</v>
      </c>
      <c r="E109" s="196">
        <f t="shared" si="37"/>
        <v>465</v>
      </c>
      <c r="F109" s="196">
        <f t="shared" si="37"/>
        <v>2301</v>
      </c>
      <c r="G109" s="196">
        <f t="shared" si="37"/>
        <v>70</v>
      </c>
      <c r="H109" s="196">
        <f t="shared" si="37"/>
        <v>31</v>
      </c>
      <c r="I109" s="196">
        <f t="shared" si="37"/>
        <v>51</v>
      </c>
      <c r="J109" s="196">
        <f t="shared" si="37"/>
        <v>29</v>
      </c>
      <c r="K109" s="95">
        <f t="shared" si="37"/>
        <v>3023</v>
      </c>
      <c r="L109" s="2"/>
      <c r="M109" s="86"/>
      <c r="AA109" s="2"/>
      <c r="AN109" s="2"/>
      <c r="AO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row>
    <row r="110" spans="1:81" x14ac:dyDescent="0.25">
      <c r="B110" s="2"/>
      <c r="C110" s="2"/>
      <c r="D110" s="19"/>
      <c r="E110" s="2"/>
      <c r="F110" s="2"/>
      <c r="G110" s="2"/>
      <c r="H110" s="2"/>
      <c r="I110" s="2"/>
      <c r="J110" s="2"/>
      <c r="K110" s="19"/>
      <c r="L110" s="2"/>
      <c r="AA110" s="2"/>
      <c r="AN110" s="2"/>
      <c r="AO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row>
    <row r="111" spans="1:81" x14ac:dyDescent="0.25">
      <c r="B111" s="2"/>
      <c r="C111" s="2"/>
      <c r="D111" s="2"/>
      <c r="E111" s="2"/>
      <c r="F111" s="2"/>
      <c r="G111" s="2"/>
      <c r="H111" s="2"/>
      <c r="I111" s="2"/>
      <c r="J111" s="2"/>
      <c r="K111" s="2"/>
      <c r="L111" s="2"/>
      <c r="AA111" s="2"/>
      <c r="AN111" s="2"/>
      <c r="AO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row>
    <row r="112" spans="1:81" x14ac:dyDescent="0.25">
      <c r="A112" s="1" t="s">
        <v>244</v>
      </c>
      <c r="B112" s="2"/>
      <c r="C112" s="2"/>
      <c r="D112" s="2"/>
      <c r="E112" s="2"/>
      <c r="F112" s="2"/>
      <c r="G112" s="2"/>
      <c r="H112" s="2"/>
      <c r="I112" s="2"/>
      <c r="J112" s="2"/>
      <c r="K112" s="2"/>
      <c r="L112" s="2"/>
      <c r="P112" s="95"/>
      <c r="Q112" s="95"/>
      <c r="R112" s="95"/>
      <c r="S112" s="95"/>
      <c r="T112" s="95"/>
      <c r="U112" s="95"/>
      <c r="V112" s="95"/>
      <c r="W112" s="95"/>
      <c r="X112" s="95"/>
      <c r="Z112" s="2"/>
      <c r="AA112" s="2"/>
      <c r="AN112" s="2"/>
      <c r="AO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row>
    <row r="113" spans="1:81" x14ac:dyDescent="0.25">
      <c r="A113" s="1" t="s">
        <v>33</v>
      </c>
      <c r="C113" s="2"/>
      <c r="D113" s="2"/>
      <c r="E113" s="2"/>
      <c r="F113" s="2"/>
      <c r="G113" s="2"/>
      <c r="H113" s="2"/>
      <c r="I113" s="2"/>
      <c r="J113" s="2"/>
      <c r="K113" s="2"/>
      <c r="L113" s="2"/>
      <c r="P113" s="95"/>
      <c r="Q113" s="95"/>
      <c r="R113" s="95"/>
      <c r="S113" s="95"/>
      <c r="T113" s="95"/>
      <c r="U113" s="95"/>
      <c r="V113" s="95"/>
      <c r="W113" s="95"/>
      <c r="X113" s="95"/>
      <c r="AA113" s="2"/>
      <c r="AN113" s="2"/>
      <c r="AO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row>
    <row r="114" spans="1:81" x14ac:dyDescent="0.25">
      <c r="A114" s="2" t="s">
        <v>30</v>
      </c>
      <c r="C114" s="2"/>
      <c r="D114" s="2"/>
      <c r="E114" s="2"/>
      <c r="F114" s="2"/>
      <c r="G114" s="2"/>
      <c r="H114" s="2"/>
      <c r="I114" s="2"/>
      <c r="J114" s="2"/>
      <c r="K114" s="2"/>
      <c r="L114" s="2"/>
      <c r="P114" s="95"/>
      <c r="Q114" s="95"/>
      <c r="R114" s="95"/>
      <c r="S114" s="95"/>
      <c r="T114" s="95"/>
      <c r="U114" s="95"/>
      <c r="V114" s="95"/>
      <c r="W114" s="95"/>
      <c r="X114" s="95"/>
      <c r="AA114" s="2"/>
      <c r="AN114" s="2"/>
      <c r="AO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row>
    <row r="115" spans="1:81" x14ac:dyDescent="0.25">
      <c r="A115" s="2"/>
      <c r="B115" s="1" t="s">
        <v>20</v>
      </c>
      <c r="C115" s="2"/>
      <c r="D115" s="2"/>
      <c r="E115" s="1" t="s">
        <v>21</v>
      </c>
      <c r="F115" s="2"/>
      <c r="G115" s="2"/>
      <c r="H115" s="2"/>
      <c r="I115" s="2"/>
      <c r="J115" s="2"/>
      <c r="K115" s="2"/>
      <c r="L115" s="2"/>
      <c r="P115" s="95"/>
      <c r="Q115" s="95"/>
      <c r="R115" s="95"/>
      <c r="S115" s="95"/>
      <c r="T115" s="95"/>
      <c r="U115" s="95"/>
      <c r="V115" s="95"/>
      <c r="W115" s="95"/>
      <c r="X115" s="95"/>
      <c r="AA115" s="2"/>
      <c r="AN115" s="2"/>
      <c r="AO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row>
    <row r="116" spans="1:81" x14ac:dyDescent="0.25">
      <c r="A116" s="32" t="s">
        <v>19</v>
      </c>
      <c r="B116" s="5">
        <v>16</v>
      </c>
      <c r="C116" s="5">
        <v>21</v>
      </c>
      <c r="D116" s="5">
        <v>26</v>
      </c>
      <c r="E116" s="5">
        <v>1</v>
      </c>
      <c r="F116" s="87">
        <v>6</v>
      </c>
      <c r="G116" s="5">
        <v>11</v>
      </c>
      <c r="H116" s="5">
        <v>16</v>
      </c>
      <c r="I116" s="5">
        <v>21</v>
      </c>
      <c r="J116" s="5">
        <v>26</v>
      </c>
      <c r="K116" s="8" t="s">
        <v>24</v>
      </c>
      <c r="L116" s="2"/>
      <c r="P116" s="95"/>
      <c r="Q116" s="95"/>
      <c r="R116" s="95"/>
      <c r="S116" s="95"/>
      <c r="T116" s="95"/>
      <c r="U116" s="95"/>
      <c r="V116" s="95"/>
      <c r="W116" s="95"/>
      <c r="X116" s="95"/>
      <c r="AA116" s="2"/>
      <c r="AN116" s="2"/>
      <c r="AO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row>
    <row r="117" spans="1:81" x14ac:dyDescent="0.25">
      <c r="A117" s="3" t="s">
        <v>1</v>
      </c>
      <c r="B117" s="86">
        <v>0</v>
      </c>
      <c r="C117" s="86">
        <v>0</v>
      </c>
      <c r="D117" s="86">
        <v>0</v>
      </c>
      <c r="E117" s="86">
        <v>0</v>
      </c>
      <c r="F117" s="86">
        <v>0</v>
      </c>
      <c r="G117" s="86">
        <v>5</v>
      </c>
      <c r="H117" s="86">
        <v>7</v>
      </c>
      <c r="I117" s="86">
        <v>0</v>
      </c>
      <c r="J117" s="86">
        <v>0</v>
      </c>
      <c r="K117" s="21">
        <f t="shared" ref="K117:K151" si="38">SUM(B117:J117)</f>
        <v>12</v>
      </c>
      <c r="L117" s="2"/>
      <c r="P117" s="95"/>
      <c r="Q117" s="95"/>
      <c r="R117" s="95"/>
      <c r="S117" s="95"/>
      <c r="T117" s="95"/>
      <c r="U117" s="95"/>
      <c r="V117" s="95"/>
      <c r="W117" s="95"/>
      <c r="X117" s="95"/>
      <c r="AA117" s="2"/>
      <c r="AN117" s="2"/>
      <c r="AO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row>
    <row r="118" spans="1:81" x14ac:dyDescent="0.25">
      <c r="A118" s="92" t="s">
        <v>49</v>
      </c>
      <c r="B118" s="86">
        <v>0</v>
      </c>
      <c r="C118" s="86">
        <v>0</v>
      </c>
      <c r="D118" s="86">
        <v>0</v>
      </c>
      <c r="E118" s="86">
        <v>0</v>
      </c>
      <c r="F118" s="86">
        <v>0</v>
      </c>
      <c r="G118" s="86">
        <v>0</v>
      </c>
      <c r="H118" s="86">
        <v>0</v>
      </c>
      <c r="I118" s="86">
        <v>0</v>
      </c>
      <c r="J118" s="86">
        <v>0</v>
      </c>
      <c r="K118" s="21">
        <f t="shared" si="38"/>
        <v>0</v>
      </c>
      <c r="L118" s="2"/>
      <c r="P118" s="95"/>
      <c r="Q118" s="95"/>
      <c r="R118" s="95"/>
      <c r="S118" s="95"/>
      <c r="T118" s="95"/>
      <c r="U118" s="95"/>
      <c r="V118" s="95"/>
      <c r="W118" s="95"/>
      <c r="X118" s="95"/>
      <c r="AA118" s="2"/>
      <c r="AN118" s="2"/>
      <c r="AO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row>
    <row r="119" spans="1:81" x14ac:dyDescent="0.25">
      <c r="A119" s="92" t="s">
        <v>45</v>
      </c>
      <c r="B119" s="86">
        <v>0</v>
      </c>
      <c r="C119" s="86">
        <v>0</v>
      </c>
      <c r="D119" s="86">
        <v>0</v>
      </c>
      <c r="E119" s="86">
        <v>0</v>
      </c>
      <c r="F119" s="86">
        <v>0</v>
      </c>
      <c r="G119" s="86">
        <v>0</v>
      </c>
      <c r="H119" s="86">
        <v>0</v>
      </c>
      <c r="I119" s="86">
        <v>0</v>
      </c>
      <c r="J119" s="86">
        <v>0</v>
      </c>
      <c r="K119" s="21">
        <f t="shared" si="38"/>
        <v>0</v>
      </c>
      <c r="L119" s="2"/>
      <c r="R119" s="95"/>
      <c r="S119" s="95"/>
      <c r="T119" s="95"/>
      <c r="U119" s="95"/>
      <c r="V119" s="95"/>
      <c r="W119" s="95"/>
      <c r="X119" s="95"/>
      <c r="AA119" s="2"/>
      <c r="AN119" s="2"/>
      <c r="AO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row>
    <row r="120" spans="1:81" x14ac:dyDescent="0.25">
      <c r="A120" s="92" t="s">
        <v>41</v>
      </c>
      <c r="B120" s="86">
        <v>0</v>
      </c>
      <c r="C120" s="86">
        <v>0</v>
      </c>
      <c r="D120" s="86">
        <v>0</v>
      </c>
      <c r="E120" s="86">
        <v>0</v>
      </c>
      <c r="F120" s="86">
        <v>0</v>
      </c>
      <c r="G120" s="86">
        <v>0</v>
      </c>
      <c r="H120" s="86">
        <v>0</v>
      </c>
      <c r="I120" s="86">
        <v>0</v>
      </c>
      <c r="J120" s="86">
        <v>0</v>
      </c>
      <c r="K120" s="21">
        <f t="shared" si="38"/>
        <v>0</v>
      </c>
      <c r="L120" s="2"/>
      <c r="P120" s="95"/>
      <c r="Q120" s="95"/>
      <c r="R120" s="95"/>
      <c r="S120" s="95"/>
      <c r="T120" s="95"/>
      <c r="U120" s="95"/>
      <c r="V120" s="95"/>
      <c r="W120" s="95"/>
      <c r="X120" s="95"/>
      <c r="AA120" s="2"/>
      <c r="AN120" s="2"/>
      <c r="AO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row>
    <row r="121" spans="1:81" x14ac:dyDescent="0.25">
      <c r="A121" s="3" t="s">
        <v>2</v>
      </c>
      <c r="B121" s="86">
        <v>0</v>
      </c>
      <c r="C121" s="86">
        <v>0</v>
      </c>
      <c r="D121" s="86">
        <v>0</v>
      </c>
      <c r="E121" s="86">
        <v>0</v>
      </c>
      <c r="F121" s="86">
        <v>0</v>
      </c>
      <c r="G121" s="86">
        <v>0</v>
      </c>
      <c r="H121" s="86">
        <v>0</v>
      </c>
      <c r="I121" s="86">
        <v>0</v>
      </c>
      <c r="J121" s="86">
        <v>0</v>
      </c>
      <c r="K121" s="21">
        <f t="shared" si="38"/>
        <v>0</v>
      </c>
      <c r="L121" s="2"/>
      <c r="P121" s="95"/>
      <c r="Q121" s="95"/>
      <c r="R121" s="95"/>
      <c r="S121" s="95"/>
      <c r="T121" s="95"/>
      <c r="U121" s="95"/>
      <c r="V121" s="95"/>
      <c r="W121" s="95"/>
      <c r="X121" s="95"/>
      <c r="AA121" s="2"/>
      <c r="AN121" s="2"/>
      <c r="AO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row>
    <row r="122" spans="1:81" s="2" customFormat="1" x14ac:dyDescent="0.25">
      <c r="A122" s="92" t="s">
        <v>43</v>
      </c>
      <c r="B122" s="86">
        <v>0</v>
      </c>
      <c r="C122" s="86">
        <v>0</v>
      </c>
      <c r="D122" s="86">
        <v>0</v>
      </c>
      <c r="E122" s="86">
        <v>0</v>
      </c>
      <c r="F122" s="86">
        <v>0</v>
      </c>
      <c r="G122" s="86">
        <v>0</v>
      </c>
      <c r="H122" s="86">
        <v>0</v>
      </c>
      <c r="I122" s="86">
        <v>0</v>
      </c>
      <c r="J122" s="86">
        <v>0</v>
      </c>
      <c r="K122" s="21">
        <f t="shared" si="38"/>
        <v>0</v>
      </c>
      <c r="N122"/>
      <c r="O122"/>
      <c r="P122" s="95"/>
      <c r="Q122" s="95"/>
      <c r="R122" s="95"/>
      <c r="S122" s="95"/>
      <c r="T122" s="95"/>
      <c r="U122" s="95"/>
      <c r="V122" s="95"/>
      <c r="W122" s="95"/>
      <c r="X122" s="95"/>
      <c r="Y122"/>
      <c r="Z122"/>
      <c r="AB122"/>
      <c r="AC122"/>
      <c r="AD122"/>
      <c r="AE122"/>
      <c r="AF122"/>
      <c r="AG122"/>
      <c r="AH122"/>
      <c r="AI122"/>
      <c r="AJ122"/>
      <c r="AK122"/>
      <c r="AL122"/>
      <c r="AM122"/>
    </row>
    <row r="123" spans="1:81" x14ac:dyDescent="0.25">
      <c r="A123" s="3" t="s">
        <v>3</v>
      </c>
      <c r="B123" s="86">
        <v>0</v>
      </c>
      <c r="C123" s="86">
        <v>0</v>
      </c>
      <c r="D123" s="86">
        <v>0</v>
      </c>
      <c r="E123" s="86">
        <v>2</v>
      </c>
      <c r="F123" s="86">
        <v>2</v>
      </c>
      <c r="G123" s="86">
        <v>1</v>
      </c>
      <c r="H123" s="86">
        <v>0</v>
      </c>
      <c r="I123" s="86">
        <v>1</v>
      </c>
      <c r="J123" s="86">
        <v>0</v>
      </c>
      <c r="K123" s="21">
        <f t="shared" si="38"/>
        <v>6</v>
      </c>
      <c r="L123" s="2"/>
      <c r="N123" s="2"/>
      <c r="O123" s="2"/>
      <c r="P123" s="95"/>
      <c r="Q123" s="95"/>
      <c r="R123" s="95"/>
      <c r="S123" s="95"/>
      <c r="T123" s="95"/>
      <c r="U123" s="95"/>
      <c r="V123" s="95"/>
      <c r="W123" s="95"/>
      <c r="X123" s="95"/>
      <c r="Y123" s="2"/>
      <c r="AA123" s="2"/>
      <c r="AN123" s="2"/>
      <c r="AO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row>
    <row r="124" spans="1:81" x14ac:dyDescent="0.25">
      <c r="A124" s="3" t="s">
        <v>4</v>
      </c>
      <c r="B124" s="86">
        <v>0</v>
      </c>
      <c r="C124" s="86">
        <v>0</v>
      </c>
      <c r="D124" s="86">
        <v>1</v>
      </c>
      <c r="E124" s="86">
        <v>0</v>
      </c>
      <c r="F124" s="86">
        <v>0</v>
      </c>
      <c r="G124" s="86">
        <v>0</v>
      </c>
      <c r="H124" s="86">
        <v>0</v>
      </c>
      <c r="I124" s="86">
        <v>0</v>
      </c>
      <c r="J124" s="86">
        <v>0</v>
      </c>
      <c r="K124" s="21">
        <f t="shared" si="38"/>
        <v>1</v>
      </c>
      <c r="L124" s="2"/>
      <c r="P124" s="95"/>
      <c r="Q124" s="95"/>
      <c r="R124" s="95"/>
      <c r="S124" s="95"/>
      <c r="T124" s="95"/>
      <c r="U124" s="95"/>
      <c r="V124" s="95"/>
      <c r="W124" s="95"/>
      <c r="X124" s="95"/>
      <c r="AA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row>
    <row r="125" spans="1:81" x14ac:dyDescent="0.25">
      <c r="A125" s="92" t="s">
        <v>48</v>
      </c>
      <c r="B125" s="86">
        <v>0</v>
      </c>
      <c r="C125" s="86">
        <v>0</v>
      </c>
      <c r="D125" s="86">
        <v>0</v>
      </c>
      <c r="E125" s="86">
        <v>0</v>
      </c>
      <c r="F125" s="86">
        <v>0</v>
      </c>
      <c r="G125" s="86">
        <v>0</v>
      </c>
      <c r="H125" s="86">
        <v>0</v>
      </c>
      <c r="I125" s="86">
        <v>0</v>
      </c>
      <c r="J125" s="86">
        <v>0</v>
      </c>
      <c r="K125" s="21">
        <f t="shared" si="38"/>
        <v>0</v>
      </c>
      <c r="L125" s="2"/>
      <c r="P125" s="95"/>
      <c r="Q125" s="95"/>
      <c r="R125" s="95"/>
      <c r="S125" s="95"/>
      <c r="T125" s="95"/>
      <c r="U125" s="95"/>
      <c r="V125" s="95"/>
      <c r="W125" s="95"/>
      <c r="X125" s="95"/>
      <c r="AA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row>
    <row r="126" spans="1:81" x14ac:dyDescent="0.25">
      <c r="A126" s="3" t="s">
        <v>6</v>
      </c>
      <c r="B126" s="86">
        <v>0</v>
      </c>
      <c r="C126" s="86">
        <v>0</v>
      </c>
      <c r="D126" s="86">
        <v>0</v>
      </c>
      <c r="E126" s="86">
        <v>0</v>
      </c>
      <c r="F126" s="86">
        <v>0</v>
      </c>
      <c r="G126" s="86">
        <v>0</v>
      </c>
      <c r="H126" s="86">
        <v>0</v>
      </c>
      <c r="I126" s="86">
        <v>0</v>
      </c>
      <c r="J126" s="86">
        <v>0</v>
      </c>
      <c r="K126" s="21">
        <f t="shared" si="38"/>
        <v>0</v>
      </c>
      <c r="L126" s="2"/>
      <c r="P126" s="95"/>
      <c r="Q126" s="95"/>
      <c r="R126" s="95"/>
      <c r="S126" s="95"/>
      <c r="T126" s="95"/>
      <c r="U126" s="95"/>
      <c r="V126" s="95"/>
      <c r="W126" s="95"/>
      <c r="X126" s="95"/>
      <c r="AA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row>
    <row r="127" spans="1:81" x14ac:dyDescent="0.25">
      <c r="A127" s="3" t="s">
        <v>7</v>
      </c>
      <c r="B127" s="86">
        <v>0</v>
      </c>
      <c r="C127" s="86">
        <v>0</v>
      </c>
      <c r="D127" s="86">
        <v>0</v>
      </c>
      <c r="E127" s="86">
        <v>0</v>
      </c>
      <c r="F127" s="86">
        <v>0</v>
      </c>
      <c r="G127" s="86">
        <v>0</v>
      </c>
      <c r="H127" s="86">
        <v>0</v>
      </c>
      <c r="I127" s="86">
        <v>0</v>
      </c>
      <c r="J127" s="86">
        <v>0</v>
      </c>
      <c r="K127" s="21">
        <f t="shared" si="38"/>
        <v>0</v>
      </c>
      <c r="L127" s="2"/>
      <c r="AA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row>
    <row r="128" spans="1:81" x14ac:dyDescent="0.25">
      <c r="A128" s="124" t="s">
        <v>83</v>
      </c>
      <c r="B128" s="86">
        <v>0</v>
      </c>
      <c r="C128" s="86">
        <v>0</v>
      </c>
      <c r="D128" s="86">
        <v>0</v>
      </c>
      <c r="E128" s="86">
        <v>0</v>
      </c>
      <c r="F128" s="86">
        <v>0</v>
      </c>
      <c r="G128" s="86">
        <v>0</v>
      </c>
      <c r="H128" s="86">
        <v>0</v>
      </c>
      <c r="I128" s="86">
        <v>0</v>
      </c>
      <c r="J128" s="86">
        <v>0</v>
      </c>
      <c r="K128" s="21">
        <f t="shared" si="38"/>
        <v>0</v>
      </c>
      <c r="L128" s="2"/>
      <c r="P128" s="95"/>
      <c r="Q128" s="95"/>
      <c r="R128" s="95"/>
      <c r="S128" s="95"/>
      <c r="T128" s="95"/>
      <c r="U128" s="95"/>
      <c r="V128" s="95"/>
      <c r="W128" s="95"/>
      <c r="X128" s="95"/>
      <c r="AA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row>
    <row r="129" spans="1:81" x14ac:dyDescent="0.25">
      <c r="A129" s="92" t="s">
        <v>50</v>
      </c>
      <c r="B129" s="86">
        <v>0</v>
      </c>
      <c r="C129" s="86">
        <v>0</v>
      </c>
      <c r="D129" s="86">
        <v>0</v>
      </c>
      <c r="E129" s="86">
        <v>0</v>
      </c>
      <c r="F129" s="86">
        <v>0</v>
      </c>
      <c r="G129" s="86">
        <v>0</v>
      </c>
      <c r="H129" s="86">
        <v>0</v>
      </c>
      <c r="I129" s="86">
        <v>0</v>
      </c>
      <c r="J129" s="86">
        <v>0</v>
      </c>
      <c r="K129" s="21">
        <f t="shared" si="38"/>
        <v>0</v>
      </c>
      <c r="L129" s="2"/>
      <c r="AA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row>
    <row r="130" spans="1:81" x14ac:dyDescent="0.25">
      <c r="A130" s="92" t="s">
        <v>51</v>
      </c>
      <c r="B130" s="86">
        <v>0</v>
      </c>
      <c r="C130" s="86">
        <v>0</v>
      </c>
      <c r="D130" s="86">
        <v>0</v>
      </c>
      <c r="E130" s="86">
        <v>0</v>
      </c>
      <c r="F130" s="86">
        <v>0</v>
      </c>
      <c r="G130" s="86">
        <v>0</v>
      </c>
      <c r="H130" s="86">
        <v>0</v>
      </c>
      <c r="I130" s="86">
        <v>0</v>
      </c>
      <c r="J130" s="86">
        <v>0</v>
      </c>
      <c r="K130" s="21">
        <f t="shared" si="38"/>
        <v>0</v>
      </c>
      <c r="L130" s="2"/>
      <c r="AA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row>
    <row r="131" spans="1:81" x14ac:dyDescent="0.25">
      <c r="A131" s="92" t="s">
        <v>42</v>
      </c>
      <c r="B131" s="86">
        <v>0</v>
      </c>
      <c r="C131" s="86">
        <v>0</v>
      </c>
      <c r="D131" s="86">
        <v>0</v>
      </c>
      <c r="E131" s="86">
        <v>0</v>
      </c>
      <c r="F131" s="86">
        <v>0</v>
      </c>
      <c r="G131" s="86">
        <v>0</v>
      </c>
      <c r="H131" s="86">
        <v>0</v>
      </c>
      <c r="I131" s="86">
        <v>0</v>
      </c>
      <c r="J131" s="86">
        <v>0</v>
      </c>
      <c r="K131" s="21">
        <f t="shared" si="38"/>
        <v>0</v>
      </c>
      <c r="L131" s="2"/>
      <c r="AA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row>
    <row r="132" spans="1:81" x14ac:dyDescent="0.25">
      <c r="A132" s="3" t="s">
        <v>8</v>
      </c>
      <c r="B132" s="86">
        <v>0</v>
      </c>
      <c r="C132" s="86">
        <v>0</v>
      </c>
      <c r="D132" s="86">
        <v>0</v>
      </c>
      <c r="E132" s="86">
        <v>0</v>
      </c>
      <c r="F132" s="86">
        <v>0</v>
      </c>
      <c r="G132" s="86">
        <v>0</v>
      </c>
      <c r="H132" s="86">
        <v>0</v>
      </c>
      <c r="I132" s="86">
        <v>0</v>
      </c>
      <c r="J132" s="86">
        <v>0</v>
      </c>
      <c r="K132" s="21">
        <f t="shared" si="38"/>
        <v>0</v>
      </c>
      <c r="L132" s="2"/>
      <c r="AA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row>
    <row r="133" spans="1:81" x14ac:dyDescent="0.25">
      <c r="A133" s="3" t="s">
        <v>9</v>
      </c>
      <c r="B133" s="86">
        <v>0</v>
      </c>
      <c r="C133" s="86">
        <v>0</v>
      </c>
      <c r="D133" s="86">
        <v>0</v>
      </c>
      <c r="E133" s="86">
        <v>0</v>
      </c>
      <c r="F133" s="86">
        <v>0</v>
      </c>
      <c r="G133" s="86">
        <v>0</v>
      </c>
      <c r="H133" s="86">
        <v>0</v>
      </c>
      <c r="I133" s="86">
        <v>0</v>
      </c>
      <c r="J133" s="86">
        <v>0</v>
      </c>
      <c r="K133" s="21">
        <f t="shared" si="38"/>
        <v>0</v>
      </c>
      <c r="L133" s="2"/>
      <c r="AA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row>
    <row r="134" spans="1:81" s="2" customFormat="1" x14ac:dyDescent="0.25">
      <c r="A134" s="92" t="s">
        <v>44</v>
      </c>
      <c r="B134" s="86">
        <v>0</v>
      </c>
      <c r="C134" s="86">
        <v>0</v>
      </c>
      <c r="D134" s="86">
        <v>0</v>
      </c>
      <c r="E134" s="86">
        <v>0</v>
      </c>
      <c r="F134" s="86">
        <v>0</v>
      </c>
      <c r="G134" s="86">
        <v>0</v>
      </c>
      <c r="H134" s="86">
        <v>0</v>
      </c>
      <c r="I134" s="86">
        <v>0</v>
      </c>
      <c r="J134" s="86">
        <v>0</v>
      </c>
      <c r="K134" s="21">
        <f t="shared" si="38"/>
        <v>0</v>
      </c>
      <c r="N134"/>
      <c r="Z134"/>
      <c r="AB134"/>
      <c r="AC134"/>
      <c r="AD134"/>
      <c r="AE134"/>
      <c r="AF134"/>
      <c r="AG134"/>
      <c r="AH134"/>
      <c r="AI134"/>
      <c r="AJ134"/>
      <c r="AK134"/>
      <c r="AL134"/>
      <c r="AM134"/>
    </row>
    <row r="135" spans="1:81" x14ac:dyDescent="0.25">
      <c r="A135" s="3" t="s">
        <v>10</v>
      </c>
      <c r="B135" s="86">
        <v>0</v>
      </c>
      <c r="C135" s="86">
        <v>0</v>
      </c>
      <c r="D135" s="86">
        <v>0</v>
      </c>
      <c r="E135" s="86">
        <v>0</v>
      </c>
      <c r="F135" s="86">
        <v>0</v>
      </c>
      <c r="G135" s="86">
        <v>0</v>
      </c>
      <c r="H135" s="86">
        <v>0</v>
      </c>
      <c r="I135" s="86">
        <v>0</v>
      </c>
      <c r="J135" s="86">
        <v>0</v>
      </c>
      <c r="K135" s="21">
        <f t="shared" si="38"/>
        <v>0</v>
      </c>
      <c r="L135" s="2"/>
      <c r="N135" s="2"/>
      <c r="O135" s="2"/>
      <c r="P135" s="2"/>
      <c r="Q135" s="2"/>
      <c r="R135" s="2"/>
      <c r="S135" s="2"/>
      <c r="T135" s="2"/>
      <c r="U135" s="2"/>
      <c r="V135" s="2"/>
      <c r="W135" s="2"/>
      <c r="X135" s="2"/>
      <c r="Y135" s="2"/>
      <c r="AA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row>
    <row r="136" spans="1:81" x14ac:dyDescent="0.25">
      <c r="A136" s="3" t="s">
        <v>11</v>
      </c>
      <c r="B136" s="86">
        <v>0</v>
      </c>
      <c r="C136" s="86">
        <v>0</v>
      </c>
      <c r="D136" s="86">
        <v>0</v>
      </c>
      <c r="E136" s="86">
        <v>15</v>
      </c>
      <c r="F136" s="86">
        <v>0</v>
      </c>
      <c r="G136" s="86">
        <v>32</v>
      </c>
      <c r="H136" s="86">
        <v>0</v>
      </c>
      <c r="I136" s="86">
        <v>0</v>
      </c>
      <c r="J136" s="86">
        <v>0</v>
      </c>
      <c r="K136" s="21">
        <f t="shared" si="38"/>
        <v>47</v>
      </c>
      <c r="L136" s="2"/>
      <c r="O136" s="2"/>
      <c r="P136" s="2"/>
      <c r="Q136" s="2"/>
      <c r="R136" s="2"/>
      <c r="S136" s="2"/>
      <c r="T136" s="2"/>
      <c r="U136" s="2"/>
      <c r="V136" s="2"/>
      <c r="W136" s="2"/>
      <c r="X136" s="2"/>
      <c r="Y136" s="2"/>
      <c r="AA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row>
    <row r="137" spans="1:81" x14ac:dyDescent="0.25">
      <c r="A137" s="3" t="s">
        <v>12</v>
      </c>
      <c r="B137" s="86">
        <v>0</v>
      </c>
      <c r="C137" s="86">
        <v>0</v>
      </c>
      <c r="D137" s="86">
        <v>12</v>
      </c>
      <c r="E137" s="86">
        <v>135</v>
      </c>
      <c r="F137" s="86">
        <v>0</v>
      </c>
      <c r="G137" s="86">
        <v>0</v>
      </c>
      <c r="H137" s="86">
        <v>0</v>
      </c>
      <c r="I137" s="86">
        <v>0</v>
      </c>
      <c r="J137" s="86">
        <v>0</v>
      </c>
      <c r="K137" s="21">
        <f t="shared" si="38"/>
        <v>147</v>
      </c>
      <c r="L137" s="2"/>
      <c r="N137" s="81"/>
      <c r="AA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row>
    <row r="138" spans="1:81" s="2" customFormat="1" x14ac:dyDescent="0.25">
      <c r="A138" s="92" t="s">
        <v>32</v>
      </c>
      <c r="B138" s="86">
        <v>0</v>
      </c>
      <c r="C138" s="86">
        <v>0</v>
      </c>
      <c r="D138" s="86">
        <v>0</v>
      </c>
      <c r="E138" s="86">
        <v>0</v>
      </c>
      <c r="F138" s="86">
        <v>0</v>
      </c>
      <c r="G138" s="86">
        <v>0</v>
      </c>
      <c r="H138" s="86">
        <v>0</v>
      </c>
      <c r="I138" s="86">
        <v>0</v>
      </c>
      <c r="J138" s="86">
        <v>0</v>
      </c>
      <c r="K138" s="21">
        <f t="shared" si="38"/>
        <v>0</v>
      </c>
      <c r="N138" s="81"/>
      <c r="O138"/>
      <c r="P138"/>
      <c r="Q138"/>
      <c r="R138"/>
      <c r="S138"/>
      <c r="T138"/>
      <c r="U138"/>
      <c r="V138"/>
      <c r="W138"/>
      <c r="X138"/>
      <c r="Y138"/>
      <c r="Z138"/>
      <c r="AB138"/>
      <c r="AC138"/>
      <c r="AD138"/>
      <c r="AE138"/>
      <c r="AF138"/>
      <c r="AG138"/>
      <c r="AH138"/>
      <c r="AI138"/>
      <c r="AJ138"/>
      <c r="AK138"/>
      <c r="AL138"/>
      <c r="AM138"/>
    </row>
    <row r="139" spans="1:81" s="2" customFormat="1" x14ac:dyDescent="0.25">
      <c r="A139" s="3" t="s">
        <v>18</v>
      </c>
      <c r="B139" s="86">
        <v>0</v>
      </c>
      <c r="C139" s="86">
        <v>0</v>
      </c>
      <c r="D139" s="86">
        <v>0</v>
      </c>
      <c r="E139" s="86">
        <v>0</v>
      </c>
      <c r="F139" s="86">
        <v>1800</v>
      </c>
      <c r="G139" s="86">
        <v>0</v>
      </c>
      <c r="H139" s="86">
        <v>0</v>
      </c>
      <c r="I139" s="86">
        <v>0</v>
      </c>
      <c r="J139" s="86">
        <v>0</v>
      </c>
      <c r="K139" s="21">
        <f t="shared" si="38"/>
        <v>1800</v>
      </c>
      <c r="L139"/>
      <c r="N139"/>
      <c r="O139"/>
      <c r="P139"/>
      <c r="Q139"/>
      <c r="R139"/>
      <c r="S139"/>
      <c r="T139"/>
      <c r="U139"/>
      <c r="V139"/>
      <c r="W139"/>
      <c r="X139"/>
      <c r="Y139"/>
      <c r="Z139"/>
      <c r="AB139"/>
      <c r="AC139"/>
      <c r="AD139"/>
      <c r="AE139"/>
      <c r="AF139"/>
      <c r="AG139"/>
      <c r="AH139"/>
      <c r="AI139"/>
      <c r="AJ139"/>
      <c r="AK139"/>
      <c r="AL139"/>
      <c r="AM139"/>
    </row>
    <row r="140" spans="1:81" x14ac:dyDescent="0.25">
      <c r="A140" s="92" t="s">
        <v>46</v>
      </c>
      <c r="B140" s="86">
        <v>0</v>
      </c>
      <c r="C140" s="86">
        <v>0</v>
      </c>
      <c r="D140" s="86">
        <v>0</v>
      </c>
      <c r="E140" s="86">
        <v>0</v>
      </c>
      <c r="F140" s="86">
        <v>0</v>
      </c>
      <c r="G140" s="86">
        <v>0</v>
      </c>
      <c r="H140" s="86">
        <v>0</v>
      </c>
      <c r="I140" s="86">
        <v>0</v>
      </c>
      <c r="J140" s="86">
        <v>0</v>
      </c>
      <c r="K140" s="21">
        <f t="shared" si="38"/>
        <v>0</v>
      </c>
      <c r="L140" s="2"/>
      <c r="AA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row>
    <row r="141" spans="1:81" x14ac:dyDescent="0.25">
      <c r="A141" s="3" t="s">
        <v>13</v>
      </c>
      <c r="B141" s="86">
        <v>0</v>
      </c>
      <c r="C141" s="86">
        <v>0</v>
      </c>
      <c r="D141" s="86">
        <v>0</v>
      </c>
      <c r="E141" s="86">
        <v>0</v>
      </c>
      <c r="F141" s="86">
        <v>0</v>
      </c>
      <c r="G141" s="86">
        <v>0</v>
      </c>
      <c r="H141" s="86">
        <v>0</v>
      </c>
      <c r="I141" s="86">
        <v>0</v>
      </c>
      <c r="J141" s="86">
        <v>0</v>
      </c>
      <c r="K141" s="21">
        <f t="shared" si="38"/>
        <v>0</v>
      </c>
      <c r="L141" s="2"/>
      <c r="AA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row>
    <row r="142" spans="1:81" x14ac:dyDescent="0.25">
      <c r="A142" s="3" t="s">
        <v>14</v>
      </c>
      <c r="B142" s="86">
        <v>0</v>
      </c>
      <c r="C142" s="86">
        <v>0</v>
      </c>
      <c r="D142" s="86">
        <v>0</v>
      </c>
      <c r="E142" s="86">
        <v>0</v>
      </c>
      <c r="F142" s="86">
        <v>0</v>
      </c>
      <c r="G142" s="86">
        <v>2</v>
      </c>
      <c r="H142" s="86">
        <v>0</v>
      </c>
      <c r="I142" s="86">
        <v>0</v>
      </c>
      <c r="J142" s="86">
        <v>0</v>
      </c>
      <c r="K142" s="21">
        <f t="shared" si="38"/>
        <v>2</v>
      </c>
      <c r="L142" s="2"/>
      <c r="O142" s="2"/>
      <c r="P142" s="2"/>
      <c r="Q142" s="2"/>
      <c r="R142" s="2"/>
      <c r="S142" s="2"/>
      <c r="T142" s="2"/>
      <c r="U142" s="2"/>
      <c r="V142" s="2"/>
      <c r="W142" s="2"/>
      <c r="X142" s="2"/>
      <c r="Y142" s="2"/>
      <c r="AA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row>
    <row r="143" spans="1:81" x14ac:dyDescent="0.25">
      <c r="A143" s="92" t="s">
        <v>40</v>
      </c>
      <c r="B143" s="86">
        <v>0</v>
      </c>
      <c r="C143" s="86">
        <v>0</v>
      </c>
      <c r="D143" s="86">
        <v>0</v>
      </c>
      <c r="E143" s="86">
        <v>0</v>
      </c>
      <c r="F143" s="86">
        <v>0</v>
      </c>
      <c r="G143" s="86">
        <v>0</v>
      </c>
      <c r="H143" s="86">
        <v>0</v>
      </c>
      <c r="I143" s="86">
        <v>0</v>
      </c>
      <c r="J143" s="86">
        <v>0</v>
      </c>
      <c r="K143" s="21">
        <f t="shared" si="38"/>
        <v>0</v>
      </c>
      <c r="L143" s="2"/>
      <c r="AA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row>
    <row r="144" spans="1:81" x14ac:dyDescent="0.25">
      <c r="A144" s="92" t="s">
        <v>52</v>
      </c>
      <c r="B144" s="86">
        <v>0</v>
      </c>
      <c r="C144" s="86">
        <v>0</v>
      </c>
      <c r="D144" s="86">
        <v>0</v>
      </c>
      <c r="E144" s="86">
        <v>0</v>
      </c>
      <c r="F144" s="86">
        <v>0</v>
      </c>
      <c r="G144" s="86">
        <v>0</v>
      </c>
      <c r="H144" s="86">
        <v>0</v>
      </c>
      <c r="I144" s="86">
        <v>0</v>
      </c>
      <c r="J144" s="86">
        <v>0</v>
      </c>
      <c r="K144" s="21">
        <f t="shared" si="38"/>
        <v>0</v>
      </c>
      <c r="L144" s="2"/>
      <c r="AA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row>
    <row r="145" spans="1:81" x14ac:dyDescent="0.25">
      <c r="A145" s="92" t="s">
        <v>53</v>
      </c>
      <c r="B145" s="86">
        <v>0</v>
      </c>
      <c r="C145" s="86">
        <v>0</v>
      </c>
      <c r="D145" s="86">
        <v>0</v>
      </c>
      <c r="E145" s="86">
        <v>0</v>
      </c>
      <c r="F145" s="86">
        <v>0</v>
      </c>
      <c r="G145" s="86">
        <v>0</v>
      </c>
      <c r="H145" s="86">
        <v>0</v>
      </c>
      <c r="I145" s="86">
        <v>0</v>
      </c>
      <c r="J145" s="86">
        <v>0</v>
      </c>
      <c r="K145" s="21">
        <f t="shared" si="38"/>
        <v>0</v>
      </c>
      <c r="L145" s="2"/>
      <c r="AA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row>
    <row r="146" spans="1:81" x14ac:dyDescent="0.25">
      <c r="A146" s="3" t="s">
        <v>15</v>
      </c>
      <c r="B146" s="86">
        <v>0</v>
      </c>
      <c r="C146" s="86">
        <v>0</v>
      </c>
      <c r="D146" s="86">
        <v>0</v>
      </c>
      <c r="E146" s="86">
        <v>0</v>
      </c>
      <c r="F146" s="86">
        <v>0</v>
      </c>
      <c r="G146" s="86">
        <v>0</v>
      </c>
      <c r="H146" s="86">
        <v>0</v>
      </c>
      <c r="I146" s="86">
        <v>0</v>
      </c>
      <c r="J146" s="86">
        <v>0</v>
      </c>
      <c r="K146" s="21">
        <f t="shared" si="38"/>
        <v>0</v>
      </c>
      <c r="L146" s="2"/>
      <c r="N146" s="81"/>
      <c r="AA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row>
    <row r="147" spans="1:81" x14ac:dyDescent="0.25">
      <c r="A147" s="92" t="s">
        <v>54</v>
      </c>
      <c r="B147" s="86">
        <v>0</v>
      </c>
      <c r="C147" s="86">
        <v>0</v>
      </c>
      <c r="D147" s="86">
        <v>0</v>
      </c>
      <c r="E147" s="86">
        <v>0</v>
      </c>
      <c r="F147" s="86">
        <v>0</v>
      </c>
      <c r="G147" s="86">
        <v>0</v>
      </c>
      <c r="H147" s="86">
        <v>0</v>
      </c>
      <c r="I147" s="86">
        <v>0</v>
      </c>
      <c r="J147" s="86">
        <v>0</v>
      </c>
      <c r="K147" s="21">
        <f t="shared" si="38"/>
        <v>0</v>
      </c>
      <c r="L147" s="2"/>
      <c r="N147" s="81"/>
      <c r="Z147" s="2"/>
      <c r="AA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row>
    <row r="148" spans="1:81" x14ac:dyDescent="0.25">
      <c r="A148" s="92" t="s">
        <v>47</v>
      </c>
      <c r="B148" s="86">
        <v>0</v>
      </c>
      <c r="C148" s="86">
        <v>0</v>
      </c>
      <c r="D148" s="86">
        <v>0</v>
      </c>
      <c r="E148" s="86">
        <v>0</v>
      </c>
      <c r="F148" s="86">
        <v>8</v>
      </c>
      <c r="G148" s="86">
        <v>0</v>
      </c>
      <c r="H148" s="86">
        <v>0</v>
      </c>
      <c r="I148" s="86">
        <v>0</v>
      </c>
      <c r="J148" s="86">
        <v>0</v>
      </c>
      <c r="K148" s="21">
        <f t="shared" si="38"/>
        <v>8</v>
      </c>
      <c r="L148" s="2"/>
      <c r="N148" s="81"/>
      <c r="Z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row>
    <row r="149" spans="1:81" x14ac:dyDescent="0.25">
      <c r="A149" s="3" t="s">
        <v>16</v>
      </c>
      <c r="B149" s="86">
        <v>0</v>
      </c>
      <c r="C149" s="86">
        <v>0</v>
      </c>
      <c r="D149" s="86">
        <v>0</v>
      </c>
      <c r="E149" s="86">
        <v>0</v>
      </c>
      <c r="F149" s="86">
        <v>0</v>
      </c>
      <c r="G149" s="86">
        <v>0</v>
      </c>
      <c r="H149" s="86">
        <v>0</v>
      </c>
      <c r="I149" s="86">
        <v>0</v>
      </c>
      <c r="J149" s="86">
        <v>0</v>
      </c>
      <c r="K149" s="21">
        <f t="shared" si="38"/>
        <v>0</v>
      </c>
      <c r="L149" s="2"/>
      <c r="N149" s="81"/>
      <c r="Z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row>
    <row r="150" spans="1:81" x14ac:dyDescent="0.25">
      <c r="A150" s="92" t="s">
        <v>55</v>
      </c>
      <c r="B150" s="86">
        <v>0</v>
      </c>
      <c r="C150" s="86">
        <v>0</v>
      </c>
      <c r="D150" s="86">
        <v>0</v>
      </c>
      <c r="E150" s="86">
        <v>0</v>
      </c>
      <c r="F150" s="86">
        <v>0</v>
      </c>
      <c r="G150" s="86">
        <v>0</v>
      </c>
      <c r="H150" s="86">
        <v>0</v>
      </c>
      <c r="I150" s="86">
        <v>0</v>
      </c>
      <c r="J150" s="86">
        <v>0</v>
      </c>
      <c r="K150" s="21">
        <f t="shared" si="38"/>
        <v>0</v>
      </c>
      <c r="L150" s="2"/>
      <c r="N150" s="81"/>
      <c r="Z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row>
    <row r="151" spans="1:81" x14ac:dyDescent="0.25">
      <c r="A151" s="87" t="s">
        <v>17</v>
      </c>
      <c r="B151" s="86">
        <v>0</v>
      </c>
      <c r="C151" s="86">
        <v>0</v>
      </c>
      <c r="D151" s="86">
        <v>0</v>
      </c>
      <c r="E151" s="86">
        <v>0</v>
      </c>
      <c r="F151" s="86">
        <v>0</v>
      </c>
      <c r="G151" s="86">
        <v>0</v>
      </c>
      <c r="H151" s="86">
        <v>0</v>
      </c>
      <c r="I151" s="86">
        <v>0</v>
      </c>
      <c r="J151" s="86">
        <v>0</v>
      </c>
      <c r="K151" s="67">
        <f t="shared" si="38"/>
        <v>0</v>
      </c>
      <c r="L151" s="2"/>
      <c r="Z151" s="2"/>
      <c r="AN151" s="2"/>
      <c r="AO151" s="2"/>
      <c r="AP151" s="2"/>
      <c r="AQ151" s="2"/>
      <c r="AR151" s="2"/>
      <c r="AS151" s="2"/>
      <c r="AT151" s="2"/>
      <c r="AU151" s="2"/>
      <c r="AV151" s="2"/>
      <c r="AW151" s="2"/>
      <c r="AX151" s="2"/>
      <c r="AY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row>
    <row r="152" spans="1:81" x14ac:dyDescent="0.25">
      <c r="A152" s="239" t="s">
        <v>24</v>
      </c>
      <c r="B152" s="195">
        <f>SUM(B117:B151)</f>
        <v>0</v>
      </c>
      <c r="C152" s="196">
        <f t="shared" ref="C152:K152" si="39">SUM(C117:C151)</f>
        <v>0</v>
      </c>
      <c r="D152" s="196">
        <f t="shared" si="39"/>
        <v>13</v>
      </c>
      <c r="E152" s="196">
        <f t="shared" si="39"/>
        <v>152</v>
      </c>
      <c r="F152" s="196">
        <f t="shared" si="39"/>
        <v>1810</v>
      </c>
      <c r="G152" s="196">
        <f t="shared" si="39"/>
        <v>40</v>
      </c>
      <c r="H152" s="196">
        <f t="shared" si="39"/>
        <v>7</v>
      </c>
      <c r="I152" s="196">
        <f t="shared" si="39"/>
        <v>1</v>
      </c>
      <c r="J152" s="196">
        <f t="shared" si="39"/>
        <v>0</v>
      </c>
      <c r="K152" s="196">
        <f t="shared" si="39"/>
        <v>2023</v>
      </c>
      <c r="L152" s="2"/>
      <c r="N152" s="81"/>
      <c r="Z152" s="2"/>
      <c r="AN152" s="2"/>
      <c r="AO152" s="2"/>
      <c r="AP152" s="2"/>
      <c r="AQ152" s="2"/>
      <c r="AR152" s="2"/>
      <c r="AS152" s="2"/>
      <c r="AT152" s="2"/>
      <c r="AU152" s="2"/>
      <c r="AV152" s="2"/>
      <c r="AW152" s="2"/>
      <c r="AX152" s="2"/>
      <c r="AY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row>
    <row r="153" spans="1:81" x14ac:dyDescent="0.25">
      <c r="B153" s="2"/>
      <c r="C153" s="2"/>
      <c r="D153" s="19"/>
      <c r="E153" s="2"/>
      <c r="F153" s="2"/>
      <c r="G153" s="2"/>
      <c r="H153" s="2"/>
      <c r="I153" s="2"/>
      <c r="J153" s="2"/>
      <c r="K153" s="19"/>
      <c r="L153" s="2"/>
      <c r="N153" s="81"/>
      <c r="Z153" s="2"/>
      <c r="AN153" s="2"/>
      <c r="AO153" s="2"/>
      <c r="AP153" s="2"/>
      <c r="AQ153" s="2"/>
      <c r="AR153" s="2"/>
      <c r="AS153" s="2"/>
      <c r="AT153" s="2"/>
      <c r="AU153" s="2"/>
      <c r="AV153" s="2"/>
      <c r="AW153" s="2"/>
      <c r="AX153" s="2"/>
      <c r="AY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row>
    <row r="154" spans="1:81" x14ac:dyDescent="0.25">
      <c r="B154" s="2"/>
      <c r="C154" s="2"/>
      <c r="D154" s="2"/>
      <c r="E154" s="2"/>
      <c r="F154" s="2"/>
      <c r="G154" s="2"/>
      <c r="H154" s="2"/>
      <c r="I154" s="2"/>
      <c r="J154" s="2"/>
      <c r="K154" s="2"/>
      <c r="L154" s="2"/>
      <c r="N154" s="81"/>
      <c r="Z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row>
    <row r="155" spans="1:81" x14ac:dyDescent="0.25">
      <c r="A155" s="1" t="s">
        <v>244</v>
      </c>
      <c r="B155" s="2"/>
      <c r="C155" s="2"/>
      <c r="D155" s="2"/>
      <c r="E155" s="2"/>
      <c r="F155" s="2"/>
      <c r="G155" s="2"/>
      <c r="H155" s="2"/>
      <c r="I155" s="2"/>
      <c r="J155" s="2"/>
      <c r="K155" s="2"/>
      <c r="L155" s="2"/>
      <c r="N155" s="81"/>
      <c r="Z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row>
    <row r="156" spans="1:81" x14ac:dyDescent="0.25">
      <c r="A156" s="1" t="s">
        <v>25</v>
      </c>
      <c r="C156" s="2"/>
      <c r="D156" s="2"/>
      <c r="E156" s="2"/>
      <c r="F156" s="2"/>
      <c r="G156" s="2"/>
      <c r="H156" s="2"/>
      <c r="I156" s="2"/>
      <c r="J156" s="2"/>
      <c r="K156" s="2"/>
      <c r="L156" s="2"/>
      <c r="Z156" s="2"/>
      <c r="AA156" s="20"/>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row>
    <row r="157" spans="1:81" x14ac:dyDescent="0.25">
      <c r="A157" s="2" t="s">
        <v>31</v>
      </c>
      <c r="B157" s="2"/>
      <c r="C157" s="2"/>
      <c r="D157" s="2"/>
      <c r="E157" s="2"/>
      <c r="F157" s="2"/>
      <c r="G157" s="2"/>
      <c r="H157" s="2"/>
      <c r="I157" s="2"/>
      <c r="J157" s="2"/>
      <c r="K157" s="2"/>
      <c r="L157" s="2"/>
      <c r="N157" s="81"/>
      <c r="Z157" s="2"/>
      <c r="AA157" s="20"/>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row>
    <row r="158" spans="1:81" x14ac:dyDescent="0.25">
      <c r="A158" s="2"/>
      <c r="B158" s="1" t="s">
        <v>20</v>
      </c>
      <c r="C158" s="2"/>
      <c r="D158" s="2"/>
      <c r="E158" s="1" t="s">
        <v>21</v>
      </c>
      <c r="F158" s="2"/>
      <c r="G158" s="2"/>
      <c r="H158" s="2"/>
      <c r="I158" s="2"/>
      <c r="J158" s="2"/>
      <c r="K158" s="2"/>
      <c r="L158" s="2"/>
      <c r="N158" s="81"/>
      <c r="Z158" s="2"/>
      <c r="AA158" s="20"/>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row>
    <row r="159" spans="1:81" x14ac:dyDescent="0.25">
      <c r="A159" s="32" t="s">
        <v>19</v>
      </c>
      <c r="B159" s="5">
        <v>16</v>
      </c>
      <c r="C159" s="5">
        <v>21</v>
      </c>
      <c r="D159" s="5">
        <v>26</v>
      </c>
      <c r="E159" s="5">
        <v>1</v>
      </c>
      <c r="F159" s="87">
        <v>6</v>
      </c>
      <c r="G159" s="5">
        <v>11</v>
      </c>
      <c r="H159" s="5">
        <v>16</v>
      </c>
      <c r="I159" s="5">
        <v>21</v>
      </c>
      <c r="J159" s="5">
        <v>26</v>
      </c>
      <c r="K159" s="8" t="s">
        <v>24</v>
      </c>
      <c r="L159" s="2"/>
      <c r="N159" s="81"/>
      <c r="Z159" s="2"/>
      <c r="AA159" s="20"/>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row>
    <row r="160" spans="1:81" x14ac:dyDescent="0.25">
      <c r="A160" s="3" t="s">
        <v>1</v>
      </c>
      <c r="B160" s="86">
        <v>0</v>
      </c>
      <c r="C160" s="86">
        <v>0</v>
      </c>
      <c r="D160" s="86">
        <v>3</v>
      </c>
      <c r="E160" s="95">
        <f>4+8</f>
        <v>12</v>
      </c>
      <c r="F160" s="95">
        <f>20+17</f>
        <v>37</v>
      </c>
      <c r="G160" s="86">
        <f>7+21</f>
        <v>28</v>
      </c>
      <c r="H160" s="86">
        <f>17+20</f>
        <v>37</v>
      </c>
      <c r="I160" s="86">
        <f>8+17</f>
        <v>25</v>
      </c>
      <c r="J160" s="86">
        <f>11+31</f>
        <v>42</v>
      </c>
      <c r="K160" s="21">
        <f>SUM(B160:J160)</f>
        <v>184</v>
      </c>
      <c r="L160" s="2"/>
      <c r="N160" s="81"/>
      <c r="Z160" s="2"/>
      <c r="AA160" s="20"/>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row>
    <row r="161" spans="1:81" x14ac:dyDescent="0.25">
      <c r="A161" s="92" t="s">
        <v>49</v>
      </c>
      <c r="B161" s="86">
        <v>0</v>
      </c>
      <c r="C161" s="86">
        <v>0</v>
      </c>
      <c r="D161" s="86">
        <v>0</v>
      </c>
      <c r="E161" s="86">
        <v>0</v>
      </c>
      <c r="F161" s="86">
        <v>0</v>
      </c>
      <c r="G161" s="86">
        <v>0</v>
      </c>
      <c r="H161" s="86">
        <v>0</v>
      </c>
      <c r="I161" s="86">
        <v>0</v>
      </c>
      <c r="J161" s="86">
        <v>0</v>
      </c>
      <c r="K161" s="86">
        <f t="shared" ref="K161:K194" si="40">SUM(B161:J161)</f>
        <v>0</v>
      </c>
      <c r="L161" s="2"/>
      <c r="N161" s="81"/>
      <c r="Z161" s="2"/>
      <c r="AA161" s="20"/>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row>
    <row r="162" spans="1:81" x14ac:dyDescent="0.25">
      <c r="A162" s="92" t="s">
        <v>45</v>
      </c>
      <c r="B162" s="86">
        <v>0</v>
      </c>
      <c r="C162" s="86">
        <v>0</v>
      </c>
      <c r="D162" s="86">
        <v>0</v>
      </c>
      <c r="E162" s="86">
        <v>0</v>
      </c>
      <c r="F162" s="86">
        <v>0</v>
      </c>
      <c r="G162" s="86">
        <v>0</v>
      </c>
      <c r="H162" s="86">
        <v>0</v>
      </c>
      <c r="I162" s="86">
        <v>0</v>
      </c>
      <c r="J162" s="86">
        <v>0</v>
      </c>
      <c r="K162" s="86">
        <f t="shared" si="40"/>
        <v>0</v>
      </c>
      <c r="L162" s="2"/>
      <c r="N162" s="81"/>
      <c r="Z162" s="2"/>
      <c r="AA162" s="20"/>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row>
    <row r="163" spans="1:81" ht="15.75" customHeight="1" x14ac:dyDescent="0.25">
      <c r="A163" s="92" t="s">
        <v>41</v>
      </c>
      <c r="B163" s="86">
        <v>0</v>
      </c>
      <c r="C163" s="86">
        <v>0</v>
      </c>
      <c r="D163" s="86">
        <v>12</v>
      </c>
      <c r="E163" s="86">
        <v>1</v>
      </c>
      <c r="F163" s="86">
        <v>2</v>
      </c>
      <c r="G163" s="86">
        <v>1</v>
      </c>
      <c r="H163" s="86">
        <v>0</v>
      </c>
      <c r="I163" s="86">
        <v>1</v>
      </c>
      <c r="J163" s="86">
        <v>0</v>
      </c>
      <c r="K163" s="86">
        <f t="shared" si="40"/>
        <v>17</v>
      </c>
      <c r="L163" s="2"/>
      <c r="N163" s="81"/>
      <c r="O163" s="2"/>
      <c r="P163" s="2"/>
      <c r="Q163" s="2"/>
      <c r="R163" s="2"/>
      <c r="S163" s="2"/>
      <c r="T163" s="2"/>
      <c r="U163" s="2"/>
      <c r="V163" s="2"/>
      <c r="W163" s="2"/>
      <c r="X163" s="2"/>
      <c r="Y163" s="2"/>
      <c r="Z163" s="2"/>
      <c r="AA163" s="20"/>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row>
    <row r="164" spans="1:81" x14ac:dyDescent="0.25">
      <c r="A164" s="3" t="s">
        <v>2</v>
      </c>
      <c r="B164" s="86">
        <v>12</v>
      </c>
      <c r="C164" s="86">
        <v>11</v>
      </c>
      <c r="D164" s="86">
        <v>7</v>
      </c>
      <c r="E164" s="86">
        <v>0</v>
      </c>
      <c r="F164" s="86">
        <v>5</v>
      </c>
      <c r="G164" s="86">
        <v>5</v>
      </c>
      <c r="H164" s="86">
        <v>0</v>
      </c>
      <c r="I164" s="86">
        <v>2</v>
      </c>
      <c r="J164" s="86">
        <v>0</v>
      </c>
      <c r="K164" s="86">
        <f t="shared" si="40"/>
        <v>42</v>
      </c>
      <c r="L164" s="2"/>
      <c r="N164" s="81"/>
      <c r="Z164" s="2"/>
      <c r="AA164" s="20"/>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row>
    <row r="165" spans="1:81" s="2" customFormat="1" x14ac:dyDescent="0.25">
      <c r="A165" s="92" t="s">
        <v>43</v>
      </c>
      <c r="B165" s="86">
        <v>0</v>
      </c>
      <c r="C165" s="86">
        <v>0</v>
      </c>
      <c r="D165" s="86">
        <v>0</v>
      </c>
      <c r="E165" s="86">
        <v>0</v>
      </c>
      <c r="F165" s="86">
        <v>0</v>
      </c>
      <c r="G165" s="86">
        <v>0</v>
      </c>
      <c r="H165" s="86">
        <v>0</v>
      </c>
      <c r="I165" s="86">
        <v>0</v>
      </c>
      <c r="J165" s="86">
        <v>0</v>
      </c>
      <c r="K165" s="86">
        <f t="shared" si="40"/>
        <v>0</v>
      </c>
      <c r="M165"/>
      <c r="N165" s="81"/>
      <c r="O165"/>
      <c r="P165"/>
      <c r="Q165"/>
      <c r="R165"/>
      <c r="S165"/>
      <c r="T165"/>
      <c r="U165"/>
      <c r="V165"/>
      <c r="W165"/>
      <c r="X165"/>
      <c r="Y165"/>
      <c r="AA165" s="20"/>
      <c r="AB165"/>
      <c r="AC165"/>
      <c r="AD165"/>
      <c r="AE165"/>
      <c r="AF165"/>
      <c r="AG165"/>
      <c r="AH165"/>
      <c r="AI165"/>
      <c r="AJ165"/>
      <c r="AK165"/>
      <c r="AL165"/>
      <c r="AM165"/>
    </row>
    <row r="166" spans="1:81" x14ac:dyDescent="0.25">
      <c r="A166" s="3" t="s">
        <v>3</v>
      </c>
      <c r="B166" s="86">
        <v>0</v>
      </c>
      <c r="C166" s="86">
        <v>0</v>
      </c>
      <c r="D166" s="86">
        <v>1</v>
      </c>
      <c r="E166" s="86">
        <v>0</v>
      </c>
      <c r="F166" s="86">
        <v>0</v>
      </c>
      <c r="G166" s="86">
        <v>0</v>
      </c>
      <c r="H166" s="86">
        <v>0</v>
      </c>
      <c r="I166" s="86">
        <v>0</v>
      </c>
      <c r="J166" s="86">
        <v>0</v>
      </c>
      <c r="K166" s="86">
        <f t="shared" si="40"/>
        <v>1</v>
      </c>
      <c r="L166" s="2"/>
      <c r="N166" s="81"/>
      <c r="Z166" s="2"/>
      <c r="AA166" s="20"/>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row>
    <row r="167" spans="1:81" x14ac:dyDescent="0.25">
      <c r="A167" s="3" t="s">
        <v>4</v>
      </c>
      <c r="B167" s="86">
        <v>0</v>
      </c>
      <c r="C167" s="86">
        <v>0</v>
      </c>
      <c r="D167" s="86">
        <v>0</v>
      </c>
      <c r="E167" s="86">
        <v>0</v>
      </c>
      <c r="F167" s="86">
        <v>0</v>
      </c>
      <c r="G167" s="86">
        <v>0</v>
      </c>
      <c r="H167" s="86">
        <v>0</v>
      </c>
      <c r="I167" s="86">
        <v>0</v>
      </c>
      <c r="J167" s="86">
        <v>0</v>
      </c>
      <c r="K167" s="86">
        <f t="shared" si="40"/>
        <v>0</v>
      </c>
      <c r="L167" s="2"/>
      <c r="N167" s="81"/>
      <c r="Z167" s="2"/>
      <c r="AA167" s="20"/>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row>
    <row r="168" spans="1:81" x14ac:dyDescent="0.25">
      <c r="A168" s="92" t="s">
        <v>48</v>
      </c>
      <c r="B168" s="86">
        <v>0</v>
      </c>
      <c r="C168" s="86">
        <v>0</v>
      </c>
      <c r="D168" s="86">
        <v>0</v>
      </c>
      <c r="E168" s="86">
        <v>0</v>
      </c>
      <c r="F168" s="86">
        <v>0</v>
      </c>
      <c r="G168" s="86">
        <v>0</v>
      </c>
      <c r="H168" s="86">
        <v>0</v>
      </c>
      <c r="I168" s="86">
        <v>0</v>
      </c>
      <c r="J168" s="86">
        <v>0</v>
      </c>
      <c r="K168" s="86">
        <f t="shared" si="40"/>
        <v>0</v>
      </c>
      <c r="L168" s="2"/>
      <c r="N168" s="81"/>
      <c r="Z168" s="2"/>
      <c r="AA168" s="20"/>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row>
    <row r="169" spans="1:81" x14ac:dyDescent="0.25">
      <c r="A169" s="3" t="s">
        <v>6</v>
      </c>
      <c r="B169" s="86">
        <v>0</v>
      </c>
      <c r="C169" s="86">
        <v>0</v>
      </c>
      <c r="D169" s="86">
        <v>0</v>
      </c>
      <c r="E169" s="86">
        <v>0</v>
      </c>
      <c r="F169" s="86">
        <v>0</v>
      </c>
      <c r="G169" s="86">
        <v>0</v>
      </c>
      <c r="H169" s="86">
        <v>0</v>
      </c>
      <c r="I169" s="86">
        <v>0</v>
      </c>
      <c r="J169" s="86">
        <v>0</v>
      </c>
      <c r="K169" s="86">
        <f t="shared" si="40"/>
        <v>0</v>
      </c>
      <c r="L169" s="2"/>
      <c r="N169" s="81"/>
      <c r="Z169" s="2"/>
      <c r="AA169" s="20"/>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row>
    <row r="170" spans="1:81" x14ac:dyDescent="0.25">
      <c r="A170" s="3" t="s">
        <v>7</v>
      </c>
      <c r="B170" s="86">
        <v>0</v>
      </c>
      <c r="C170" s="86">
        <v>0</v>
      </c>
      <c r="D170" s="86">
        <v>0</v>
      </c>
      <c r="E170" s="86">
        <v>0</v>
      </c>
      <c r="F170" s="86">
        <v>0</v>
      </c>
      <c r="G170" s="86">
        <v>0</v>
      </c>
      <c r="H170" s="86">
        <v>8</v>
      </c>
      <c r="I170" s="86">
        <v>1</v>
      </c>
      <c r="J170" s="86">
        <v>0</v>
      </c>
      <c r="K170" s="86">
        <f t="shared" si="40"/>
        <v>9</v>
      </c>
      <c r="L170" s="2"/>
      <c r="N170" s="81"/>
      <c r="Z170" s="2"/>
      <c r="AA170" s="20"/>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row>
    <row r="171" spans="1:81" x14ac:dyDescent="0.25">
      <c r="A171" s="124" t="s">
        <v>83</v>
      </c>
      <c r="B171" s="86">
        <v>0</v>
      </c>
      <c r="C171" s="86">
        <v>0</v>
      </c>
      <c r="D171" s="86">
        <v>0</v>
      </c>
      <c r="E171" s="86">
        <v>0</v>
      </c>
      <c r="F171" s="86">
        <v>0</v>
      </c>
      <c r="G171" s="86">
        <v>0</v>
      </c>
      <c r="H171" s="86">
        <v>0</v>
      </c>
      <c r="I171" s="86">
        <v>0</v>
      </c>
      <c r="J171" s="86">
        <v>0</v>
      </c>
      <c r="K171" s="86">
        <f t="shared" si="40"/>
        <v>0</v>
      </c>
      <c r="L171" s="2"/>
      <c r="N171" s="81"/>
      <c r="Z171" s="2"/>
      <c r="AA171" s="20"/>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row>
    <row r="172" spans="1:81" x14ac:dyDescent="0.25">
      <c r="A172" s="92" t="s">
        <v>50</v>
      </c>
      <c r="B172" s="86">
        <v>0</v>
      </c>
      <c r="C172" s="86">
        <v>0</v>
      </c>
      <c r="D172" s="86">
        <v>0</v>
      </c>
      <c r="E172" s="86">
        <v>0</v>
      </c>
      <c r="F172" s="86">
        <v>1</v>
      </c>
      <c r="G172" s="86">
        <v>0</v>
      </c>
      <c r="H172" s="86">
        <v>0</v>
      </c>
      <c r="I172" s="86">
        <v>0</v>
      </c>
      <c r="J172" s="86">
        <v>0</v>
      </c>
      <c r="K172" s="86">
        <f t="shared" si="40"/>
        <v>1</v>
      </c>
      <c r="L172" s="2"/>
      <c r="N172" s="81"/>
      <c r="Z172" s="2"/>
      <c r="AA172" s="20"/>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row>
    <row r="173" spans="1:81" x14ac:dyDescent="0.25">
      <c r="A173" s="92" t="s">
        <v>51</v>
      </c>
      <c r="B173" s="86">
        <v>0</v>
      </c>
      <c r="C173" s="86">
        <v>0</v>
      </c>
      <c r="D173" s="86">
        <v>0</v>
      </c>
      <c r="E173" s="86">
        <v>0</v>
      </c>
      <c r="F173" s="86">
        <v>0</v>
      </c>
      <c r="G173" s="86">
        <v>0</v>
      </c>
      <c r="H173" s="86">
        <v>0</v>
      </c>
      <c r="I173" s="86">
        <v>0</v>
      </c>
      <c r="J173" s="86">
        <v>0</v>
      </c>
      <c r="K173" s="86">
        <f t="shared" si="40"/>
        <v>0</v>
      </c>
      <c r="L173" s="2"/>
      <c r="N173" s="81"/>
      <c r="Z173" s="2"/>
      <c r="AA173" s="20"/>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row>
    <row r="174" spans="1:81" x14ac:dyDescent="0.25">
      <c r="A174" s="92" t="s">
        <v>42</v>
      </c>
      <c r="B174" s="86">
        <v>0</v>
      </c>
      <c r="C174" s="86">
        <v>0</v>
      </c>
      <c r="D174" s="86">
        <v>0</v>
      </c>
      <c r="E174" s="86">
        <v>0</v>
      </c>
      <c r="F174" s="86">
        <v>1</v>
      </c>
      <c r="G174" s="86">
        <v>0</v>
      </c>
      <c r="H174" s="86">
        <v>0</v>
      </c>
      <c r="I174" s="86">
        <v>0</v>
      </c>
      <c r="J174" s="86">
        <v>0</v>
      </c>
      <c r="K174" s="86">
        <f t="shared" si="40"/>
        <v>1</v>
      </c>
      <c r="L174" s="2"/>
      <c r="N174" s="81"/>
      <c r="Z174" s="2"/>
      <c r="AA174" s="20"/>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row>
    <row r="175" spans="1:81" x14ac:dyDescent="0.25">
      <c r="A175" s="3" t="s">
        <v>8</v>
      </c>
      <c r="B175" s="86">
        <v>0</v>
      </c>
      <c r="C175" s="86">
        <v>0</v>
      </c>
      <c r="D175" s="86">
        <v>0</v>
      </c>
      <c r="E175" s="86">
        <v>0</v>
      </c>
      <c r="F175" s="86">
        <v>0</v>
      </c>
      <c r="G175" s="86">
        <v>0</v>
      </c>
      <c r="H175" s="86">
        <v>0</v>
      </c>
      <c r="I175" s="86">
        <v>0</v>
      </c>
      <c r="J175" s="86">
        <v>0</v>
      </c>
      <c r="K175" s="86">
        <f t="shared" si="40"/>
        <v>0</v>
      </c>
      <c r="L175" s="2"/>
      <c r="N175" s="81"/>
      <c r="Z175" s="2"/>
      <c r="AA175" s="20"/>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row>
    <row r="176" spans="1:81" x14ac:dyDescent="0.25">
      <c r="A176" s="3" t="s">
        <v>9</v>
      </c>
      <c r="B176" s="86">
        <v>0</v>
      </c>
      <c r="C176" s="86">
        <v>0</v>
      </c>
      <c r="D176" s="86">
        <v>0</v>
      </c>
      <c r="E176" s="86">
        <v>0</v>
      </c>
      <c r="F176" s="86">
        <v>18</v>
      </c>
      <c r="G176" s="86">
        <v>0</v>
      </c>
      <c r="H176" s="86">
        <v>0</v>
      </c>
      <c r="I176" s="86">
        <v>0</v>
      </c>
      <c r="J176" s="86">
        <v>0</v>
      </c>
      <c r="K176" s="86">
        <f t="shared" si="40"/>
        <v>18</v>
      </c>
      <c r="L176" s="2"/>
      <c r="N176" s="81"/>
      <c r="Z176" s="2"/>
      <c r="AA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row>
    <row r="177" spans="1:81" s="2" customFormat="1" x14ac:dyDescent="0.25">
      <c r="A177" s="92" t="s">
        <v>44</v>
      </c>
      <c r="B177" s="86">
        <v>0</v>
      </c>
      <c r="C177" s="86">
        <v>0</v>
      </c>
      <c r="D177" s="86">
        <v>0</v>
      </c>
      <c r="E177" s="86">
        <v>0</v>
      </c>
      <c r="F177" s="86">
        <v>2</v>
      </c>
      <c r="G177" s="86">
        <v>0</v>
      </c>
      <c r="H177" s="86">
        <v>0</v>
      </c>
      <c r="I177" s="86">
        <v>0</v>
      </c>
      <c r="J177" s="86">
        <v>0</v>
      </c>
      <c r="K177" s="86">
        <f t="shared" si="40"/>
        <v>2</v>
      </c>
      <c r="M177"/>
      <c r="N177" s="81"/>
      <c r="O177"/>
      <c r="P177"/>
      <c r="Q177"/>
      <c r="R177"/>
      <c r="S177"/>
      <c r="T177"/>
      <c r="U177"/>
      <c r="V177"/>
      <c r="W177"/>
      <c r="X177"/>
      <c r="Y177"/>
      <c r="AB177"/>
      <c r="AC177"/>
      <c r="AD177"/>
      <c r="AE177"/>
      <c r="AF177"/>
      <c r="AG177"/>
      <c r="AH177"/>
      <c r="AI177"/>
      <c r="AJ177"/>
      <c r="AK177"/>
      <c r="AL177"/>
      <c r="AM177"/>
    </row>
    <row r="178" spans="1:81" s="2" customFormat="1" x14ac:dyDescent="0.25">
      <c r="A178" s="3" t="s">
        <v>10</v>
      </c>
      <c r="B178" s="86">
        <v>0</v>
      </c>
      <c r="C178" s="86">
        <v>0</v>
      </c>
      <c r="D178" s="86">
        <v>0</v>
      </c>
      <c r="E178" s="86">
        <v>3</v>
      </c>
      <c r="F178" s="86">
        <v>0</v>
      </c>
      <c r="G178" s="86">
        <v>2</v>
      </c>
      <c r="H178" s="86">
        <v>0</v>
      </c>
      <c r="I178" s="86">
        <v>0</v>
      </c>
      <c r="J178" s="86">
        <v>0</v>
      </c>
      <c r="K178" s="86">
        <f t="shared" si="40"/>
        <v>5</v>
      </c>
      <c r="M178"/>
      <c r="N178"/>
      <c r="O178"/>
      <c r="P178"/>
      <c r="Q178"/>
      <c r="R178"/>
      <c r="S178"/>
      <c r="T178"/>
      <c r="U178"/>
      <c r="V178"/>
      <c r="W178"/>
      <c r="X178"/>
      <c r="Y178"/>
      <c r="AB178"/>
      <c r="AC178"/>
      <c r="AD178"/>
      <c r="AE178"/>
      <c r="AF178"/>
      <c r="AG178"/>
      <c r="AH178"/>
      <c r="AI178"/>
      <c r="AJ178"/>
      <c r="AK178"/>
      <c r="AL178"/>
      <c r="AM178"/>
    </row>
    <row r="179" spans="1:81" x14ac:dyDescent="0.25">
      <c r="A179" s="3" t="s">
        <v>11</v>
      </c>
      <c r="B179" s="86">
        <v>0</v>
      </c>
      <c r="C179" s="86">
        <v>0</v>
      </c>
      <c r="D179" s="86">
        <v>25</v>
      </c>
      <c r="E179" s="86">
        <v>4</v>
      </c>
      <c r="F179" s="86">
        <v>50</v>
      </c>
      <c r="G179" s="86">
        <v>71</v>
      </c>
      <c r="H179" s="86">
        <f>105+5</f>
        <v>110</v>
      </c>
      <c r="I179" s="86">
        <v>89</v>
      </c>
      <c r="J179" s="86">
        <v>13</v>
      </c>
      <c r="K179" s="86">
        <f t="shared" si="40"/>
        <v>362</v>
      </c>
      <c r="L179" s="2"/>
      <c r="N179" s="81"/>
      <c r="Z179" s="2"/>
      <c r="AA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row>
    <row r="180" spans="1:81" x14ac:dyDescent="0.25">
      <c r="A180" s="3" t="s">
        <v>12</v>
      </c>
      <c r="B180" s="86">
        <v>0</v>
      </c>
      <c r="C180" s="86">
        <v>0</v>
      </c>
      <c r="D180" s="86">
        <v>3</v>
      </c>
      <c r="E180" s="86">
        <v>22</v>
      </c>
      <c r="F180" s="86">
        <v>15</v>
      </c>
      <c r="G180" s="86">
        <f>10+24</f>
        <v>34</v>
      </c>
      <c r="H180" s="86">
        <v>0</v>
      </c>
      <c r="I180" s="86">
        <v>2</v>
      </c>
      <c r="J180" s="86">
        <v>0</v>
      </c>
      <c r="K180" s="86">
        <f t="shared" si="40"/>
        <v>76</v>
      </c>
      <c r="L180" s="2"/>
      <c r="N180" s="81"/>
      <c r="Z180" s="2"/>
      <c r="AA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row>
    <row r="181" spans="1:81" x14ac:dyDescent="0.25">
      <c r="A181" s="92" t="s">
        <v>32</v>
      </c>
      <c r="B181" s="86">
        <v>0</v>
      </c>
      <c r="C181" s="86">
        <v>0</v>
      </c>
      <c r="D181" s="86">
        <v>0</v>
      </c>
      <c r="E181" s="86">
        <v>0</v>
      </c>
      <c r="F181" s="86">
        <v>0</v>
      </c>
      <c r="G181" s="86">
        <v>0</v>
      </c>
      <c r="H181" s="86">
        <v>0</v>
      </c>
      <c r="I181" s="86">
        <v>0</v>
      </c>
      <c r="J181" s="86">
        <v>0</v>
      </c>
      <c r="K181" s="86">
        <f t="shared" si="40"/>
        <v>0</v>
      </c>
      <c r="L181" s="2"/>
      <c r="N181" s="81"/>
      <c r="Z181" s="2"/>
      <c r="AA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row>
    <row r="182" spans="1:81" s="2" customFormat="1" x14ac:dyDescent="0.25">
      <c r="A182" s="3" t="s">
        <v>18</v>
      </c>
      <c r="B182" s="86">
        <v>0</v>
      </c>
      <c r="C182" s="86">
        <v>0</v>
      </c>
      <c r="D182" s="86">
        <v>0</v>
      </c>
      <c r="E182" s="86">
        <v>30</v>
      </c>
      <c r="F182" s="86">
        <v>2120</v>
      </c>
      <c r="G182" s="86">
        <v>20</v>
      </c>
      <c r="H182" s="86">
        <v>0</v>
      </c>
      <c r="I182" s="86">
        <v>4</v>
      </c>
      <c r="J182" s="86">
        <v>0</v>
      </c>
      <c r="K182" s="86">
        <f t="shared" si="40"/>
        <v>2174</v>
      </c>
      <c r="L182"/>
      <c r="N182" s="81"/>
      <c r="O182"/>
      <c r="P182"/>
      <c r="Q182"/>
      <c r="R182"/>
      <c r="S182"/>
      <c r="T182"/>
      <c r="U182"/>
      <c r="V182"/>
      <c r="W182"/>
      <c r="X182"/>
      <c r="Y182"/>
      <c r="AB182"/>
      <c r="AC182"/>
      <c r="AD182"/>
      <c r="AE182"/>
      <c r="AF182"/>
      <c r="AG182"/>
      <c r="AH182"/>
      <c r="AI182"/>
      <c r="AJ182"/>
      <c r="AK182"/>
      <c r="AL182"/>
      <c r="AM182"/>
    </row>
    <row r="183" spans="1:81" x14ac:dyDescent="0.25">
      <c r="A183" s="92" t="s">
        <v>46</v>
      </c>
      <c r="B183" s="86">
        <v>0</v>
      </c>
      <c r="C183" s="86">
        <v>0</v>
      </c>
      <c r="D183" s="86">
        <v>0</v>
      </c>
      <c r="E183" s="86">
        <v>0</v>
      </c>
      <c r="F183" s="86">
        <v>0</v>
      </c>
      <c r="G183" s="86">
        <v>0</v>
      </c>
      <c r="H183" s="86">
        <v>0</v>
      </c>
      <c r="I183" s="86">
        <v>0</v>
      </c>
      <c r="J183" s="86">
        <v>0</v>
      </c>
      <c r="K183" s="86">
        <f t="shared" si="40"/>
        <v>0</v>
      </c>
      <c r="L183" s="2"/>
      <c r="N183" s="81"/>
      <c r="Z183" s="2"/>
      <c r="AA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row>
    <row r="184" spans="1:81" x14ac:dyDescent="0.25">
      <c r="A184" s="3" t="s">
        <v>13</v>
      </c>
      <c r="B184" s="86">
        <v>0</v>
      </c>
      <c r="C184" s="86">
        <v>0</v>
      </c>
      <c r="D184" s="86">
        <v>0</v>
      </c>
      <c r="E184" s="86">
        <v>0</v>
      </c>
      <c r="F184" s="86">
        <v>0</v>
      </c>
      <c r="G184" s="86">
        <v>0</v>
      </c>
      <c r="H184" s="86">
        <v>0</v>
      </c>
      <c r="I184" s="86">
        <v>0</v>
      </c>
      <c r="J184" s="86">
        <v>0</v>
      </c>
      <c r="K184" s="86">
        <f t="shared" si="40"/>
        <v>0</v>
      </c>
      <c r="L184" s="2"/>
      <c r="Z184" s="2"/>
      <c r="AA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row>
    <row r="185" spans="1:81" x14ac:dyDescent="0.25">
      <c r="A185" s="3" t="s">
        <v>14</v>
      </c>
      <c r="B185" s="86">
        <v>0</v>
      </c>
      <c r="C185" s="86">
        <v>0</v>
      </c>
      <c r="D185" s="86">
        <v>76</v>
      </c>
      <c r="E185" s="86">
        <v>24</v>
      </c>
      <c r="F185" s="86">
        <f>85+133</f>
        <v>218</v>
      </c>
      <c r="G185" s="86">
        <v>1</v>
      </c>
      <c r="H185" s="86">
        <f>1+3</f>
        <v>4</v>
      </c>
      <c r="I185" s="86">
        <v>50</v>
      </c>
      <c r="J185" s="86">
        <v>0</v>
      </c>
      <c r="K185" s="86">
        <f t="shared" si="40"/>
        <v>373</v>
      </c>
      <c r="Z185" s="2"/>
      <c r="AA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row>
    <row r="186" spans="1:81" x14ac:dyDescent="0.25">
      <c r="A186" s="92" t="s">
        <v>40</v>
      </c>
      <c r="B186" s="86">
        <v>0</v>
      </c>
      <c r="C186" s="86">
        <v>0</v>
      </c>
      <c r="D186" s="86">
        <v>0</v>
      </c>
      <c r="E186" s="86">
        <v>0</v>
      </c>
      <c r="F186" s="86">
        <v>0</v>
      </c>
      <c r="G186" s="86">
        <v>0</v>
      </c>
      <c r="H186" s="86">
        <v>0</v>
      </c>
      <c r="I186" s="86">
        <v>0</v>
      </c>
      <c r="J186" s="86">
        <v>0</v>
      </c>
      <c r="K186" s="86">
        <f t="shared" si="40"/>
        <v>0</v>
      </c>
      <c r="L186" s="2"/>
      <c r="Z186" s="2"/>
      <c r="AA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row>
    <row r="187" spans="1:81" x14ac:dyDescent="0.25">
      <c r="A187" s="92" t="s">
        <v>52</v>
      </c>
      <c r="B187" s="86">
        <v>0</v>
      </c>
      <c r="C187" s="86">
        <v>0</v>
      </c>
      <c r="D187" s="86">
        <v>0</v>
      </c>
      <c r="E187" s="86">
        <v>1</v>
      </c>
      <c r="F187" s="86">
        <v>0</v>
      </c>
      <c r="G187" s="86">
        <v>0</v>
      </c>
      <c r="H187" s="86">
        <v>0</v>
      </c>
      <c r="I187" s="86">
        <v>0</v>
      </c>
      <c r="J187" s="86">
        <v>0</v>
      </c>
      <c r="K187" s="86">
        <f t="shared" si="40"/>
        <v>1</v>
      </c>
      <c r="L187" s="2"/>
      <c r="Z187" s="2"/>
      <c r="AA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row>
    <row r="188" spans="1:81" x14ac:dyDescent="0.25">
      <c r="A188" s="92" t="s">
        <v>53</v>
      </c>
      <c r="B188" s="86">
        <v>0</v>
      </c>
      <c r="C188" s="86">
        <v>0</v>
      </c>
      <c r="D188" s="86">
        <v>0</v>
      </c>
      <c r="E188" s="86">
        <v>0</v>
      </c>
      <c r="F188" s="86">
        <v>0</v>
      </c>
      <c r="G188" s="86">
        <v>0</v>
      </c>
      <c r="H188" s="86">
        <v>0</v>
      </c>
      <c r="I188" s="86">
        <v>0</v>
      </c>
      <c r="J188" s="86">
        <v>0</v>
      </c>
      <c r="K188" s="86">
        <f t="shared" si="40"/>
        <v>0</v>
      </c>
      <c r="L188" s="2"/>
      <c r="Z188" s="2"/>
      <c r="AA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row>
    <row r="189" spans="1:81" x14ac:dyDescent="0.25">
      <c r="A189" s="3" t="s">
        <v>15</v>
      </c>
      <c r="B189" s="86">
        <v>0</v>
      </c>
      <c r="C189" s="86">
        <v>0</v>
      </c>
      <c r="D189" s="86">
        <v>2</v>
      </c>
      <c r="E189" s="86">
        <v>0</v>
      </c>
      <c r="F189" s="86">
        <v>0</v>
      </c>
      <c r="G189" s="86">
        <v>0</v>
      </c>
      <c r="H189" s="86">
        <v>4</v>
      </c>
      <c r="I189" s="86">
        <v>0</v>
      </c>
      <c r="J189" s="86">
        <v>0</v>
      </c>
      <c r="K189" s="86">
        <f t="shared" si="40"/>
        <v>6</v>
      </c>
      <c r="L189" s="2"/>
      <c r="Z189" s="2"/>
      <c r="AA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row>
    <row r="190" spans="1:81" x14ac:dyDescent="0.25">
      <c r="A190" s="92" t="s">
        <v>54</v>
      </c>
      <c r="B190" s="86">
        <v>0</v>
      </c>
      <c r="C190" s="86">
        <v>0</v>
      </c>
      <c r="D190" s="86">
        <v>0</v>
      </c>
      <c r="E190" s="86">
        <v>0</v>
      </c>
      <c r="F190" s="86">
        <v>0</v>
      </c>
      <c r="G190" s="86">
        <v>0</v>
      </c>
      <c r="H190" s="86">
        <v>0</v>
      </c>
      <c r="I190" s="86">
        <v>0</v>
      </c>
      <c r="J190" s="86">
        <v>0</v>
      </c>
      <c r="K190" s="86">
        <f t="shared" si="40"/>
        <v>0</v>
      </c>
      <c r="L190" s="2"/>
      <c r="Z190" s="2"/>
      <c r="AA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row>
    <row r="191" spans="1:81" x14ac:dyDescent="0.25">
      <c r="A191" s="92" t="s">
        <v>47</v>
      </c>
      <c r="B191" s="86">
        <v>0</v>
      </c>
      <c r="C191" s="86">
        <v>0</v>
      </c>
      <c r="D191" s="86">
        <v>0</v>
      </c>
      <c r="E191" s="86">
        <v>0</v>
      </c>
      <c r="F191" s="86">
        <v>3</v>
      </c>
      <c r="G191" s="86">
        <v>0</v>
      </c>
      <c r="H191" s="86">
        <v>2</v>
      </c>
      <c r="I191" s="86">
        <v>0</v>
      </c>
      <c r="J191" s="86">
        <v>0</v>
      </c>
      <c r="K191" s="86">
        <f t="shared" si="40"/>
        <v>5</v>
      </c>
      <c r="L191" s="2"/>
      <c r="Z191" s="2"/>
      <c r="AA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row>
    <row r="192" spans="1:81" x14ac:dyDescent="0.25">
      <c r="A192" s="3" t="s">
        <v>16</v>
      </c>
      <c r="B192" s="86">
        <v>0</v>
      </c>
      <c r="C192" s="86">
        <v>0</v>
      </c>
      <c r="D192" s="86">
        <v>0</v>
      </c>
      <c r="E192" s="86">
        <v>0</v>
      </c>
      <c r="F192" s="86">
        <v>0</v>
      </c>
      <c r="G192" s="86">
        <v>0</v>
      </c>
      <c r="H192" s="86">
        <v>0</v>
      </c>
      <c r="I192" s="86">
        <v>0</v>
      </c>
      <c r="J192" s="86">
        <v>0</v>
      </c>
      <c r="K192" s="86">
        <f t="shared" si="40"/>
        <v>0</v>
      </c>
      <c r="L192" s="2"/>
      <c r="Z192" s="2"/>
      <c r="AA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row>
    <row r="193" spans="1:81" x14ac:dyDescent="0.25">
      <c r="A193" s="92" t="s">
        <v>55</v>
      </c>
      <c r="B193" s="86">
        <v>0</v>
      </c>
      <c r="C193" s="86">
        <v>0</v>
      </c>
      <c r="D193" s="86">
        <v>0</v>
      </c>
      <c r="E193" s="86">
        <v>0</v>
      </c>
      <c r="F193" s="86">
        <v>0</v>
      </c>
      <c r="G193" s="86">
        <v>0</v>
      </c>
      <c r="H193" s="86">
        <v>0</v>
      </c>
      <c r="I193" s="86">
        <v>0</v>
      </c>
      <c r="J193" s="86">
        <v>0</v>
      </c>
      <c r="K193" s="86">
        <f t="shared" si="40"/>
        <v>0</v>
      </c>
      <c r="L193" s="2"/>
      <c r="Z193" s="2"/>
      <c r="AA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row>
    <row r="194" spans="1:81" x14ac:dyDescent="0.25">
      <c r="A194" s="87" t="s">
        <v>17</v>
      </c>
      <c r="B194" s="86">
        <v>0</v>
      </c>
      <c r="C194" s="86">
        <v>0</v>
      </c>
      <c r="D194" s="86">
        <v>0</v>
      </c>
      <c r="E194" s="86">
        <v>0</v>
      </c>
      <c r="F194" s="86">
        <v>0</v>
      </c>
      <c r="G194" s="86">
        <v>17</v>
      </c>
      <c r="H194" s="86">
        <v>0</v>
      </c>
      <c r="I194" s="86">
        <v>0</v>
      </c>
      <c r="J194" s="86">
        <v>0</v>
      </c>
      <c r="K194" s="86">
        <f t="shared" si="40"/>
        <v>17</v>
      </c>
      <c r="L194" s="2"/>
      <c r="Z194" s="2"/>
      <c r="AA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row>
    <row r="195" spans="1:81" x14ac:dyDescent="0.25">
      <c r="A195" s="239" t="s">
        <v>24</v>
      </c>
      <c r="B195" s="195">
        <f>SUM(B160:B194)</f>
        <v>12</v>
      </c>
      <c r="C195" s="196">
        <f t="shared" ref="C195" si="41">SUM(C160:C194)</f>
        <v>11</v>
      </c>
      <c r="D195" s="196">
        <f t="shared" ref="D195" si="42">SUM(D160:D194)</f>
        <v>129</v>
      </c>
      <c r="E195" s="196">
        <f t="shared" ref="E195" si="43">SUM(E160:E194)</f>
        <v>97</v>
      </c>
      <c r="F195" s="196">
        <f t="shared" ref="F195" si="44">SUM(F160:F194)</f>
        <v>2472</v>
      </c>
      <c r="G195" s="196">
        <f t="shared" ref="G195" si="45">SUM(G160:G194)</f>
        <v>179</v>
      </c>
      <c r="H195" s="196">
        <f t="shared" ref="H195" si="46">SUM(H160:H194)</f>
        <v>165</v>
      </c>
      <c r="I195" s="196">
        <f t="shared" ref="I195" si="47">SUM(I160:I194)</f>
        <v>174</v>
      </c>
      <c r="J195" s="196">
        <f t="shared" ref="J195" si="48">SUM(J160:J194)</f>
        <v>55</v>
      </c>
      <c r="K195" s="196">
        <f>SUM(K160:K194)</f>
        <v>3294</v>
      </c>
      <c r="L195" s="2"/>
      <c r="Z195" s="2"/>
      <c r="AA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row>
    <row r="196" spans="1:81" x14ac:dyDescent="0.25">
      <c r="A196" s="2"/>
      <c r="B196" s="2"/>
      <c r="C196" s="2"/>
      <c r="D196" s="19"/>
      <c r="E196" s="2"/>
      <c r="F196" s="2"/>
      <c r="G196" s="2"/>
      <c r="H196" s="2"/>
      <c r="I196" s="2"/>
      <c r="J196" s="2"/>
      <c r="K196" s="19"/>
      <c r="L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row>
    <row r="197" spans="1:81" x14ac:dyDescent="0.25">
      <c r="A197" s="2"/>
      <c r="B197" s="2"/>
      <c r="C197" s="2"/>
      <c r="D197" s="2"/>
      <c r="E197" s="2"/>
      <c r="F197" s="2"/>
      <c r="G197" s="2"/>
      <c r="H197" s="2"/>
      <c r="I197" s="2"/>
      <c r="J197" s="2"/>
      <c r="K197" s="2"/>
      <c r="L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row>
    <row r="198" spans="1:81" x14ac:dyDescent="0.25">
      <c r="A198" s="1" t="s">
        <v>244</v>
      </c>
      <c r="L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row>
    <row r="199" spans="1:81" x14ac:dyDescent="0.25">
      <c r="A199" s="1" t="s">
        <v>26</v>
      </c>
      <c r="C199" s="2"/>
      <c r="D199" s="2"/>
      <c r="E199" s="2"/>
      <c r="F199" s="2"/>
      <c r="G199" s="2"/>
      <c r="H199" s="2"/>
      <c r="I199" s="2"/>
      <c r="J199" s="2"/>
      <c r="K199" s="2"/>
      <c r="L199" s="2"/>
      <c r="O199" s="2"/>
      <c r="P199" s="2"/>
      <c r="Q199" s="2"/>
      <c r="R199" s="2"/>
      <c r="S199" s="2"/>
      <c r="T199" s="2"/>
      <c r="U199" s="2"/>
      <c r="V199" s="2"/>
      <c r="W199" s="2"/>
      <c r="X199" s="2"/>
      <c r="Y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row>
    <row r="200" spans="1:81" x14ac:dyDescent="0.25">
      <c r="A200" s="2" t="s">
        <v>31</v>
      </c>
      <c r="B200" s="2"/>
      <c r="C200" s="2"/>
      <c r="D200" s="2"/>
      <c r="E200" s="2"/>
      <c r="F200" s="2"/>
      <c r="G200" s="2"/>
      <c r="H200" s="2"/>
      <c r="I200" s="2"/>
      <c r="J200" s="2"/>
      <c r="K200" s="2"/>
      <c r="L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row>
    <row r="201" spans="1:81" x14ac:dyDescent="0.25">
      <c r="A201" s="2"/>
      <c r="B201" s="1" t="s">
        <v>20</v>
      </c>
      <c r="C201" s="2"/>
      <c r="D201" s="2"/>
      <c r="E201" s="1" t="s">
        <v>21</v>
      </c>
      <c r="F201" s="2"/>
      <c r="G201" s="2"/>
      <c r="H201" s="2"/>
      <c r="I201" s="2"/>
      <c r="J201" s="2"/>
      <c r="K201" s="2"/>
      <c r="L201" s="2"/>
      <c r="Z201" s="2"/>
      <c r="AA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row>
    <row r="202" spans="1:81" x14ac:dyDescent="0.25">
      <c r="A202" s="32" t="s">
        <v>19</v>
      </c>
      <c r="B202" s="5">
        <v>16</v>
      </c>
      <c r="C202" s="5">
        <v>21</v>
      </c>
      <c r="D202" s="5">
        <v>26</v>
      </c>
      <c r="E202" s="5">
        <v>1</v>
      </c>
      <c r="F202" s="87">
        <v>6</v>
      </c>
      <c r="G202" s="5">
        <v>11</v>
      </c>
      <c r="H202" s="5">
        <v>16</v>
      </c>
      <c r="I202" s="5">
        <v>21</v>
      </c>
      <c r="J202" s="5">
        <v>26</v>
      </c>
      <c r="K202" s="8" t="s">
        <v>24</v>
      </c>
      <c r="L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row>
    <row r="203" spans="1:81" x14ac:dyDescent="0.25">
      <c r="A203" s="3" t="s">
        <v>1</v>
      </c>
      <c r="B203" s="86">
        <v>0</v>
      </c>
      <c r="C203" s="86">
        <v>0</v>
      </c>
      <c r="D203" s="86">
        <v>0</v>
      </c>
      <c r="E203" s="86">
        <v>0</v>
      </c>
      <c r="F203" s="86">
        <v>0</v>
      </c>
      <c r="G203" s="86">
        <v>1</v>
      </c>
      <c r="H203" s="86">
        <v>0</v>
      </c>
      <c r="I203" s="86">
        <v>2</v>
      </c>
      <c r="J203" s="86">
        <v>0</v>
      </c>
      <c r="K203" s="21">
        <f t="shared" ref="K203:K237" si="49">SUM(B203:J203)</f>
        <v>3</v>
      </c>
      <c r="L203" s="2"/>
      <c r="N203" s="2"/>
    </row>
    <row r="204" spans="1:81" x14ac:dyDescent="0.25">
      <c r="A204" s="92" t="s">
        <v>49</v>
      </c>
      <c r="B204" s="86">
        <v>0</v>
      </c>
      <c r="C204" s="86">
        <v>0</v>
      </c>
      <c r="D204" s="86">
        <v>0</v>
      </c>
      <c r="E204" s="86">
        <v>0</v>
      </c>
      <c r="F204" s="86">
        <v>0</v>
      </c>
      <c r="G204" s="86">
        <v>0</v>
      </c>
      <c r="H204" s="86">
        <v>0</v>
      </c>
      <c r="I204" s="86">
        <v>0</v>
      </c>
      <c r="J204" s="86">
        <v>0</v>
      </c>
      <c r="K204" s="21">
        <f t="shared" si="49"/>
        <v>0</v>
      </c>
      <c r="L204" s="2"/>
    </row>
    <row r="205" spans="1:81" x14ac:dyDescent="0.25">
      <c r="A205" s="92" t="s">
        <v>45</v>
      </c>
      <c r="B205" s="86">
        <v>0</v>
      </c>
      <c r="C205" s="86">
        <v>0</v>
      </c>
      <c r="D205" s="86">
        <v>0</v>
      </c>
      <c r="E205" s="86">
        <v>0</v>
      </c>
      <c r="F205" s="86">
        <v>0</v>
      </c>
      <c r="G205" s="86">
        <v>0</v>
      </c>
      <c r="H205" s="86">
        <v>0</v>
      </c>
      <c r="I205" s="86">
        <v>0</v>
      </c>
      <c r="J205" s="86">
        <v>0</v>
      </c>
      <c r="K205" s="21">
        <f t="shared" si="49"/>
        <v>0</v>
      </c>
      <c r="L205" s="2"/>
    </row>
    <row r="206" spans="1:81" x14ac:dyDescent="0.25">
      <c r="A206" s="92" t="s">
        <v>41</v>
      </c>
      <c r="B206" s="86">
        <v>0</v>
      </c>
      <c r="C206" s="86">
        <v>0</v>
      </c>
      <c r="D206" s="86">
        <v>0</v>
      </c>
      <c r="E206" s="86">
        <v>0</v>
      </c>
      <c r="F206" s="86">
        <v>5</v>
      </c>
      <c r="G206" s="86">
        <v>0</v>
      </c>
      <c r="H206" s="86">
        <v>0</v>
      </c>
      <c r="I206" s="86">
        <v>0</v>
      </c>
      <c r="J206" s="86">
        <v>0</v>
      </c>
      <c r="K206" s="21">
        <f t="shared" si="49"/>
        <v>5</v>
      </c>
      <c r="L206" s="2"/>
    </row>
    <row r="207" spans="1:81" x14ac:dyDescent="0.25">
      <c r="A207" s="3" t="s">
        <v>2</v>
      </c>
      <c r="B207" s="86">
        <v>0</v>
      </c>
      <c r="C207" s="86">
        <v>0</v>
      </c>
      <c r="D207" s="86">
        <v>0</v>
      </c>
      <c r="E207" s="86">
        <v>0</v>
      </c>
      <c r="F207" s="86">
        <v>2</v>
      </c>
      <c r="G207" s="86">
        <v>0</v>
      </c>
      <c r="H207" s="86">
        <v>0</v>
      </c>
      <c r="I207" s="86">
        <v>0</v>
      </c>
      <c r="J207" s="86">
        <v>0</v>
      </c>
      <c r="K207" s="21">
        <f t="shared" si="49"/>
        <v>2</v>
      </c>
      <c r="L207" s="2"/>
    </row>
    <row r="208" spans="1:81" s="2" customFormat="1" x14ac:dyDescent="0.25">
      <c r="A208" s="92" t="s">
        <v>43</v>
      </c>
      <c r="B208" s="86">
        <v>0</v>
      </c>
      <c r="C208" s="86">
        <v>0</v>
      </c>
      <c r="D208" s="86">
        <v>0</v>
      </c>
      <c r="E208" s="86">
        <v>0</v>
      </c>
      <c r="F208" s="86">
        <v>0</v>
      </c>
      <c r="G208" s="86">
        <v>0</v>
      </c>
      <c r="H208" s="86">
        <v>0</v>
      </c>
      <c r="I208" s="86">
        <v>0</v>
      </c>
      <c r="J208" s="86">
        <v>0</v>
      </c>
      <c r="K208" s="21">
        <f t="shared" si="49"/>
        <v>0</v>
      </c>
      <c r="N208"/>
      <c r="O208"/>
      <c r="P208"/>
      <c r="Q208"/>
      <c r="R208"/>
      <c r="S208"/>
      <c r="T208"/>
      <c r="U208"/>
      <c r="V208"/>
      <c r="W208"/>
      <c r="X208"/>
      <c r="Y208"/>
      <c r="Z208"/>
      <c r="AA208"/>
      <c r="AB208"/>
      <c r="AC208"/>
      <c r="AD208"/>
      <c r="AE208"/>
      <c r="AF208"/>
      <c r="AG208"/>
      <c r="AH208"/>
      <c r="AI208"/>
      <c r="AJ208"/>
      <c r="AK208"/>
      <c r="AL208"/>
      <c r="AM208"/>
    </row>
    <row r="209" spans="1:39" x14ac:dyDescent="0.25">
      <c r="A209" s="3" t="s">
        <v>3</v>
      </c>
      <c r="B209" s="86">
        <v>0</v>
      </c>
      <c r="C209" s="86">
        <v>0</v>
      </c>
      <c r="D209" s="86">
        <v>0</v>
      </c>
      <c r="E209" s="86">
        <v>0</v>
      </c>
      <c r="F209" s="86">
        <v>0</v>
      </c>
      <c r="G209" s="86">
        <v>0</v>
      </c>
      <c r="H209" s="86">
        <v>0</v>
      </c>
      <c r="I209" s="86">
        <v>0</v>
      </c>
      <c r="J209" s="86">
        <v>0</v>
      </c>
      <c r="K209" s="21">
        <f t="shared" si="49"/>
        <v>0</v>
      </c>
      <c r="L209" s="2"/>
    </row>
    <row r="210" spans="1:39" x14ac:dyDescent="0.25">
      <c r="A210" s="3" t="s">
        <v>4</v>
      </c>
      <c r="B210" s="86">
        <v>0</v>
      </c>
      <c r="C210" s="86">
        <v>0</v>
      </c>
      <c r="D210" s="86">
        <v>0</v>
      </c>
      <c r="E210" s="86">
        <v>0</v>
      </c>
      <c r="F210" s="86">
        <v>0</v>
      </c>
      <c r="G210" s="86">
        <v>0</v>
      </c>
      <c r="H210" s="86">
        <v>0</v>
      </c>
      <c r="I210" s="86">
        <v>0</v>
      </c>
      <c r="J210" s="86">
        <v>0</v>
      </c>
      <c r="K210" s="21">
        <f t="shared" si="49"/>
        <v>0</v>
      </c>
      <c r="L210" s="2"/>
    </row>
    <row r="211" spans="1:39" x14ac:dyDescent="0.25">
      <c r="A211" s="92" t="s">
        <v>48</v>
      </c>
      <c r="B211" s="86">
        <v>0</v>
      </c>
      <c r="C211" s="86">
        <v>0</v>
      </c>
      <c r="D211" s="86">
        <v>0</v>
      </c>
      <c r="E211" s="86">
        <v>0</v>
      </c>
      <c r="F211" s="86">
        <v>0</v>
      </c>
      <c r="G211" s="86">
        <v>0</v>
      </c>
      <c r="H211" s="86">
        <v>0</v>
      </c>
      <c r="I211" s="86">
        <v>0</v>
      </c>
      <c r="J211" s="86">
        <v>0</v>
      </c>
      <c r="K211" s="21">
        <f t="shared" si="49"/>
        <v>0</v>
      </c>
      <c r="L211" s="2"/>
    </row>
    <row r="212" spans="1:39" x14ac:dyDescent="0.25">
      <c r="A212" s="3" t="s">
        <v>6</v>
      </c>
      <c r="B212" s="86">
        <v>0</v>
      </c>
      <c r="C212" s="86">
        <v>0</v>
      </c>
      <c r="D212" s="86">
        <v>0</v>
      </c>
      <c r="E212" s="86">
        <v>0</v>
      </c>
      <c r="F212" s="86">
        <v>0</v>
      </c>
      <c r="G212" s="86">
        <v>0</v>
      </c>
      <c r="H212" s="86">
        <v>0</v>
      </c>
      <c r="I212" s="86">
        <v>0</v>
      </c>
      <c r="J212" s="86">
        <v>0</v>
      </c>
      <c r="K212" s="21">
        <f t="shared" si="49"/>
        <v>0</v>
      </c>
      <c r="L212" s="2"/>
      <c r="O212" s="2"/>
      <c r="P212" s="2"/>
      <c r="Q212" s="2"/>
      <c r="R212" s="2"/>
      <c r="S212" s="2"/>
      <c r="T212" s="2"/>
      <c r="U212" s="2"/>
      <c r="V212" s="2"/>
      <c r="W212" s="2"/>
      <c r="X212" s="2"/>
      <c r="Y212" s="2"/>
    </row>
    <row r="213" spans="1:39" x14ac:dyDescent="0.25">
      <c r="A213" s="3" t="s">
        <v>7</v>
      </c>
      <c r="B213" s="86">
        <v>0</v>
      </c>
      <c r="C213" s="86">
        <v>0</v>
      </c>
      <c r="D213" s="86">
        <v>0</v>
      </c>
      <c r="E213" s="86">
        <v>0</v>
      </c>
      <c r="F213" s="86">
        <v>0</v>
      </c>
      <c r="G213" s="86">
        <v>0</v>
      </c>
      <c r="H213" s="86">
        <v>0</v>
      </c>
      <c r="I213" s="86">
        <v>0</v>
      </c>
      <c r="J213" s="86">
        <v>0</v>
      </c>
      <c r="K213" s="21">
        <f t="shared" si="49"/>
        <v>0</v>
      </c>
      <c r="L213" s="2"/>
    </row>
    <row r="214" spans="1:39" x14ac:dyDescent="0.25">
      <c r="A214" s="124" t="s">
        <v>83</v>
      </c>
      <c r="B214" s="86">
        <v>0</v>
      </c>
      <c r="C214" s="86">
        <v>0</v>
      </c>
      <c r="D214" s="86">
        <v>0</v>
      </c>
      <c r="E214" s="86">
        <v>0</v>
      </c>
      <c r="F214" s="86">
        <v>0</v>
      </c>
      <c r="G214" s="86">
        <v>0</v>
      </c>
      <c r="H214" s="86">
        <v>0</v>
      </c>
      <c r="I214" s="86">
        <v>0</v>
      </c>
      <c r="J214" s="86">
        <v>0</v>
      </c>
      <c r="K214" s="21">
        <f t="shared" si="49"/>
        <v>0</v>
      </c>
      <c r="L214" s="2"/>
    </row>
    <row r="215" spans="1:39" x14ac:dyDescent="0.25">
      <c r="A215" s="92" t="s">
        <v>50</v>
      </c>
      <c r="B215" s="86">
        <v>0</v>
      </c>
      <c r="C215" s="86">
        <v>0</v>
      </c>
      <c r="D215" s="86">
        <v>0</v>
      </c>
      <c r="E215" s="86">
        <v>0</v>
      </c>
      <c r="F215" s="86">
        <v>0</v>
      </c>
      <c r="G215" s="86">
        <v>0</v>
      </c>
      <c r="H215" s="86">
        <v>0</v>
      </c>
      <c r="I215" s="86">
        <v>0</v>
      </c>
      <c r="J215" s="86">
        <v>0</v>
      </c>
      <c r="K215" s="21">
        <f t="shared" si="49"/>
        <v>0</v>
      </c>
      <c r="L215" s="2"/>
      <c r="O215" s="2"/>
      <c r="P215" s="2"/>
      <c r="Q215" s="2"/>
      <c r="R215" s="2"/>
      <c r="S215" s="2"/>
      <c r="T215" s="2"/>
      <c r="U215" s="2"/>
      <c r="V215" s="2"/>
      <c r="W215" s="2"/>
      <c r="X215" s="2"/>
      <c r="Y215" s="2"/>
      <c r="Z215" s="2"/>
      <c r="AA215" s="2"/>
    </row>
    <row r="216" spans="1:39" x14ac:dyDescent="0.25">
      <c r="A216" s="92" t="s">
        <v>51</v>
      </c>
      <c r="B216" s="86">
        <v>0</v>
      </c>
      <c r="C216" s="86">
        <v>0</v>
      </c>
      <c r="D216" s="86">
        <v>0</v>
      </c>
      <c r="E216" s="86">
        <v>0</v>
      </c>
      <c r="F216" s="86">
        <v>0</v>
      </c>
      <c r="G216" s="86">
        <v>0</v>
      </c>
      <c r="H216" s="86">
        <v>0</v>
      </c>
      <c r="I216" s="86">
        <v>0</v>
      </c>
      <c r="J216" s="86">
        <v>0</v>
      </c>
      <c r="K216" s="21">
        <f t="shared" si="49"/>
        <v>0</v>
      </c>
      <c r="L216" s="2"/>
      <c r="O216" s="2"/>
      <c r="P216" s="2"/>
      <c r="Q216" s="2"/>
      <c r="R216" s="2"/>
      <c r="S216" s="2"/>
      <c r="T216" s="2"/>
      <c r="U216" s="2"/>
      <c r="V216" s="2"/>
      <c r="W216" s="2"/>
      <c r="X216" s="2"/>
      <c r="Y216" s="2"/>
    </row>
    <row r="217" spans="1:39" x14ac:dyDescent="0.25">
      <c r="A217" s="92" t="s">
        <v>42</v>
      </c>
      <c r="B217" s="86">
        <v>0</v>
      </c>
      <c r="C217" s="86">
        <v>0</v>
      </c>
      <c r="D217" s="86">
        <v>0</v>
      </c>
      <c r="E217" s="86">
        <v>0</v>
      </c>
      <c r="F217" s="86">
        <v>0</v>
      </c>
      <c r="G217" s="86">
        <v>0</v>
      </c>
      <c r="H217" s="86">
        <v>0</v>
      </c>
      <c r="I217" s="86">
        <v>0</v>
      </c>
      <c r="J217" s="86">
        <v>0</v>
      </c>
      <c r="K217" s="21">
        <f t="shared" si="49"/>
        <v>0</v>
      </c>
      <c r="L217" s="2"/>
    </row>
    <row r="218" spans="1:39" x14ac:dyDescent="0.25">
      <c r="A218" s="3" t="s">
        <v>8</v>
      </c>
      <c r="B218" s="86">
        <v>0</v>
      </c>
      <c r="C218" s="86">
        <v>0</v>
      </c>
      <c r="D218" s="86">
        <v>0</v>
      </c>
      <c r="E218" s="86">
        <v>0</v>
      </c>
      <c r="F218" s="86">
        <v>0</v>
      </c>
      <c r="G218" s="86">
        <v>0</v>
      </c>
      <c r="H218" s="86">
        <v>28</v>
      </c>
      <c r="I218" s="86">
        <v>0</v>
      </c>
      <c r="J218" s="86">
        <v>6</v>
      </c>
      <c r="K218" s="21">
        <f t="shared" si="49"/>
        <v>34</v>
      </c>
      <c r="L218" s="2"/>
    </row>
    <row r="219" spans="1:39" x14ac:dyDescent="0.25">
      <c r="A219" s="3" t="s">
        <v>9</v>
      </c>
      <c r="B219" s="86">
        <v>0</v>
      </c>
      <c r="C219" s="95">
        <v>12</v>
      </c>
      <c r="D219" s="86">
        <v>205</v>
      </c>
      <c r="E219" s="86">
        <v>95</v>
      </c>
      <c r="F219" s="86">
        <v>250</v>
      </c>
      <c r="G219" s="86">
        <v>65</v>
      </c>
      <c r="H219" s="86">
        <v>0</v>
      </c>
      <c r="I219" s="86">
        <v>0</v>
      </c>
      <c r="J219" s="86">
        <v>0</v>
      </c>
      <c r="K219" s="21">
        <f t="shared" si="49"/>
        <v>627</v>
      </c>
      <c r="L219" s="2"/>
    </row>
    <row r="220" spans="1:39" x14ac:dyDescent="0.25">
      <c r="A220" s="92" t="s">
        <v>44</v>
      </c>
      <c r="B220" s="86">
        <v>0</v>
      </c>
      <c r="C220" s="86">
        <v>0</v>
      </c>
      <c r="D220" s="86">
        <v>0</v>
      </c>
      <c r="E220" s="86">
        <v>0</v>
      </c>
      <c r="F220" s="86">
        <v>0</v>
      </c>
      <c r="G220" s="86">
        <v>0</v>
      </c>
      <c r="H220" s="86">
        <v>0</v>
      </c>
      <c r="I220" s="86">
        <v>0</v>
      </c>
      <c r="J220" s="86">
        <v>0</v>
      </c>
      <c r="K220" s="21">
        <f t="shared" si="49"/>
        <v>0</v>
      </c>
      <c r="L220" s="2"/>
    </row>
    <row r="221" spans="1:39" x14ac:dyDescent="0.25">
      <c r="A221" s="3" t="s">
        <v>10</v>
      </c>
      <c r="B221" s="86">
        <v>0</v>
      </c>
      <c r="C221" s="86">
        <v>0</v>
      </c>
      <c r="D221" s="86">
        <v>15</v>
      </c>
      <c r="E221" s="86">
        <v>1</v>
      </c>
      <c r="F221" s="86">
        <v>15</v>
      </c>
      <c r="G221" s="86">
        <v>0</v>
      </c>
      <c r="H221" s="86">
        <v>0</v>
      </c>
      <c r="I221" s="86">
        <v>0</v>
      </c>
      <c r="J221" s="86">
        <v>0</v>
      </c>
      <c r="K221" s="21">
        <f t="shared" si="49"/>
        <v>31</v>
      </c>
      <c r="L221" s="2"/>
    </row>
    <row r="222" spans="1:39" s="2" customFormat="1" x14ac:dyDescent="0.25">
      <c r="A222" s="3" t="s">
        <v>11</v>
      </c>
      <c r="B222" s="86">
        <v>0</v>
      </c>
      <c r="C222" s="86">
        <v>0</v>
      </c>
      <c r="D222" s="86">
        <v>0</v>
      </c>
      <c r="E222" s="86">
        <v>0</v>
      </c>
      <c r="F222" s="86">
        <v>0</v>
      </c>
      <c r="G222" s="86">
        <v>0</v>
      </c>
      <c r="H222" s="86">
        <v>0</v>
      </c>
      <c r="I222" s="86">
        <v>0</v>
      </c>
      <c r="J222" s="86">
        <v>0</v>
      </c>
      <c r="K222" s="21">
        <f t="shared" si="49"/>
        <v>0</v>
      </c>
      <c r="N222"/>
      <c r="O222"/>
      <c r="P222"/>
      <c r="Q222"/>
      <c r="R222"/>
      <c r="S222"/>
      <c r="T222"/>
      <c r="U222"/>
      <c r="V222"/>
      <c r="W222"/>
      <c r="X222"/>
      <c r="Y222"/>
      <c r="Z222"/>
      <c r="AA222"/>
      <c r="AB222"/>
      <c r="AC222"/>
      <c r="AD222"/>
      <c r="AE222"/>
      <c r="AF222"/>
      <c r="AG222"/>
      <c r="AH222"/>
      <c r="AI222"/>
      <c r="AJ222"/>
      <c r="AK222"/>
      <c r="AL222"/>
      <c r="AM222"/>
    </row>
    <row r="223" spans="1:39" x14ac:dyDescent="0.25">
      <c r="A223" s="3" t="s">
        <v>12</v>
      </c>
      <c r="B223" s="86">
        <v>0</v>
      </c>
      <c r="C223" s="86">
        <v>0</v>
      </c>
      <c r="D223" s="86">
        <v>0</v>
      </c>
      <c r="E223" s="86">
        <v>0</v>
      </c>
      <c r="F223" s="86">
        <v>0</v>
      </c>
      <c r="G223" s="86">
        <v>0</v>
      </c>
      <c r="H223" s="86">
        <v>0</v>
      </c>
      <c r="I223" s="86">
        <v>0</v>
      </c>
      <c r="J223" s="86">
        <v>0</v>
      </c>
      <c r="K223" s="21">
        <f t="shared" si="49"/>
        <v>0</v>
      </c>
      <c r="L223" s="2"/>
    </row>
    <row r="224" spans="1:39" x14ac:dyDescent="0.25">
      <c r="A224" s="92" t="s">
        <v>32</v>
      </c>
      <c r="B224" s="86">
        <v>0</v>
      </c>
      <c r="C224" s="86">
        <v>0</v>
      </c>
      <c r="D224" s="86">
        <v>0</v>
      </c>
      <c r="E224" s="86">
        <v>0</v>
      </c>
      <c r="F224" s="86">
        <v>0</v>
      </c>
      <c r="G224" s="86">
        <v>0</v>
      </c>
      <c r="H224" s="86">
        <v>0</v>
      </c>
      <c r="I224" s="86">
        <v>0</v>
      </c>
      <c r="J224" s="86">
        <v>0</v>
      </c>
      <c r="K224" s="21">
        <f t="shared" si="49"/>
        <v>0</v>
      </c>
      <c r="L224" s="2"/>
    </row>
    <row r="225" spans="1:14" x14ac:dyDescent="0.25">
      <c r="A225" s="3" t="s">
        <v>18</v>
      </c>
      <c r="B225" s="86">
        <v>0</v>
      </c>
      <c r="C225" s="86">
        <v>0</v>
      </c>
      <c r="D225" s="86">
        <v>0</v>
      </c>
      <c r="E225" s="86">
        <v>0</v>
      </c>
      <c r="F225" s="86">
        <v>0</v>
      </c>
      <c r="G225" s="86">
        <v>0</v>
      </c>
      <c r="H225" s="86">
        <v>1</v>
      </c>
      <c r="I225" s="86">
        <v>0</v>
      </c>
      <c r="J225" s="86">
        <v>0</v>
      </c>
      <c r="K225" s="21">
        <f t="shared" si="49"/>
        <v>1</v>
      </c>
    </row>
    <row r="226" spans="1:14" x14ac:dyDescent="0.25">
      <c r="A226" s="92" t="s">
        <v>46</v>
      </c>
      <c r="B226" s="86">
        <v>0</v>
      </c>
      <c r="C226" s="86">
        <v>0</v>
      </c>
      <c r="D226" s="86">
        <v>0</v>
      </c>
      <c r="E226" s="86">
        <v>0</v>
      </c>
      <c r="F226" s="86">
        <v>0</v>
      </c>
      <c r="G226" s="86">
        <v>0</v>
      </c>
      <c r="H226" s="86">
        <v>0</v>
      </c>
      <c r="I226" s="86">
        <v>0</v>
      </c>
      <c r="J226" s="86">
        <v>0</v>
      </c>
      <c r="K226" s="21">
        <f t="shared" si="49"/>
        <v>0</v>
      </c>
      <c r="L226" s="2"/>
    </row>
    <row r="227" spans="1:14" x14ac:dyDescent="0.25">
      <c r="A227" s="3" t="s">
        <v>13</v>
      </c>
      <c r="B227" s="86">
        <v>0</v>
      </c>
      <c r="C227" s="86">
        <v>0</v>
      </c>
      <c r="D227" s="86">
        <v>0</v>
      </c>
      <c r="E227" s="86">
        <v>0</v>
      </c>
      <c r="F227" s="86">
        <v>0</v>
      </c>
      <c r="G227" s="86">
        <v>0</v>
      </c>
      <c r="H227" s="86">
        <v>0</v>
      </c>
      <c r="I227" s="86">
        <v>0</v>
      </c>
      <c r="J227" s="86">
        <v>0</v>
      </c>
      <c r="K227" s="21">
        <f t="shared" si="49"/>
        <v>0</v>
      </c>
      <c r="L227" s="2"/>
    </row>
    <row r="228" spans="1:14" x14ac:dyDescent="0.25">
      <c r="A228" s="3" t="s">
        <v>14</v>
      </c>
      <c r="B228" s="86">
        <v>0</v>
      </c>
      <c r="C228" s="86">
        <v>0</v>
      </c>
      <c r="D228" s="86">
        <v>0</v>
      </c>
      <c r="E228" s="86">
        <v>0</v>
      </c>
      <c r="F228" s="86">
        <v>3</v>
      </c>
      <c r="G228" s="86">
        <v>0</v>
      </c>
      <c r="H228" s="86">
        <v>0</v>
      </c>
      <c r="I228" s="86">
        <v>2</v>
      </c>
      <c r="J228" s="86">
        <v>0</v>
      </c>
      <c r="K228" s="21">
        <f t="shared" si="49"/>
        <v>5</v>
      </c>
    </row>
    <row r="229" spans="1:14" x14ac:dyDescent="0.25">
      <c r="A229" s="92" t="s">
        <v>40</v>
      </c>
      <c r="B229" s="86">
        <v>0</v>
      </c>
      <c r="C229" s="86">
        <v>0</v>
      </c>
      <c r="D229" s="86">
        <v>0</v>
      </c>
      <c r="E229" s="86">
        <v>0</v>
      </c>
      <c r="F229" s="86">
        <v>1</v>
      </c>
      <c r="G229" s="86">
        <v>0</v>
      </c>
      <c r="H229" s="86">
        <v>0</v>
      </c>
      <c r="I229" s="86">
        <v>0</v>
      </c>
      <c r="J229" s="86">
        <v>0</v>
      </c>
      <c r="K229" s="21">
        <f t="shared" si="49"/>
        <v>1</v>
      </c>
      <c r="L229" s="2"/>
      <c r="N229" s="2"/>
    </row>
    <row r="230" spans="1:14" x14ac:dyDescent="0.25">
      <c r="A230" s="92" t="s">
        <v>52</v>
      </c>
      <c r="B230" s="86">
        <v>0</v>
      </c>
      <c r="C230" s="86">
        <v>0</v>
      </c>
      <c r="D230" s="86">
        <v>0</v>
      </c>
      <c r="E230" s="86">
        <v>0</v>
      </c>
      <c r="F230" s="86">
        <v>0</v>
      </c>
      <c r="G230" s="86">
        <v>0</v>
      </c>
      <c r="H230" s="86">
        <v>0</v>
      </c>
      <c r="I230" s="86">
        <v>0</v>
      </c>
      <c r="J230" s="86">
        <v>0</v>
      </c>
      <c r="K230" s="21">
        <f t="shared" si="49"/>
        <v>0</v>
      </c>
      <c r="L230" s="2"/>
    </row>
    <row r="231" spans="1:14" x14ac:dyDescent="0.25">
      <c r="A231" s="92" t="s">
        <v>53</v>
      </c>
      <c r="B231" s="86">
        <v>0</v>
      </c>
      <c r="C231" s="86">
        <v>0</v>
      </c>
      <c r="D231" s="86">
        <v>0</v>
      </c>
      <c r="E231" s="86">
        <v>0</v>
      </c>
      <c r="F231" s="86">
        <v>0</v>
      </c>
      <c r="G231" s="86">
        <v>0</v>
      </c>
      <c r="H231" s="86">
        <v>0</v>
      </c>
      <c r="I231" s="86">
        <v>0</v>
      </c>
      <c r="J231" s="86">
        <v>0</v>
      </c>
      <c r="K231" s="21">
        <f t="shared" si="49"/>
        <v>0</v>
      </c>
      <c r="L231" s="2"/>
    </row>
    <row r="232" spans="1:14" x14ac:dyDescent="0.25">
      <c r="A232" s="3" t="s">
        <v>15</v>
      </c>
      <c r="B232" s="86">
        <v>0</v>
      </c>
      <c r="C232" s="86">
        <v>0</v>
      </c>
      <c r="D232" s="86">
        <v>0</v>
      </c>
      <c r="E232" s="86">
        <v>0</v>
      </c>
      <c r="F232" s="86">
        <v>11</v>
      </c>
      <c r="G232" s="86">
        <v>0</v>
      </c>
      <c r="H232" s="86">
        <v>0</v>
      </c>
      <c r="I232" s="86">
        <v>0</v>
      </c>
      <c r="J232" s="86">
        <v>0</v>
      </c>
      <c r="K232" s="21">
        <f t="shared" si="49"/>
        <v>11</v>
      </c>
      <c r="L232" s="2"/>
    </row>
    <row r="233" spans="1:14" x14ac:dyDescent="0.25">
      <c r="A233" s="92" t="s">
        <v>54</v>
      </c>
      <c r="B233" s="86">
        <v>0</v>
      </c>
      <c r="C233" s="86">
        <v>0</v>
      </c>
      <c r="D233" s="86">
        <v>0</v>
      </c>
      <c r="E233" s="86">
        <v>0</v>
      </c>
      <c r="F233" s="86">
        <v>0</v>
      </c>
      <c r="G233" s="86">
        <v>0</v>
      </c>
      <c r="H233" s="86">
        <v>0</v>
      </c>
      <c r="I233" s="86">
        <v>0</v>
      </c>
      <c r="J233" s="86">
        <v>0</v>
      </c>
      <c r="K233" s="21">
        <f t="shared" si="49"/>
        <v>0</v>
      </c>
      <c r="L233" s="2"/>
    </row>
    <row r="234" spans="1:14" x14ac:dyDescent="0.25">
      <c r="A234" s="92" t="s">
        <v>47</v>
      </c>
      <c r="B234" s="86">
        <v>0</v>
      </c>
      <c r="C234" s="86">
        <v>0</v>
      </c>
      <c r="D234" s="86">
        <v>0</v>
      </c>
      <c r="E234" s="86">
        <v>0</v>
      </c>
      <c r="F234" s="86">
        <v>0</v>
      </c>
      <c r="G234" s="86">
        <v>0</v>
      </c>
      <c r="H234" s="86">
        <v>0</v>
      </c>
      <c r="I234" s="86">
        <v>0</v>
      </c>
      <c r="J234" s="86">
        <v>0</v>
      </c>
      <c r="K234" s="21">
        <f t="shared" si="49"/>
        <v>0</v>
      </c>
      <c r="L234" s="2"/>
    </row>
    <row r="235" spans="1:14" x14ac:dyDescent="0.25">
      <c r="A235" s="3" t="s">
        <v>16</v>
      </c>
      <c r="B235" s="86">
        <v>0</v>
      </c>
      <c r="C235" s="86">
        <v>0</v>
      </c>
      <c r="D235" s="86">
        <v>0</v>
      </c>
      <c r="E235" s="86">
        <v>0</v>
      </c>
      <c r="F235" s="86">
        <v>0</v>
      </c>
      <c r="G235" s="86">
        <v>0</v>
      </c>
      <c r="H235" s="86">
        <v>0</v>
      </c>
      <c r="I235" s="86">
        <v>0</v>
      </c>
      <c r="J235" s="86">
        <v>0</v>
      </c>
      <c r="K235" s="21">
        <f t="shared" si="49"/>
        <v>0</v>
      </c>
      <c r="L235" s="2"/>
    </row>
    <row r="236" spans="1:14" x14ac:dyDescent="0.25">
      <c r="A236" s="92" t="s">
        <v>55</v>
      </c>
      <c r="B236" s="86">
        <v>0</v>
      </c>
      <c r="C236" s="86">
        <v>0</v>
      </c>
      <c r="D236" s="86">
        <v>0</v>
      </c>
      <c r="E236" s="86">
        <v>0</v>
      </c>
      <c r="F236" s="86">
        <v>0</v>
      </c>
      <c r="G236" s="86">
        <v>0</v>
      </c>
      <c r="H236" s="86">
        <v>0</v>
      </c>
      <c r="I236" s="86">
        <v>0</v>
      </c>
      <c r="J236" s="86">
        <v>0</v>
      </c>
      <c r="K236" s="21">
        <f t="shared" si="49"/>
        <v>0</v>
      </c>
      <c r="L236" s="2"/>
    </row>
    <row r="237" spans="1:14" x14ac:dyDescent="0.25">
      <c r="A237" s="87" t="s">
        <v>17</v>
      </c>
      <c r="B237" s="86">
        <v>0</v>
      </c>
      <c r="C237" s="89">
        <v>0</v>
      </c>
      <c r="D237" s="86">
        <v>0</v>
      </c>
      <c r="E237" s="86">
        <v>0</v>
      </c>
      <c r="F237" s="86">
        <v>0</v>
      </c>
      <c r="G237" s="86">
        <v>0</v>
      </c>
      <c r="H237" s="86">
        <v>0</v>
      </c>
      <c r="I237" s="86">
        <v>0</v>
      </c>
      <c r="J237" s="86">
        <v>0</v>
      </c>
      <c r="K237" s="89">
        <f t="shared" si="49"/>
        <v>0</v>
      </c>
      <c r="L237" s="2"/>
    </row>
    <row r="238" spans="1:14" x14ac:dyDescent="0.25">
      <c r="A238" s="239" t="s">
        <v>24</v>
      </c>
      <c r="B238" s="195">
        <f>SUM(B203:B237)</f>
        <v>0</v>
      </c>
      <c r="C238" s="196">
        <f t="shared" ref="C238" si="50">SUM(C203:C237)</f>
        <v>12</v>
      </c>
      <c r="D238" s="196">
        <f t="shared" ref="D238" si="51">SUM(D203:D237)</f>
        <v>220</v>
      </c>
      <c r="E238" s="196">
        <f t="shared" ref="E238" si="52">SUM(E203:E237)</f>
        <v>96</v>
      </c>
      <c r="F238" s="196">
        <f t="shared" ref="F238" si="53">SUM(F203:F237)</f>
        <v>287</v>
      </c>
      <c r="G238" s="196">
        <f t="shared" ref="G238" si="54">SUM(G203:G237)</f>
        <v>66</v>
      </c>
      <c r="H238" s="196">
        <f t="shared" ref="H238" si="55">SUM(H203:H237)</f>
        <v>29</v>
      </c>
      <c r="I238" s="196">
        <f t="shared" ref="I238" si="56">SUM(I203:I237)</f>
        <v>4</v>
      </c>
      <c r="J238" s="196">
        <f t="shared" ref="J238" si="57">SUM(J203:J237)</f>
        <v>6</v>
      </c>
      <c r="K238" s="196">
        <f t="shared" ref="K238" si="58">SUM(K203:K237)</f>
        <v>720</v>
      </c>
      <c r="L238" s="2"/>
    </row>
    <row r="239" spans="1:14" x14ac:dyDescent="0.25">
      <c r="A239" s="225"/>
      <c r="B239" s="25"/>
      <c r="C239" s="2"/>
      <c r="D239" s="19"/>
      <c r="E239" s="2"/>
      <c r="F239" s="2"/>
      <c r="G239" s="2"/>
      <c r="H239" s="2"/>
      <c r="I239" s="2"/>
      <c r="J239" s="2"/>
      <c r="K239" s="19"/>
      <c r="L239" s="2"/>
    </row>
    <row r="240" spans="1:14" x14ac:dyDescent="0.25">
      <c r="A240" s="2"/>
      <c r="C240" s="2"/>
      <c r="D240" s="2"/>
      <c r="E240" s="2"/>
      <c r="F240" s="2"/>
      <c r="G240" s="2"/>
      <c r="H240" s="2"/>
      <c r="I240" s="2"/>
      <c r="J240" s="2"/>
      <c r="K240" s="2"/>
      <c r="L240" s="2"/>
    </row>
    <row r="241" spans="1:39" x14ac:dyDescent="0.25">
      <c r="L241" s="2"/>
      <c r="O241" s="2"/>
      <c r="P241" s="2"/>
      <c r="Q241" s="2"/>
      <c r="R241" s="2"/>
      <c r="S241" s="2"/>
      <c r="T241" s="2"/>
      <c r="U241" s="2"/>
      <c r="V241" s="2"/>
      <c r="W241" s="2"/>
      <c r="X241" s="2"/>
      <c r="Y241" s="2"/>
    </row>
    <row r="242" spans="1:39" x14ac:dyDescent="0.25">
      <c r="A242" s="1" t="s">
        <v>244</v>
      </c>
      <c r="L242" s="2"/>
      <c r="N242" s="2"/>
    </row>
    <row r="243" spans="1:39" x14ac:dyDescent="0.25">
      <c r="A243" s="1" t="s">
        <v>27</v>
      </c>
      <c r="C243" s="2"/>
      <c r="D243" s="2"/>
      <c r="E243" s="2"/>
      <c r="F243" s="2"/>
      <c r="G243" s="2"/>
      <c r="H243" s="2"/>
      <c r="I243" s="2"/>
      <c r="J243" s="2"/>
      <c r="K243" s="2"/>
      <c r="L243" s="2"/>
    </row>
    <row r="244" spans="1:39" x14ac:dyDescent="0.25">
      <c r="A244" s="2" t="s">
        <v>31</v>
      </c>
      <c r="B244" s="2"/>
      <c r="C244" s="2"/>
      <c r="D244" s="2"/>
      <c r="E244" s="2"/>
      <c r="F244" s="2"/>
      <c r="G244" s="2"/>
      <c r="H244" s="2"/>
      <c r="I244" s="2"/>
      <c r="J244" s="2"/>
      <c r="K244" s="2"/>
      <c r="L244" s="2"/>
    </row>
    <row r="245" spans="1:39" x14ac:dyDescent="0.25">
      <c r="A245" s="2"/>
      <c r="B245" s="1" t="s">
        <v>20</v>
      </c>
      <c r="C245" s="2"/>
      <c r="D245" s="2"/>
      <c r="E245" s="1" t="s">
        <v>21</v>
      </c>
      <c r="F245" s="2"/>
      <c r="G245" s="2"/>
      <c r="H245" s="2"/>
      <c r="I245" s="2"/>
      <c r="J245" s="2"/>
      <c r="K245" s="2"/>
      <c r="L245" s="2"/>
    </row>
    <row r="246" spans="1:39" x14ac:dyDescent="0.25">
      <c r="A246" s="32" t="s">
        <v>19</v>
      </c>
      <c r="B246" s="5">
        <v>16</v>
      </c>
      <c r="C246" s="5">
        <v>21</v>
      </c>
      <c r="D246" s="5">
        <v>26</v>
      </c>
      <c r="E246" s="5">
        <v>1</v>
      </c>
      <c r="F246" s="87">
        <v>6</v>
      </c>
      <c r="G246" s="5">
        <v>11</v>
      </c>
      <c r="H246" s="5">
        <v>16</v>
      </c>
      <c r="I246" s="5">
        <v>21</v>
      </c>
      <c r="J246" s="5">
        <v>26</v>
      </c>
      <c r="K246" s="8" t="s">
        <v>24</v>
      </c>
      <c r="L246" s="2"/>
    </row>
    <row r="247" spans="1:39" x14ac:dyDescent="0.25">
      <c r="A247" s="3" t="s">
        <v>1</v>
      </c>
      <c r="B247" s="86">
        <v>0</v>
      </c>
      <c r="C247" s="86">
        <v>0</v>
      </c>
      <c r="D247" s="86">
        <v>0</v>
      </c>
      <c r="E247" s="86">
        <v>0</v>
      </c>
      <c r="F247" s="86">
        <v>0</v>
      </c>
      <c r="G247" s="86">
        <v>4</v>
      </c>
      <c r="H247" s="86">
        <v>12</v>
      </c>
      <c r="I247" s="86">
        <v>0</v>
      </c>
      <c r="J247" s="86">
        <v>0</v>
      </c>
      <c r="K247" s="21">
        <f t="shared" ref="K247:K281" si="59">SUM(B247:J247)</f>
        <v>16</v>
      </c>
      <c r="L247" s="2"/>
    </row>
    <row r="248" spans="1:39" x14ac:dyDescent="0.25">
      <c r="A248" s="92" t="s">
        <v>49</v>
      </c>
      <c r="B248" s="86">
        <v>0</v>
      </c>
      <c r="C248" s="86">
        <v>0</v>
      </c>
      <c r="D248" s="86">
        <v>0</v>
      </c>
      <c r="E248" s="86">
        <v>0</v>
      </c>
      <c r="F248" s="86">
        <v>0</v>
      </c>
      <c r="G248" s="86">
        <v>0</v>
      </c>
      <c r="H248" s="86">
        <v>0</v>
      </c>
      <c r="I248" s="86">
        <v>0</v>
      </c>
      <c r="J248" s="86">
        <v>0</v>
      </c>
      <c r="K248" s="21">
        <f t="shared" si="59"/>
        <v>0</v>
      </c>
      <c r="L248" s="2"/>
    </row>
    <row r="249" spans="1:39" x14ac:dyDescent="0.25">
      <c r="A249" s="92" t="s">
        <v>45</v>
      </c>
      <c r="B249" s="86">
        <v>0</v>
      </c>
      <c r="C249" s="86">
        <v>0</v>
      </c>
      <c r="D249" s="86">
        <v>0</v>
      </c>
      <c r="E249" s="86">
        <v>0</v>
      </c>
      <c r="F249" s="86">
        <v>0</v>
      </c>
      <c r="G249" s="86">
        <v>0</v>
      </c>
      <c r="H249" s="86">
        <v>0</v>
      </c>
      <c r="I249" s="86">
        <v>0</v>
      </c>
      <c r="J249" s="86">
        <v>0</v>
      </c>
      <c r="K249" s="21">
        <f t="shared" si="59"/>
        <v>0</v>
      </c>
      <c r="L249" s="2"/>
    </row>
    <row r="250" spans="1:39" x14ac:dyDescent="0.25">
      <c r="A250" s="92" t="s">
        <v>41</v>
      </c>
      <c r="B250" s="86">
        <v>0</v>
      </c>
      <c r="C250" s="86">
        <v>0</v>
      </c>
      <c r="D250" s="86">
        <v>0</v>
      </c>
      <c r="E250" s="86">
        <v>0</v>
      </c>
      <c r="F250" s="86">
        <v>0</v>
      </c>
      <c r="G250" s="86">
        <v>0</v>
      </c>
      <c r="H250" s="86">
        <v>0</v>
      </c>
      <c r="I250" s="86">
        <v>0</v>
      </c>
      <c r="J250" s="86">
        <v>0</v>
      </c>
      <c r="K250" s="21">
        <f t="shared" si="59"/>
        <v>0</v>
      </c>
      <c r="L250" s="2"/>
    </row>
    <row r="251" spans="1:39" s="2" customFormat="1" x14ac:dyDescent="0.25">
      <c r="A251" s="3" t="s">
        <v>2</v>
      </c>
      <c r="B251" s="86">
        <v>0</v>
      </c>
      <c r="C251" s="86">
        <v>2</v>
      </c>
      <c r="D251" s="86">
        <v>0</v>
      </c>
      <c r="E251" s="86">
        <v>0</v>
      </c>
      <c r="F251" s="95">
        <v>17</v>
      </c>
      <c r="G251" s="86">
        <v>0</v>
      </c>
      <c r="H251" s="86">
        <v>0</v>
      </c>
      <c r="I251" s="86">
        <v>0</v>
      </c>
      <c r="J251" s="86">
        <v>0</v>
      </c>
      <c r="K251" s="21">
        <f t="shared" si="59"/>
        <v>19</v>
      </c>
      <c r="N251"/>
      <c r="O251"/>
      <c r="P251"/>
      <c r="Q251"/>
      <c r="R251"/>
      <c r="S251"/>
      <c r="T251"/>
      <c r="U251"/>
      <c r="V251"/>
      <c r="W251"/>
      <c r="X251"/>
      <c r="Y251"/>
      <c r="AB251"/>
      <c r="AC251"/>
      <c r="AD251"/>
      <c r="AE251"/>
      <c r="AF251"/>
      <c r="AG251"/>
      <c r="AH251"/>
      <c r="AI251"/>
      <c r="AJ251"/>
      <c r="AK251"/>
      <c r="AL251"/>
      <c r="AM251"/>
    </row>
    <row r="252" spans="1:39" x14ac:dyDescent="0.25">
      <c r="A252" s="92" t="s">
        <v>43</v>
      </c>
      <c r="B252" s="86">
        <v>0</v>
      </c>
      <c r="C252" s="86">
        <v>0</v>
      </c>
      <c r="D252" s="86">
        <v>0</v>
      </c>
      <c r="E252" s="86">
        <v>0</v>
      </c>
      <c r="F252" s="86">
        <v>0</v>
      </c>
      <c r="G252" s="86">
        <v>0</v>
      </c>
      <c r="H252" s="86">
        <v>0</v>
      </c>
      <c r="I252" s="86">
        <v>0</v>
      </c>
      <c r="J252" s="86">
        <v>0</v>
      </c>
      <c r="K252" s="21">
        <f t="shared" si="59"/>
        <v>0</v>
      </c>
      <c r="L252" s="2"/>
    </row>
    <row r="253" spans="1:39" x14ac:dyDescent="0.25">
      <c r="A253" s="3" t="s">
        <v>3</v>
      </c>
      <c r="B253" s="86">
        <v>1</v>
      </c>
      <c r="C253" s="21">
        <v>5</v>
      </c>
      <c r="D253" s="86">
        <v>5</v>
      </c>
      <c r="E253" s="86">
        <v>8</v>
      </c>
      <c r="F253" s="86">
        <v>3</v>
      </c>
      <c r="G253" s="86">
        <v>10</v>
      </c>
      <c r="H253" s="86">
        <v>0</v>
      </c>
      <c r="I253" s="86">
        <v>1</v>
      </c>
      <c r="J253" s="86">
        <v>1</v>
      </c>
      <c r="K253" s="21">
        <f>SUM(B253:J253)</f>
        <v>34</v>
      </c>
      <c r="L253" s="2"/>
    </row>
    <row r="254" spans="1:39" x14ac:dyDescent="0.25">
      <c r="A254" s="3" t="s">
        <v>4</v>
      </c>
      <c r="B254" s="86">
        <v>0</v>
      </c>
      <c r="C254" s="86">
        <v>0</v>
      </c>
      <c r="D254" s="86">
        <v>0</v>
      </c>
      <c r="E254" s="86">
        <v>0</v>
      </c>
      <c r="F254" s="86">
        <v>0</v>
      </c>
      <c r="G254" s="86">
        <v>0</v>
      </c>
      <c r="H254" s="86">
        <v>0</v>
      </c>
      <c r="I254" s="86">
        <v>0</v>
      </c>
      <c r="J254" s="86">
        <v>0</v>
      </c>
      <c r="K254" s="21">
        <f t="shared" si="59"/>
        <v>0</v>
      </c>
      <c r="L254" s="2"/>
    </row>
    <row r="255" spans="1:39" x14ac:dyDescent="0.25">
      <c r="A255" s="92" t="s">
        <v>48</v>
      </c>
      <c r="B255" s="86">
        <v>0</v>
      </c>
      <c r="C255" s="86">
        <v>0</v>
      </c>
      <c r="D255" s="86">
        <v>0</v>
      </c>
      <c r="E255" s="86">
        <v>0</v>
      </c>
      <c r="F255" s="86">
        <v>0</v>
      </c>
      <c r="G255" s="86">
        <v>0</v>
      </c>
      <c r="H255" s="86">
        <v>0</v>
      </c>
      <c r="I255" s="86">
        <v>0</v>
      </c>
      <c r="J255" s="86">
        <v>0</v>
      </c>
      <c r="K255" s="21">
        <f t="shared" si="59"/>
        <v>0</v>
      </c>
      <c r="L255" s="2"/>
    </row>
    <row r="256" spans="1:39" x14ac:dyDescent="0.25">
      <c r="A256" s="3" t="s">
        <v>6</v>
      </c>
      <c r="B256" s="86">
        <v>0</v>
      </c>
      <c r="C256" s="86">
        <v>0</v>
      </c>
      <c r="D256" s="86">
        <v>0</v>
      </c>
      <c r="E256" s="86">
        <v>0</v>
      </c>
      <c r="F256" s="86">
        <v>0</v>
      </c>
      <c r="G256" s="86">
        <v>0</v>
      </c>
      <c r="H256" s="86">
        <v>0</v>
      </c>
      <c r="I256" s="86">
        <v>0</v>
      </c>
      <c r="J256" s="86">
        <v>1</v>
      </c>
      <c r="K256" s="21">
        <f t="shared" si="59"/>
        <v>1</v>
      </c>
      <c r="L256" s="2"/>
    </row>
    <row r="257" spans="1:39" x14ac:dyDescent="0.25">
      <c r="A257" s="3" t="s">
        <v>7</v>
      </c>
      <c r="B257" s="86">
        <v>0</v>
      </c>
      <c r="C257" s="86">
        <v>0</v>
      </c>
      <c r="D257" s="86">
        <v>0</v>
      </c>
      <c r="E257" s="86">
        <v>0</v>
      </c>
      <c r="F257" s="86">
        <v>0</v>
      </c>
      <c r="G257" s="86">
        <v>4</v>
      </c>
      <c r="H257" s="86">
        <v>9</v>
      </c>
      <c r="I257" s="86">
        <v>18</v>
      </c>
      <c r="J257" s="86">
        <v>1</v>
      </c>
      <c r="K257" s="21">
        <f t="shared" si="59"/>
        <v>32</v>
      </c>
      <c r="L257" s="2"/>
      <c r="O257" s="19"/>
    </row>
    <row r="258" spans="1:39" x14ac:dyDescent="0.25">
      <c r="A258" s="124" t="s">
        <v>83</v>
      </c>
      <c r="B258" s="86">
        <v>0</v>
      </c>
      <c r="C258" s="86">
        <v>0</v>
      </c>
      <c r="D258" s="86">
        <v>0</v>
      </c>
      <c r="E258" s="86">
        <v>0</v>
      </c>
      <c r="F258" s="86">
        <v>0</v>
      </c>
      <c r="G258" s="86">
        <v>0</v>
      </c>
      <c r="H258" s="86">
        <v>0</v>
      </c>
      <c r="I258" s="86">
        <v>0</v>
      </c>
      <c r="J258" s="86">
        <v>0</v>
      </c>
      <c r="K258" s="21">
        <f t="shared" si="59"/>
        <v>0</v>
      </c>
      <c r="L258" s="2"/>
      <c r="O258" s="19"/>
    </row>
    <row r="259" spans="1:39" x14ac:dyDescent="0.25">
      <c r="A259" s="92" t="s">
        <v>50</v>
      </c>
      <c r="B259" s="86">
        <v>0</v>
      </c>
      <c r="C259" s="86">
        <v>0</v>
      </c>
      <c r="D259" s="86">
        <v>0</v>
      </c>
      <c r="E259" s="86">
        <v>0</v>
      </c>
      <c r="F259" s="86">
        <v>0</v>
      </c>
      <c r="G259" s="86">
        <v>0</v>
      </c>
      <c r="H259" s="86">
        <v>0</v>
      </c>
      <c r="I259" s="86">
        <v>0</v>
      </c>
      <c r="J259" s="86">
        <v>0</v>
      </c>
      <c r="K259" s="21">
        <f t="shared" si="59"/>
        <v>0</v>
      </c>
      <c r="L259" s="2"/>
      <c r="O259" s="19"/>
    </row>
    <row r="260" spans="1:39" x14ac:dyDescent="0.25">
      <c r="A260" s="92" t="s">
        <v>51</v>
      </c>
      <c r="B260" s="86">
        <v>0</v>
      </c>
      <c r="C260" s="86">
        <v>0</v>
      </c>
      <c r="D260" s="86">
        <v>0</v>
      </c>
      <c r="E260" s="86">
        <v>0</v>
      </c>
      <c r="F260" s="86">
        <v>0</v>
      </c>
      <c r="G260" s="86">
        <v>0</v>
      </c>
      <c r="H260" s="86">
        <v>0</v>
      </c>
      <c r="I260" s="86">
        <v>0</v>
      </c>
      <c r="J260" s="86">
        <v>0</v>
      </c>
      <c r="K260" s="21">
        <f t="shared" si="59"/>
        <v>0</v>
      </c>
      <c r="L260" s="2"/>
      <c r="O260" s="19"/>
    </row>
    <row r="261" spans="1:39" x14ac:dyDescent="0.25">
      <c r="A261" s="92" t="s">
        <v>42</v>
      </c>
      <c r="B261" s="86">
        <v>0</v>
      </c>
      <c r="C261" s="86">
        <v>0</v>
      </c>
      <c r="D261" s="86">
        <v>0</v>
      </c>
      <c r="E261" s="86">
        <v>0</v>
      </c>
      <c r="F261" s="86">
        <v>0</v>
      </c>
      <c r="G261" s="86">
        <v>0</v>
      </c>
      <c r="H261" s="86">
        <v>0</v>
      </c>
      <c r="I261" s="86">
        <v>0</v>
      </c>
      <c r="J261" s="86">
        <v>0</v>
      </c>
      <c r="K261" s="21">
        <f t="shared" si="59"/>
        <v>0</v>
      </c>
      <c r="L261" s="2"/>
      <c r="O261" s="19"/>
    </row>
    <row r="262" spans="1:39" x14ac:dyDescent="0.25">
      <c r="A262" s="3" t="s">
        <v>8</v>
      </c>
      <c r="B262" s="86">
        <v>0</v>
      </c>
      <c r="C262" s="86">
        <v>0</v>
      </c>
      <c r="D262" s="86">
        <v>0</v>
      </c>
      <c r="E262" s="86">
        <v>0</v>
      </c>
      <c r="F262" s="86">
        <v>0</v>
      </c>
      <c r="G262" s="86">
        <v>0</v>
      </c>
      <c r="H262" s="86">
        <v>0</v>
      </c>
      <c r="I262" s="86">
        <v>0</v>
      </c>
      <c r="J262" s="86">
        <v>1</v>
      </c>
      <c r="K262" s="21">
        <f t="shared" si="59"/>
        <v>1</v>
      </c>
      <c r="L262" s="2"/>
      <c r="O262" s="19"/>
    </row>
    <row r="263" spans="1:39" x14ac:dyDescent="0.25">
      <c r="A263" s="3" t="s">
        <v>9</v>
      </c>
      <c r="B263" s="86">
        <v>0</v>
      </c>
      <c r="C263" s="86">
        <v>0</v>
      </c>
      <c r="D263" s="86">
        <v>0</v>
      </c>
      <c r="E263" s="86">
        <v>0</v>
      </c>
      <c r="F263" s="86">
        <v>0</v>
      </c>
      <c r="G263" s="86">
        <v>0</v>
      </c>
      <c r="H263" s="86">
        <v>0</v>
      </c>
      <c r="I263" s="86">
        <v>0</v>
      </c>
      <c r="J263" s="86">
        <v>0</v>
      </c>
      <c r="K263" s="21">
        <f t="shared" si="59"/>
        <v>0</v>
      </c>
      <c r="L263" s="2"/>
      <c r="O263" s="19"/>
    </row>
    <row r="264" spans="1:39" s="2" customFormat="1" x14ac:dyDescent="0.25">
      <c r="A264" s="92" t="s">
        <v>44</v>
      </c>
      <c r="B264" s="86">
        <v>0</v>
      </c>
      <c r="C264" s="86">
        <v>0</v>
      </c>
      <c r="D264" s="86">
        <v>0</v>
      </c>
      <c r="E264" s="86">
        <v>0</v>
      </c>
      <c r="F264" s="86">
        <v>0</v>
      </c>
      <c r="G264" s="86">
        <v>0</v>
      </c>
      <c r="H264" s="86">
        <v>0</v>
      </c>
      <c r="I264" s="86">
        <v>0</v>
      </c>
      <c r="J264" s="86">
        <v>0</v>
      </c>
      <c r="K264" s="21">
        <f t="shared" si="59"/>
        <v>0</v>
      </c>
      <c r="N264"/>
      <c r="O264" s="19"/>
      <c r="P264"/>
      <c r="Q264"/>
      <c r="R264"/>
      <c r="S264"/>
      <c r="T264"/>
      <c r="U264"/>
      <c r="V264"/>
      <c r="W264"/>
      <c r="X264"/>
      <c r="Y264"/>
      <c r="AB264"/>
      <c r="AC264"/>
      <c r="AD264"/>
      <c r="AE264"/>
      <c r="AF264"/>
      <c r="AG264"/>
      <c r="AH264"/>
      <c r="AI264"/>
      <c r="AJ264"/>
      <c r="AK264"/>
      <c r="AL264"/>
      <c r="AM264"/>
    </row>
    <row r="265" spans="1:39" x14ac:dyDescent="0.25">
      <c r="A265" s="3" t="s">
        <v>10</v>
      </c>
      <c r="B265" s="86">
        <v>0</v>
      </c>
      <c r="C265" s="86">
        <v>0</v>
      </c>
      <c r="D265" s="86">
        <v>0</v>
      </c>
      <c r="E265" s="86">
        <v>0</v>
      </c>
      <c r="F265" s="86">
        <v>0</v>
      </c>
      <c r="G265" s="86">
        <v>0</v>
      </c>
      <c r="H265" s="86">
        <v>0</v>
      </c>
      <c r="I265" s="86">
        <v>0</v>
      </c>
      <c r="J265" s="86">
        <v>0</v>
      </c>
      <c r="K265" s="21">
        <f>SUM(B265:J265)</f>
        <v>0</v>
      </c>
      <c r="L265" s="2"/>
      <c r="O265" s="19"/>
    </row>
    <row r="266" spans="1:39" x14ac:dyDescent="0.25">
      <c r="A266" s="3" t="s">
        <v>11</v>
      </c>
      <c r="B266" s="86">
        <v>0</v>
      </c>
      <c r="C266" s="86">
        <v>0</v>
      </c>
      <c r="D266" s="86">
        <v>17</v>
      </c>
      <c r="E266" s="86">
        <v>20</v>
      </c>
      <c r="F266" s="86">
        <v>370</v>
      </c>
      <c r="G266" s="86">
        <v>48</v>
      </c>
      <c r="H266" s="86">
        <v>6</v>
      </c>
      <c r="I266" s="86">
        <v>0</v>
      </c>
      <c r="J266" s="86">
        <v>0</v>
      </c>
      <c r="K266" s="21">
        <f t="shared" si="59"/>
        <v>461</v>
      </c>
      <c r="L266" s="2"/>
      <c r="O266" s="19"/>
    </row>
    <row r="267" spans="1:39" s="2" customFormat="1" x14ac:dyDescent="0.25">
      <c r="A267" s="3" t="s">
        <v>12</v>
      </c>
      <c r="B267" s="86">
        <v>0</v>
      </c>
      <c r="C267" s="86">
        <v>0</v>
      </c>
      <c r="D267" s="86">
        <v>0</v>
      </c>
      <c r="E267" s="86">
        <v>1</v>
      </c>
      <c r="F267" s="86">
        <v>0</v>
      </c>
      <c r="G267" s="86">
        <v>0</v>
      </c>
      <c r="H267" s="86">
        <v>2</v>
      </c>
      <c r="I267" s="86">
        <v>0</v>
      </c>
      <c r="J267" s="86">
        <v>0</v>
      </c>
      <c r="K267" s="21">
        <f t="shared" si="59"/>
        <v>3</v>
      </c>
      <c r="N267"/>
      <c r="O267" s="19"/>
      <c r="P267"/>
      <c r="Q267"/>
      <c r="R267"/>
      <c r="S267"/>
      <c r="T267"/>
      <c r="U267"/>
      <c r="V267"/>
      <c r="W267"/>
      <c r="X267"/>
      <c r="Y267"/>
      <c r="AB267"/>
      <c r="AC267"/>
      <c r="AD267"/>
      <c r="AE267"/>
      <c r="AF267"/>
      <c r="AG267"/>
      <c r="AH267"/>
      <c r="AI267"/>
      <c r="AJ267"/>
      <c r="AK267"/>
      <c r="AL267"/>
      <c r="AM267"/>
    </row>
    <row r="268" spans="1:39" s="2" customFormat="1" x14ac:dyDescent="0.25">
      <c r="A268" s="92" t="s">
        <v>32</v>
      </c>
      <c r="B268" s="86">
        <v>0</v>
      </c>
      <c r="C268" s="86">
        <v>0</v>
      </c>
      <c r="D268" s="86">
        <v>0</v>
      </c>
      <c r="E268" s="86">
        <v>0</v>
      </c>
      <c r="F268" s="86">
        <v>0</v>
      </c>
      <c r="G268" s="86">
        <v>0</v>
      </c>
      <c r="H268" s="86">
        <v>0</v>
      </c>
      <c r="I268" s="86">
        <v>0</v>
      </c>
      <c r="J268" s="86">
        <v>0</v>
      </c>
      <c r="K268" s="21">
        <f t="shared" si="59"/>
        <v>0</v>
      </c>
      <c r="L268"/>
      <c r="N268"/>
      <c r="O268" s="19"/>
      <c r="P268"/>
      <c r="Q268"/>
      <c r="R268"/>
      <c r="S268"/>
      <c r="T268"/>
      <c r="U268"/>
      <c r="V268"/>
      <c r="W268"/>
      <c r="X268"/>
      <c r="Y268"/>
      <c r="AB268"/>
      <c r="AC268"/>
      <c r="AD268"/>
      <c r="AE268"/>
      <c r="AF268"/>
      <c r="AG268"/>
      <c r="AH268"/>
      <c r="AI268"/>
      <c r="AJ268"/>
      <c r="AK268"/>
      <c r="AL268"/>
      <c r="AM268"/>
    </row>
    <row r="269" spans="1:39" x14ac:dyDescent="0.25">
      <c r="A269" s="3" t="s">
        <v>18</v>
      </c>
      <c r="B269" s="86">
        <v>0</v>
      </c>
      <c r="C269" s="86">
        <v>0</v>
      </c>
      <c r="D269" s="86">
        <v>0</v>
      </c>
      <c r="E269" s="86">
        <v>0</v>
      </c>
      <c r="F269" s="86">
        <v>50</v>
      </c>
      <c r="G269" s="86">
        <v>34</v>
      </c>
      <c r="H269" s="86">
        <v>0</v>
      </c>
      <c r="I269" s="86">
        <v>0</v>
      </c>
      <c r="J269" s="86">
        <v>1</v>
      </c>
      <c r="K269" s="21">
        <f t="shared" si="59"/>
        <v>85</v>
      </c>
      <c r="L269" s="2"/>
      <c r="O269" s="19"/>
    </row>
    <row r="270" spans="1:39" x14ac:dyDescent="0.25">
      <c r="A270" s="92" t="s">
        <v>46</v>
      </c>
      <c r="B270" s="86">
        <v>0</v>
      </c>
      <c r="C270" s="86">
        <v>0</v>
      </c>
      <c r="D270" s="86">
        <v>0</v>
      </c>
      <c r="E270" s="86">
        <v>0</v>
      </c>
      <c r="F270" s="86">
        <v>0</v>
      </c>
      <c r="G270" s="86">
        <v>0</v>
      </c>
      <c r="H270" s="86">
        <v>0</v>
      </c>
      <c r="I270" s="86">
        <v>0</v>
      </c>
      <c r="J270" s="86">
        <v>0</v>
      </c>
      <c r="K270" s="21">
        <f t="shared" si="59"/>
        <v>0</v>
      </c>
      <c r="L270" s="2"/>
      <c r="O270" s="19"/>
    </row>
    <row r="271" spans="1:39" x14ac:dyDescent="0.25">
      <c r="A271" s="3" t="s">
        <v>13</v>
      </c>
      <c r="B271" s="86">
        <v>0</v>
      </c>
      <c r="C271" s="86">
        <v>0</v>
      </c>
      <c r="D271" s="86">
        <v>0</v>
      </c>
      <c r="E271" s="86">
        <v>0</v>
      </c>
      <c r="F271" s="86">
        <v>0</v>
      </c>
      <c r="G271" s="86">
        <v>0</v>
      </c>
      <c r="H271" s="86">
        <v>0</v>
      </c>
      <c r="I271" s="86">
        <v>0</v>
      </c>
      <c r="J271" s="86">
        <v>0</v>
      </c>
      <c r="K271" s="21">
        <f t="shared" si="59"/>
        <v>0</v>
      </c>
      <c r="N271" s="2"/>
      <c r="O271" s="19"/>
    </row>
    <row r="272" spans="1:39" x14ac:dyDescent="0.25">
      <c r="A272" s="3" t="s">
        <v>14</v>
      </c>
      <c r="B272" s="86">
        <v>0</v>
      </c>
      <c r="C272" s="86">
        <v>0</v>
      </c>
      <c r="D272" s="86">
        <v>0</v>
      </c>
      <c r="E272" s="86">
        <v>1</v>
      </c>
      <c r="F272" s="86">
        <v>0</v>
      </c>
      <c r="G272" s="86">
        <v>0</v>
      </c>
      <c r="H272" s="86">
        <v>0</v>
      </c>
      <c r="I272" s="86">
        <v>0</v>
      </c>
      <c r="J272" s="86">
        <v>0</v>
      </c>
      <c r="K272" s="21">
        <f t="shared" si="59"/>
        <v>1</v>
      </c>
      <c r="L272" s="2"/>
      <c r="O272" s="19"/>
    </row>
    <row r="273" spans="1:25" x14ac:dyDescent="0.25">
      <c r="A273" s="92" t="s">
        <v>40</v>
      </c>
      <c r="B273" s="86">
        <v>0</v>
      </c>
      <c r="C273" s="86">
        <v>0</v>
      </c>
      <c r="D273" s="86">
        <v>0</v>
      </c>
      <c r="E273" s="86">
        <v>0</v>
      </c>
      <c r="F273" s="86"/>
      <c r="G273" s="86">
        <v>0</v>
      </c>
      <c r="H273" s="86">
        <v>0</v>
      </c>
      <c r="I273" s="86">
        <v>0</v>
      </c>
      <c r="J273" s="86">
        <v>0</v>
      </c>
      <c r="K273" s="21">
        <f t="shared" si="59"/>
        <v>0</v>
      </c>
      <c r="L273" s="2"/>
      <c r="O273" s="19"/>
    </row>
    <row r="274" spans="1:25" x14ac:dyDescent="0.25">
      <c r="A274" s="92" t="s">
        <v>52</v>
      </c>
      <c r="B274" s="86">
        <v>0</v>
      </c>
      <c r="C274" s="86">
        <v>0</v>
      </c>
      <c r="D274" s="86">
        <v>0</v>
      </c>
      <c r="E274" s="86">
        <v>0</v>
      </c>
      <c r="F274" s="86">
        <v>0</v>
      </c>
      <c r="G274" s="86">
        <v>0</v>
      </c>
      <c r="H274" s="86">
        <v>0</v>
      </c>
      <c r="I274" s="86">
        <v>0</v>
      </c>
      <c r="J274" s="86">
        <v>0</v>
      </c>
      <c r="K274" s="21">
        <f t="shared" si="59"/>
        <v>0</v>
      </c>
      <c r="L274" s="2"/>
      <c r="O274" s="19"/>
    </row>
    <row r="275" spans="1:25" x14ac:dyDescent="0.25">
      <c r="A275" s="92" t="s">
        <v>53</v>
      </c>
      <c r="B275" s="86">
        <v>0</v>
      </c>
      <c r="C275" s="86">
        <v>0</v>
      </c>
      <c r="D275" s="86">
        <v>0</v>
      </c>
      <c r="E275" s="86">
        <v>0</v>
      </c>
      <c r="F275" s="86">
        <v>0</v>
      </c>
      <c r="G275" s="86">
        <v>0</v>
      </c>
      <c r="H275" s="86">
        <v>0</v>
      </c>
      <c r="I275" s="86">
        <v>0</v>
      </c>
      <c r="J275" s="86">
        <v>0</v>
      </c>
      <c r="K275" s="21">
        <f t="shared" si="59"/>
        <v>0</v>
      </c>
      <c r="L275" s="2"/>
      <c r="O275" s="19"/>
    </row>
    <row r="276" spans="1:25" x14ac:dyDescent="0.25">
      <c r="A276" s="3" t="s">
        <v>15</v>
      </c>
      <c r="B276" s="86">
        <v>0</v>
      </c>
      <c r="C276" s="86">
        <v>0</v>
      </c>
      <c r="D276" s="86">
        <v>0</v>
      </c>
      <c r="E276" s="86">
        <v>2</v>
      </c>
      <c r="F276" s="86">
        <v>0</v>
      </c>
      <c r="G276" s="86">
        <v>0</v>
      </c>
      <c r="H276" s="86">
        <v>0</v>
      </c>
      <c r="I276" s="86">
        <v>1</v>
      </c>
      <c r="J276" s="86">
        <v>0</v>
      </c>
      <c r="K276" s="21">
        <f t="shared" si="59"/>
        <v>3</v>
      </c>
      <c r="L276" s="2"/>
      <c r="O276" s="19"/>
    </row>
    <row r="277" spans="1:25" x14ac:dyDescent="0.25">
      <c r="A277" s="92" t="s">
        <v>54</v>
      </c>
      <c r="B277" s="86">
        <v>0</v>
      </c>
      <c r="C277" s="86">
        <v>0</v>
      </c>
      <c r="D277" s="86">
        <v>0</v>
      </c>
      <c r="E277" s="86">
        <v>0</v>
      </c>
      <c r="F277" s="86">
        <v>0</v>
      </c>
      <c r="G277" s="86">
        <v>0</v>
      </c>
      <c r="H277" s="86">
        <v>1</v>
      </c>
      <c r="I277" s="86">
        <v>0</v>
      </c>
      <c r="J277" s="86">
        <v>0</v>
      </c>
      <c r="K277" s="21">
        <f t="shared" si="59"/>
        <v>1</v>
      </c>
      <c r="L277" s="2"/>
      <c r="O277" s="19"/>
    </row>
    <row r="278" spans="1:25" x14ac:dyDescent="0.25">
      <c r="A278" s="92" t="s">
        <v>47</v>
      </c>
      <c r="B278" s="86">
        <v>0</v>
      </c>
      <c r="C278" s="86">
        <v>0</v>
      </c>
      <c r="D278" s="86">
        <v>0</v>
      </c>
      <c r="E278" s="86">
        <v>0</v>
      </c>
      <c r="F278" s="86">
        <v>0</v>
      </c>
      <c r="G278" s="86">
        <v>0</v>
      </c>
      <c r="H278" s="86">
        <v>0</v>
      </c>
      <c r="I278" s="86">
        <v>0</v>
      </c>
      <c r="J278" s="86">
        <v>0</v>
      </c>
      <c r="K278" s="21">
        <f t="shared" si="59"/>
        <v>0</v>
      </c>
      <c r="L278" s="2"/>
      <c r="O278" s="19"/>
    </row>
    <row r="279" spans="1:25" x14ac:dyDescent="0.25">
      <c r="A279" s="3" t="s">
        <v>16</v>
      </c>
      <c r="B279" s="86">
        <v>0</v>
      </c>
      <c r="C279" s="86">
        <v>0</v>
      </c>
      <c r="D279" s="86">
        <v>0</v>
      </c>
      <c r="E279" s="86">
        <v>0</v>
      </c>
      <c r="F279" s="86">
        <v>0</v>
      </c>
      <c r="G279" s="86">
        <v>0</v>
      </c>
      <c r="H279" s="86">
        <v>0</v>
      </c>
      <c r="I279" s="86">
        <v>0</v>
      </c>
      <c r="J279" s="86">
        <v>0</v>
      </c>
      <c r="K279" s="21">
        <f t="shared" si="59"/>
        <v>0</v>
      </c>
      <c r="L279" s="2"/>
      <c r="O279" s="19"/>
    </row>
    <row r="280" spans="1:25" x14ac:dyDescent="0.25">
      <c r="A280" s="92" t="s">
        <v>55</v>
      </c>
      <c r="B280" s="86">
        <v>0</v>
      </c>
      <c r="C280" s="86">
        <v>0</v>
      </c>
      <c r="D280" s="86">
        <v>0</v>
      </c>
      <c r="E280" s="86">
        <v>0</v>
      </c>
      <c r="F280" s="86">
        <v>0</v>
      </c>
      <c r="G280" s="86">
        <v>0</v>
      </c>
      <c r="H280" s="86">
        <v>0</v>
      </c>
      <c r="I280" s="86">
        <v>0</v>
      </c>
      <c r="J280" s="86">
        <v>0</v>
      </c>
      <c r="K280" s="21">
        <f t="shared" si="59"/>
        <v>0</v>
      </c>
      <c r="L280" s="2"/>
      <c r="O280" s="19"/>
      <c r="Y280" s="19"/>
    </row>
    <row r="281" spans="1:25" x14ac:dyDescent="0.25">
      <c r="A281" s="87" t="s">
        <v>17</v>
      </c>
      <c r="B281" s="86">
        <v>0</v>
      </c>
      <c r="C281" s="89">
        <v>0</v>
      </c>
      <c r="D281" s="86">
        <v>0</v>
      </c>
      <c r="E281" s="86">
        <v>0</v>
      </c>
      <c r="F281" s="86">
        <v>0</v>
      </c>
      <c r="G281" s="86">
        <v>0</v>
      </c>
      <c r="H281" s="86">
        <v>1</v>
      </c>
      <c r="I281" s="86">
        <v>1</v>
      </c>
      <c r="J281" s="86">
        <v>0</v>
      </c>
      <c r="K281" s="89">
        <f t="shared" si="59"/>
        <v>2</v>
      </c>
      <c r="L281" s="2"/>
      <c r="O281" s="19"/>
    </row>
    <row r="282" spans="1:25" x14ac:dyDescent="0.25">
      <c r="A282" s="239" t="s">
        <v>24</v>
      </c>
      <c r="B282" s="195">
        <f>SUM(B247:B281)</f>
        <v>1</v>
      </c>
      <c r="C282" s="196">
        <f t="shared" ref="C282" si="60">SUM(C247:C281)</f>
        <v>7</v>
      </c>
      <c r="D282" s="196">
        <f t="shared" ref="D282" si="61">SUM(D247:D281)</f>
        <v>22</v>
      </c>
      <c r="E282" s="196">
        <f t="shared" ref="E282" si="62">SUM(E247:E281)</f>
        <v>32</v>
      </c>
      <c r="F282" s="196">
        <f t="shared" ref="F282" si="63">SUM(F247:F281)</f>
        <v>440</v>
      </c>
      <c r="G282" s="196">
        <f t="shared" ref="G282" si="64">SUM(G247:G281)</f>
        <v>100</v>
      </c>
      <c r="H282" s="196">
        <f t="shared" ref="H282" si="65">SUM(H247:H281)</f>
        <v>31</v>
      </c>
      <c r="I282" s="196">
        <f t="shared" ref="I282" si="66">SUM(I247:I281)</f>
        <v>21</v>
      </c>
      <c r="J282" s="196">
        <f t="shared" ref="J282" si="67">SUM(J247:J281)</f>
        <v>5</v>
      </c>
      <c r="K282" s="196">
        <f t="shared" ref="K282" si="68">SUM(K247:K281)</f>
        <v>659</v>
      </c>
      <c r="L282" s="2"/>
      <c r="O282" s="19"/>
      <c r="S282" s="19"/>
    </row>
    <row r="283" spans="1:25" x14ac:dyDescent="0.25">
      <c r="B283" s="2"/>
      <c r="C283" s="2"/>
      <c r="D283" s="19"/>
      <c r="E283" s="2"/>
      <c r="F283" s="12"/>
      <c r="G283" s="2"/>
      <c r="H283" s="2"/>
      <c r="I283" s="2"/>
      <c r="J283" s="2"/>
      <c r="K283" s="19"/>
      <c r="L283" s="2"/>
      <c r="O283" s="19"/>
    </row>
    <row r="284" spans="1:25" x14ac:dyDescent="0.25">
      <c r="B284" s="2"/>
      <c r="C284" s="2"/>
      <c r="D284" s="2"/>
      <c r="E284" s="2"/>
      <c r="F284" s="12"/>
      <c r="G284" s="2"/>
      <c r="H284" s="2"/>
      <c r="I284" s="2"/>
      <c r="J284" s="2"/>
      <c r="K284" s="2"/>
      <c r="L284" s="2"/>
      <c r="N284" s="2"/>
      <c r="O284" s="19"/>
    </row>
    <row r="285" spans="1:25" x14ac:dyDescent="0.25">
      <c r="A285" s="1" t="s">
        <v>244</v>
      </c>
      <c r="L285" s="2"/>
      <c r="O285" s="19"/>
    </row>
    <row r="286" spans="1:25" x14ac:dyDescent="0.25">
      <c r="A286" s="1" t="s">
        <v>28</v>
      </c>
      <c r="C286" s="2"/>
      <c r="D286" s="2"/>
      <c r="E286" s="2"/>
      <c r="F286" s="2"/>
      <c r="G286" s="2"/>
      <c r="H286" s="2"/>
      <c r="I286" s="2"/>
      <c r="J286" s="2"/>
      <c r="K286" s="2"/>
      <c r="L286" s="2"/>
      <c r="O286" s="19"/>
    </row>
    <row r="287" spans="1:25" x14ac:dyDescent="0.25">
      <c r="A287" s="2" t="s">
        <v>31</v>
      </c>
      <c r="B287" s="2"/>
      <c r="C287" s="2"/>
      <c r="D287" s="2"/>
      <c r="E287" s="2"/>
      <c r="F287" s="2"/>
      <c r="G287" s="2"/>
      <c r="H287" s="2"/>
      <c r="I287" s="2"/>
      <c r="J287" s="2"/>
      <c r="K287" s="2"/>
      <c r="L287" s="2"/>
      <c r="N287" s="2"/>
      <c r="O287" s="19"/>
    </row>
    <row r="288" spans="1:25" x14ac:dyDescent="0.25">
      <c r="A288" s="2"/>
      <c r="B288" s="1" t="s">
        <v>20</v>
      </c>
      <c r="C288" s="2"/>
      <c r="D288" s="2"/>
      <c r="E288" s="1" t="s">
        <v>21</v>
      </c>
      <c r="F288" s="2"/>
      <c r="G288" s="2"/>
      <c r="H288" s="2"/>
      <c r="I288" s="2"/>
      <c r="J288" s="2"/>
      <c r="K288" s="2"/>
      <c r="L288" s="2"/>
      <c r="N288" s="2"/>
      <c r="O288" s="19"/>
    </row>
    <row r="289" spans="1:39" x14ac:dyDescent="0.25">
      <c r="A289" s="32" t="s">
        <v>19</v>
      </c>
      <c r="B289" s="5">
        <v>16</v>
      </c>
      <c r="C289" s="5">
        <v>21</v>
      </c>
      <c r="D289" s="5">
        <v>26</v>
      </c>
      <c r="E289" s="5">
        <v>1</v>
      </c>
      <c r="F289" s="87">
        <v>6</v>
      </c>
      <c r="G289" s="5">
        <v>11</v>
      </c>
      <c r="H289" s="5">
        <v>16</v>
      </c>
      <c r="I289" s="5">
        <v>21</v>
      </c>
      <c r="J289" s="5">
        <v>26</v>
      </c>
      <c r="K289" s="8" t="s">
        <v>24</v>
      </c>
      <c r="L289" s="2"/>
      <c r="O289" s="19"/>
    </row>
    <row r="290" spans="1:39" x14ac:dyDescent="0.25">
      <c r="A290" s="3" t="s">
        <v>1</v>
      </c>
      <c r="B290" s="86">
        <v>0</v>
      </c>
      <c r="C290" s="86">
        <v>0</v>
      </c>
      <c r="D290" s="86">
        <v>0</v>
      </c>
      <c r="E290" s="86">
        <v>0</v>
      </c>
      <c r="F290" s="86">
        <v>0</v>
      </c>
      <c r="G290" s="86">
        <v>0</v>
      </c>
      <c r="H290" s="86">
        <v>0</v>
      </c>
      <c r="I290" s="86">
        <v>0</v>
      </c>
      <c r="J290" s="86">
        <v>0</v>
      </c>
      <c r="K290" s="86">
        <f t="shared" ref="K290:K324" si="69">SUM(B290:J290)</f>
        <v>0</v>
      </c>
      <c r="L290" s="2"/>
      <c r="O290" s="19"/>
    </row>
    <row r="291" spans="1:39" x14ac:dyDescent="0.25">
      <c r="A291" s="92" t="s">
        <v>49</v>
      </c>
      <c r="B291" s="86">
        <v>0</v>
      </c>
      <c r="C291" s="86">
        <v>0</v>
      </c>
      <c r="D291" s="86">
        <v>0</v>
      </c>
      <c r="E291" s="86">
        <v>0</v>
      </c>
      <c r="F291" s="86">
        <v>0</v>
      </c>
      <c r="G291" s="86">
        <v>0</v>
      </c>
      <c r="H291" s="86">
        <v>0</v>
      </c>
      <c r="I291" s="86">
        <v>0</v>
      </c>
      <c r="J291" s="86">
        <v>0</v>
      </c>
      <c r="K291" s="86">
        <f t="shared" si="69"/>
        <v>0</v>
      </c>
      <c r="L291" s="2"/>
      <c r="O291" s="19"/>
    </row>
    <row r="292" spans="1:39" x14ac:dyDescent="0.25">
      <c r="A292" s="92" t="s">
        <v>45</v>
      </c>
      <c r="B292" s="86">
        <v>0</v>
      </c>
      <c r="C292" s="86">
        <v>0</v>
      </c>
      <c r="D292" s="86">
        <v>0</v>
      </c>
      <c r="E292" s="86">
        <v>0</v>
      </c>
      <c r="F292" s="86">
        <v>0</v>
      </c>
      <c r="G292" s="86">
        <v>0</v>
      </c>
      <c r="H292" s="86">
        <v>0</v>
      </c>
      <c r="I292" s="86">
        <v>0</v>
      </c>
      <c r="J292" s="86">
        <v>0</v>
      </c>
      <c r="K292" s="86">
        <f t="shared" si="69"/>
        <v>0</v>
      </c>
      <c r="L292" s="2"/>
      <c r="O292" s="19"/>
    </row>
    <row r="293" spans="1:39" x14ac:dyDescent="0.25">
      <c r="A293" s="92" t="s">
        <v>41</v>
      </c>
      <c r="B293" s="86">
        <v>0</v>
      </c>
      <c r="C293" s="86">
        <v>0</v>
      </c>
      <c r="D293" s="86">
        <v>0</v>
      </c>
      <c r="E293" s="86">
        <v>0</v>
      </c>
      <c r="F293" s="86">
        <v>0</v>
      </c>
      <c r="G293" s="86">
        <v>0</v>
      </c>
      <c r="H293" s="86">
        <v>0</v>
      </c>
      <c r="I293" s="86">
        <v>0</v>
      </c>
      <c r="J293" s="86">
        <v>0</v>
      </c>
      <c r="K293" s="86">
        <f t="shared" si="69"/>
        <v>0</v>
      </c>
      <c r="L293" s="2"/>
    </row>
    <row r="294" spans="1:39" s="2" customFormat="1" x14ac:dyDescent="0.25">
      <c r="A294" s="3" t="s">
        <v>2</v>
      </c>
      <c r="B294" s="86">
        <v>0</v>
      </c>
      <c r="C294" s="86">
        <v>0</v>
      </c>
      <c r="D294" s="86">
        <v>0</v>
      </c>
      <c r="E294" s="86">
        <v>0</v>
      </c>
      <c r="F294" s="86">
        <v>0</v>
      </c>
      <c r="G294" s="86">
        <v>0</v>
      </c>
      <c r="H294" s="86">
        <v>0</v>
      </c>
      <c r="I294" s="86">
        <v>0</v>
      </c>
      <c r="J294" s="86">
        <v>0</v>
      </c>
      <c r="K294" s="86">
        <f t="shared" si="69"/>
        <v>0</v>
      </c>
      <c r="N294"/>
      <c r="O294"/>
      <c r="P294"/>
      <c r="Q294"/>
      <c r="R294"/>
      <c r="S294"/>
      <c r="T294"/>
      <c r="U294"/>
      <c r="V294"/>
      <c r="W294"/>
      <c r="X294"/>
      <c r="Y294"/>
      <c r="AB294"/>
      <c r="AC294"/>
      <c r="AD294"/>
      <c r="AE294"/>
      <c r="AF294"/>
      <c r="AG294"/>
      <c r="AH294"/>
      <c r="AI294"/>
      <c r="AJ294"/>
      <c r="AK294"/>
      <c r="AL294"/>
      <c r="AM294"/>
    </row>
    <row r="295" spans="1:39" x14ac:dyDescent="0.25">
      <c r="A295" s="92" t="s">
        <v>43</v>
      </c>
      <c r="B295" s="86">
        <v>0</v>
      </c>
      <c r="C295" s="21">
        <v>2</v>
      </c>
      <c r="D295" s="86">
        <v>0</v>
      </c>
      <c r="E295" s="86">
        <v>4</v>
      </c>
      <c r="F295" s="86">
        <v>3</v>
      </c>
      <c r="G295" s="86">
        <v>3</v>
      </c>
      <c r="H295" s="86">
        <v>3</v>
      </c>
      <c r="I295" s="86">
        <v>0</v>
      </c>
      <c r="J295" s="86">
        <v>0</v>
      </c>
      <c r="K295" s="86">
        <f t="shared" si="69"/>
        <v>15</v>
      </c>
      <c r="L295" s="2"/>
    </row>
    <row r="296" spans="1:39" x14ac:dyDescent="0.25">
      <c r="A296" s="3" t="s">
        <v>3</v>
      </c>
      <c r="B296" s="86">
        <v>0</v>
      </c>
      <c r="C296" s="86">
        <v>0</v>
      </c>
      <c r="D296" s="86">
        <v>0</v>
      </c>
      <c r="E296" s="86">
        <v>0</v>
      </c>
      <c r="F296" s="86">
        <v>0</v>
      </c>
      <c r="G296" s="86">
        <v>0</v>
      </c>
      <c r="H296" s="86">
        <v>0</v>
      </c>
      <c r="I296" s="86">
        <v>0</v>
      </c>
      <c r="J296" s="86">
        <v>0</v>
      </c>
      <c r="K296" s="86">
        <f t="shared" si="69"/>
        <v>0</v>
      </c>
      <c r="L296" s="2"/>
    </row>
    <row r="297" spans="1:39" x14ac:dyDescent="0.25">
      <c r="A297" s="3" t="s">
        <v>4</v>
      </c>
      <c r="B297" s="86">
        <v>0</v>
      </c>
      <c r="C297" s="86">
        <v>0</v>
      </c>
      <c r="D297" s="86">
        <v>0</v>
      </c>
      <c r="E297" s="86">
        <v>0</v>
      </c>
      <c r="F297" s="86">
        <v>0</v>
      </c>
      <c r="G297" s="86">
        <v>0</v>
      </c>
      <c r="H297" s="86">
        <v>0</v>
      </c>
      <c r="I297" s="86">
        <v>0</v>
      </c>
      <c r="J297" s="86">
        <v>0</v>
      </c>
      <c r="K297" s="86">
        <f t="shared" si="69"/>
        <v>0</v>
      </c>
      <c r="L297" s="2"/>
    </row>
    <row r="298" spans="1:39" x14ac:dyDescent="0.25">
      <c r="A298" s="92" t="s">
        <v>48</v>
      </c>
      <c r="B298" s="86">
        <v>0</v>
      </c>
      <c r="C298" s="86">
        <v>0</v>
      </c>
      <c r="D298" s="86">
        <v>0</v>
      </c>
      <c r="E298" s="86">
        <v>0</v>
      </c>
      <c r="F298" s="86">
        <v>0</v>
      </c>
      <c r="G298" s="86">
        <v>0</v>
      </c>
      <c r="H298" s="86">
        <v>0</v>
      </c>
      <c r="I298" s="86">
        <v>0</v>
      </c>
      <c r="J298" s="86">
        <v>0</v>
      </c>
      <c r="K298" s="86">
        <f t="shared" si="69"/>
        <v>0</v>
      </c>
      <c r="L298" s="2"/>
    </row>
    <row r="299" spans="1:39" x14ac:dyDescent="0.25">
      <c r="A299" s="3" t="s">
        <v>6</v>
      </c>
      <c r="B299" s="86">
        <v>0</v>
      </c>
      <c r="C299" s="86">
        <v>0</v>
      </c>
      <c r="D299" s="86">
        <v>0</v>
      </c>
      <c r="E299" s="86">
        <v>0</v>
      </c>
      <c r="F299" s="86">
        <v>0</v>
      </c>
      <c r="G299" s="86">
        <v>0</v>
      </c>
      <c r="H299" s="86">
        <v>0</v>
      </c>
      <c r="I299" s="86">
        <v>0</v>
      </c>
      <c r="J299" s="86">
        <v>0</v>
      </c>
      <c r="K299" s="86">
        <f t="shared" si="69"/>
        <v>0</v>
      </c>
      <c r="L299" s="2"/>
    </row>
    <row r="300" spans="1:39" x14ac:dyDescent="0.25">
      <c r="A300" s="3" t="s">
        <v>7</v>
      </c>
      <c r="B300" s="86">
        <v>0</v>
      </c>
      <c r="C300" s="86">
        <v>0</v>
      </c>
      <c r="D300" s="86">
        <v>0</v>
      </c>
      <c r="E300" s="86">
        <v>0</v>
      </c>
      <c r="F300" s="86">
        <v>0</v>
      </c>
      <c r="G300" s="86">
        <v>0</v>
      </c>
      <c r="H300" s="86">
        <v>0</v>
      </c>
      <c r="I300" s="86">
        <v>0</v>
      </c>
      <c r="J300" s="86">
        <v>0</v>
      </c>
      <c r="K300" s="86">
        <f t="shared" si="69"/>
        <v>0</v>
      </c>
      <c r="L300" s="2"/>
    </row>
    <row r="301" spans="1:39" x14ac:dyDescent="0.25">
      <c r="A301" s="124" t="s">
        <v>83</v>
      </c>
      <c r="B301" s="86">
        <v>0</v>
      </c>
      <c r="C301" s="86">
        <v>0</v>
      </c>
      <c r="D301" s="86">
        <v>0</v>
      </c>
      <c r="E301" s="86">
        <v>0</v>
      </c>
      <c r="F301" s="86">
        <v>0</v>
      </c>
      <c r="G301" s="86">
        <v>0</v>
      </c>
      <c r="H301" s="86">
        <v>0</v>
      </c>
      <c r="I301" s="86">
        <v>0</v>
      </c>
      <c r="J301" s="86">
        <v>0</v>
      </c>
      <c r="K301" s="86">
        <f t="shared" si="69"/>
        <v>0</v>
      </c>
      <c r="L301" s="2"/>
    </row>
    <row r="302" spans="1:39" x14ac:dyDescent="0.25">
      <c r="A302" s="92" t="s">
        <v>50</v>
      </c>
      <c r="B302" s="86">
        <v>0</v>
      </c>
      <c r="C302" s="86">
        <v>0</v>
      </c>
      <c r="D302" s="86">
        <v>0</v>
      </c>
      <c r="E302" s="86">
        <v>0</v>
      </c>
      <c r="F302" s="86">
        <v>0</v>
      </c>
      <c r="G302" s="86">
        <v>0</v>
      </c>
      <c r="H302" s="86">
        <v>0</v>
      </c>
      <c r="I302" s="86">
        <v>0</v>
      </c>
      <c r="J302" s="86">
        <v>0</v>
      </c>
      <c r="K302" s="86">
        <f t="shared" si="69"/>
        <v>0</v>
      </c>
      <c r="L302" s="2"/>
      <c r="AB302" s="2"/>
      <c r="AC302" s="2"/>
      <c r="AD302" s="2"/>
      <c r="AE302" s="2"/>
      <c r="AF302" s="2"/>
      <c r="AG302" s="2"/>
      <c r="AH302" s="2"/>
      <c r="AI302" s="2"/>
      <c r="AJ302" s="2"/>
      <c r="AK302" s="2"/>
      <c r="AL302" s="2"/>
    </row>
    <row r="303" spans="1:39" x14ac:dyDescent="0.25">
      <c r="A303" s="92" t="s">
        <v>51</v>
      </c>
      <c r="B303" s="86">
        <v>0</v>
      </c>
      <c r="C303" s="86">
        <v>0</v>
      </c>
      <c r="D303" s="86">
        <v>0</v>
      </c>
      <c r="E303" s="86">
        <v>0</v>
      </c>
      <c r="F303" s="86">
        <v>0</v>
      </c>
      <c r="G303" s="86">
        <v>0</v>
      </c>
      <c r="H303" s="86">
        <v>0</v>
      </c>
      <c r="I303" s="86">
        <v>0</v>
      </c>
      <c r="J303" s="86">
        <v>0</v>
      </c>
      <c r="K303" s="86">
        <f t="shared" si="69"/>
        <v>0</v>
      </c>
      <c r="L303" s="2"/>
    </row>
    <row r="304" spans="1:39" x14ac:dyDescent="0.25">
      <c r="A304" s="92" t="s">
        <v>42</v>
      </c>
      <c r="B304" s="86">
        <v>0</v>
      </c>
      <c r="C304" s="86">
        <v>0</v>
      </c>
      <c r="D304" s="86">
        <v>0</v>
      </c>
      <c r="E304" s="86">
        <v>0</v>
      </c>
      <c r="F304" s="86">
        <v>0</v>
      </c>
      <c r="G304" s="86">
        <v>0</v>
      </c>
      <c r="H304" s="86">
        <v>0</v>
      </c>
      <c r="I304" s="86">
        <v>0</v>
      </c>
      <c r="J304" s="86">
        <v>0</v>
      </c>
      <c r="K304" s="86">
        <f t="shared" si="69"/>
        <v>0</v>
      </c>
      <c r="L304" s="2"/>
    </row>
    <row r="305" spans="1:14" x14ac:dyDescent="0.25">
      <c r="A305" s="3" t="s">
        <v>8</v>
      </c>
      <c r="B305" s="86">
        <v>0</v>
      </c>
      <c r="C305" s="86">
        <v>0</v>
      </c>
      <c r="D305" s="86">
        <v>0</v>
      </c>
      <c r="E305" s="86">
        <v>0</v>
      </c>
      <c r="F305" s="86">
        <v>20</v>
      </c>
      <c r="G305" s="86">
        <v>1</v>
      </c>
      <c r="H305" s="86">
        <v>2</v>
      </c>
      <c r="I305" s="86">
        <v>0</v>
      </c>
      <c r="J305" s="86">
        <v>0</v>
      </c>
      <c r="K305" s="86">
        <f t="shared" si="69"/>
        <v>23</v>
      </c>
      <c r="L305" s="2"/>
    </row>
    <row r="306" spans="1:14" x14ac:dyDescent="0.25">
      <c r="A306" s="3" t="s">
        <v>9</v>
      </c>
      <c r="B306" s="86">
        <v>0</v>
      </c>
      <c r="C306" s="86">
        <v>0</v>
      </c>
      <c r="D306" s="86">
        <v>27</v>
      </c>
      <c r="E306" s="86">
        <v>15</v>
      </c>
      <c r="F306" s="86">
        <v>320</v>
      </c>
      <c r="G306" s="86">
        <v>200</v>
      </c>
      <c r="H306" s="86">
        <f>14+50+9</f>
        <v>73</v>
      </c>
      <c r="I306" s="86">
        <v>55</v>
      </c>
      <c r="J306" s="86">
        <v>0</v>
      </c>
      <c r="K306" s="86">
        <f t="shared" si="69"/>
        <v>690</v>
      </c>
      <c r="L306" s="2"/>
    </row>
    <row r="307" spans="1:14" x14ac:dyDescent="0.25">
      <c r="A307" s="92" t="s">
        <v>44</v>
      </c>
      <c r="B307" s="86">
        <v>0</v>
      </c>
      <c r="C307" s="86">
        <v>0</v>
      </c>
      <c r="D307" s="86">
        <v>0</v>
      </c>
      <c r="E307" s="86">
        <v>0</v>
      </c>
      <c r="F307" s="86">
        <v>3</v>
      </c>
      <c r="G307" s="86">
        <v>0</v>
      </c>
      <c r="H307" s="86">
        <v>0</v>
      </c>
      <c r="I307" s="86">
        <v>0</v>
      </c>
      <c r="J307" s="86">
        <v>0</v>
      </c>
      <c r="K307" s="86">
        <f t="shared" si="69"/>
        <v>3</v>
      </c>
      <c r="L307" s="2"/>
    </row>
    <row r="308" spans="1:14" x14ac:dyDescent="0.25">
      <c r="A308" s="3" t="s">
        <v>10</v>
      </c>
      <c r="B308" s="86">
        <v>0</v>
      </c>
      <c r="C308" s="86">
        <v>0</v>
      </c>
      <c r="D308" s="86">
        <v>0</v>
      </c>
      <c r="E308" s="86">
        <v>1</v>
      </c>
      <c r="F308" s="86">
        <v>0</v>
      </c>
      <c r="G308" s="86">
        <v>3</v>
      </c>
      <c r="H308" s="86">
        <f>1+2</f>
        <v>3</v>
      </c>
      <c r="I308" s="86">
        <v>0</v>
      </c>
      <c r="J308" s="86">
        <v>0</v>
      </c>
      <c r="K308" s="86">
        <f t="shared" si="69"/>
        <v>7</v>
      </c>
      <c r="L308" s="2"/>
    </row>
    <row r="309" spans="1:14" x14ac:dyDescent="0.25">
      <c r="A309" s="3" t="s">
        <v>11</v>
      </c>
      <c r="B309" s="86">
        <v>0</v>
      </c>
      <c r="C309" s="86">
        <v>0</v>
      </c>
      <c r="D309" s="86">
        <v>0</v>
      </c>
      <c r="E309" s="86">
        <v>0</v>
      </c>
      <c r="F309" s="86">
        <v>0</v>
      </c>
      <c r="G309" s="86">
        <v>0</v>
      </c>
      <c r="H309" s="86">
        <v>0</v>
      </c>
      <c r="I309" s="86">
        <v>0</v>
      </c>
      <c r="J309" s="86">
        <v>0</v>
      </c>
      <c r="K309" s="86">
        <f t="shared" si="69"/>
        <v>0</v>
      </c>
      <c r="L309" s="2"/>
    </row>
    <row r="310" spans="1:14" x14ac:dyDescent="0.25">
      <c r="A310" s="3" t="s">
        <v>12</v>
      </c>
      <c r="B310" s="86">
        <v>0</v>
      </c>
      <c r="C310" s="86">
        <v>0</v>
      </c>
      <c r="D310" s="86">
        <v>0</v>
      </c>
      <c r="E310" s="86">
        <v>0</v>
      </c>
      <c r="F310" s="86">
        <v>0</v>
      </c>
      <c r="G310" s="86">
        <v>0</v>
      </c>
      <c r="H310" s="86">
        <v>0</v>
      </c>
      <c r="I310" s="86">
        <v>0</v>
      </c>
      <c r="J310" s="86">
        <v>0</v>
      </c>
      <c r="K310" s="86">
        <f t="shared" si="69"/>
        <v>0</v>
      </c>
      <c r="L310" s="2"/>
    </row>
    <row r="311" spans="1:14" x14ac:dyDescent="0.25">
      <c r="A311" s="92" t="s">
        <v>32</v>
      </c>
      <c r="B311" s="86">
        <v>0</v>
      </c>
      <c r="C311" s="86">
        <v>0</v>
      </c>
      <c r="D311" s="86">
        <v>0</v>
      </c>
      <c r="E311" s="86">
        <v>0</v>
      </c>
      <c r="F311" s="86">
        <v>0</v>
      </c>
      <c r="G311" s="86">
        <v>0</v>
      </c>
      <c r="H311" s="86">
        <v>0</v>
      </c>
      <c r="I311" s="86">
        <v>0</v>
      </c>
      <c r="J311" s="86">
        <v>0</v>
      </c>
      <c r="K311" s="86">
        <f t="shared" si="69"/>
        <v>0</v>
      </c>
    </row>
    <row r="312" spans="1:14" x14ac:dyDescent="0.25">
      <c r="A312" s="3" t="s">
        <v>18</v>
      </c>
      <c r="B312" s="86">
        <v>0</v>
      </c>
      <c r="C312" s="86">
        <v>0</v>
      </c>
      <c r="D312" s="86">
        <v>0</v>
      </c>
      <c r="E312" s="86">
        <v>0</v>
      </c>
      <c r="F312" s="86">
        <v>0</v>
      </c>
      <c r="G312" s="86">
        <v>0</v>
      </c>
      <c r="H312" s="86">
        <v>0</v>
      </c>
      <c r="I312" s="86">
        <v>0</v>
      </c>
      <c r="J312" s="86">
        <v>0</v>
      </c>
      <c r="K312" s="86">
        <f t="shared" si="69"/>
        <v>0</v>
      </c>
    </row>
    <row r="313" spans="1:14" x14ac:dyDescent="0.25">
      <c r="A313" s="92" t="s">
        <v>46</v>
      </c>
      <c r="B313" s="86">
        <v>0</v>
      </c>
      <c r="C313" s="86">
        <v>0</v>
      </c>
      <c r="D313" s="86">
        <v>0</v>
      </c>
      <c r="E313" s="86">
        <v>0</v>
      </c>
      <c r="F313" s="86">
        <v>0</v>
      </c>
      <c r="G313" s="86">
        <v>0</v>
      </c>
      <c r="H313" s="86">
        <v>0</v>
      </c>
      <c r="I313" s="86">
        <v>0</v>
      </c>
      <c r="J313" s="86">
        <v>0</v>
      </c>
      <c r="K313" s="86">
        <f t="shared" si="69"/>
        <v>0</v>
      </c>
      <c r="L313" s="2"/>
    </row>
    <row r="314" spans="1:14" x14ac:dyDescent="0.25">
      <c r="A314" s="3" t="s">
        <v>13</v>
      </c>
      <c r="B314" s="86">
        <v>0</v>
      </c>
      <c r="C314" s="86">
        <v>0</v>
      </c>
      <c r="D314" s="86">
        <v>0</v>
      </c>
      <c r="E314" s="86">
        <v>0</v>
      </c>
      <c r="F314" s="86">
        <v>0</v>
      </c>
      <c r="G314" s="86">
        <v>0</v>
      </c>
      <c r="H314" s="86">
        <v>0</v>
      </c>
      <c r="I314" s="86">
        <v>0</v>
      </c>
      <c r="J314" s="86">
        <v>0</v>
      </c>
      <c r="K314" s="86">
        <f t="shared" si="69"/>
        <v>0</v>
      </c>
      <c r="N314" s="2"/>
    </row>
    <row r="315" spans="1:14" x14ac:dyDescent="0.25">
      <c r="A315" s="3" t="s">
        <v>14</v>
      </c>
      <c r="B315" s="86">
        <v>0</v>
      </c>
      <c r="C315" s="86">
        <v>0</v>
      </c>
      <c r="D315" s="86">
        <v>0</v>
      </c>
      <c r="E315" s="86">
        <v>0</v>
      </c>
      <c r="F315" s="86">
        <v>0</v>
      </c>
      <c r="G315" s="86">
        <v>0</v>
      </c>
      <c r="H315" s="86">
        <v>0</v>
      </c>
      <c r="I315" s="86">
        <v>0</v>
      </c>
      <c r="J315" s="86">
        <v>0</v>
      </c>
      <c r="K315" s="86">
        <f t="shared" si="69"/>
        <v>0</v>
      </c>
    </row>
    <row r="316" spans="1:14" x14ac:dyDescent="0.25">
      <c r="A316" s="92" t="s">
        <v>40</v>
      </c>
      <c r="B316" s="86">
        <v>1</v>
      </c>
      <c r="C316" s="21">
        <v>2</v>
      </c>
      <c r="D316" s="86">
        <v>0</v>
      </c>
      <c r="E316" s="86">
        <v>0</v>
      </c>
      <c r="F316" s="86">
        <v>0</v>
      </c>
      <c r="G316" s="86">
        <v>0</v>
      </c>
      <c r="H316" s="86">
        <v>0</v>
      </c>
      <c r="I316" s="86">
        <v>0</v>
      </c>
      <c r="J316" s="86">
        <v>0</v>
      </c>
      <c r="K316" s="86">
        <f t="shared" si="69"/>
        <v>3</v>
      </c>
    </row>
    <row r="317" spans="1:14" x14ac:dyDescent="0.25">
      <c r="A317" s="92" t="s">
        <v>52</v>
      </c>
      <c r="B317" s="86">
        <v>0</v>
      </c>
      <c r="C317" s="86">
        <v>0</v>
      </c>
      <c r="D317" s="86">
        <v>0</v>
      </c>
      <c r="E317" s="86">
        <v>0</v>
      </c>
      <c r="F317" s="86">
        <v>0</v>
      </c>
      <c r="G317" s="86">
        <v>0</v>
      </c>
      <c r="H317" s="86">
        <v>0</v>
      </c>
      <c r="I317" s="86">
        <v>0</v>
      </c>
      <c r="J317" s="86">
        <v>0</v>
      </c>
      <c r="K317" s="86">
        <f t="shared" si="69"/>
        <v>0</v>
      </c>
    </row>
    <row r="318" spans="1:14" x14ac:dyDescent="0.25">
      <c r="A318" s="92" t="s">
        <v>53</v>
      </c>
      <c r="B318" s="86">
        <v>0</v>
      </c>
      <c r="C318" s="86">
        <v>0</v>
      </c>
      <c r="D318" s="86">
        <v>0</v>
      </c>
      <c r="E318" s="86">
        <v>0</v>
      </c>
      <c r="F318" s="86">
        <v>0</v>
      </c>
      <c r="G318" s="86">
        <v>0</v>
      </c>
      <c r="H318" s="86">
        <v>0</v>
      </c>
      <c r="I318" s="86">
        <v>0</v>
      </c>
      <c r="J318" s="86">
        <v>0</v>
      </c>
      <c r="K318" s="86">
        <f t="shared" si="69"/>
        <v>0</v>
      </c>
    </row>
    <row r="319" spans="1:14" x14ac:dyDescent="0.25">
      <c r="A319" s="3" t="s">
        <v>15</v>
      </c>
      <c r="B319" s="86">
        <v>0</v>
      </c>
      <c r="C319" s="86">
        <v>0</v>
      </c>
      <c r="D319" s="86">
        <v>0</v>
      </c>
      <c r="E319" s="86">
        <v>0</v>
      </c>
      <c r="F319" s="86">
        <v>0</v>
      </c>
      <c r="G319" s="86">
        <v>0</v>
      </c>
      <c r="H319" s="86">
        <v>0</v>
      </c>
      <c r="I319" s="86">
        <v>0</v>
      </c>
      <c r="J319" s="86">
        <v>0</v>
      </c>
      <c r="K319" s="86">
        <f t="shared" si="69"/>
        <v>0</v>
      </c>
    </row>
    <row r="320" spans="1:14" x14ac:dyDescent="0.25">
      <c r="A320" s="92" t="s">
        <v>54</v>
      </c>
      <c r="B320" s="86">
        <v>0</v>
      </c>
      <c r="C320" s="86">
        <v>0</v>
      </c>
      <c r="D320" s="86">
        <v>0</v>
      </c>
      <c r="E320" s="86">
        <v>0</v>
      </c>
      <c r="F320" s="86">
        <v>0</v>
      </c>
      <c r="G320" s="86">
        <v>0</v>
      </c>
      <c r="H320" s="86">
        <v>0</v>
      </c>
      <c r="I320" s="86">
        <v>0</v>
      </c>
      <c r="J320" s="86">
        <v>0</v>
      </c>
      <c r="K320" s="86">
        <f t="shared" si="69"/>
        <v>0</v>
      </c>
    </row>
    <row r="321" spans="1:11" x14ac:dyDescent="0.25">
      <c r="A321" s="92" t="s">
        <v>47</v>
      </c>
      <c r="B321" s="86">
        <v>0</v>
      </c>
      <c r="C321" s="86">
        <v>0</v>
      </c>
      <c r="D321" s="86">
        <v>0</v>
      </c>
      <c r="E321" s="86">
        <v>0</v>
      </c>
      <c r="F321" s="86">
        <v>0</v>
      </c>
      <c r="G321" s="86">
        <v>0</v>
      </c>
      <c r="H321" s="86">
        <v>0</v>
      </c>
      <c r="I321" s="86">
        <v>0</v>
      </c>
      <c r="J321" s="86">
        <v>0</v>
      </c>
      <c r="K321" s="86">
        <f t="shared" si="69"/>
        <v>0</v>
      </c>
    </row>
    <row r="322" spans="1:11" x14ac:dyDescent="0.25">
      <c r="A322" s="3" t="s">
        <v>16</v>
      </c>
      <c r="B322" s="86">
        <v>0</v>
      </c>
      <c r="C322" s="86">
        <v>0</v>
      </c>
      <c r="D322" s="86">
        <v>0</v>
      </c>
      <c r="E322" s="86">
        <v>0</v>
      </c>
      <c r="F322" s="86">
        <v>0</v>
      </c>
      <c r="G322" s="86">
        <v>0</v>
      </c>
      <c r="H322" s="86">
        <v>0</v>
      </c>
      <c r="I322" s="86">
        <v>0</v>
      </c>
      <c r="J322" s="86">
        <v>0</v>
      </c>
      <c r="K322" s="86">
        <f t="shared" si="69"/>
        <v>0</v>
      </c>
    </row>
    <row r="323" spans="1:11" x14ac:dyDescent="0.25">
      <c r="A323" s="92" t="s">
        <v>55</v>
      </c>
      <c r="B323" s="86">
        <v>0</v>
      </c>
      <c r="C323" s="86">
        <v>0</v>
      </c>
      <c r="D323" s="86">
        <v>0</v>
      </c>
      <c r="E323" s="86">
        <v>0</v>
      </c>
      <c r="F323" s="86">
        <v>0</v>
      </c>
      <c r="G323" s="86">
        <v>0</v>
      </c>
      <c r="H323" s="86">
        <v>0</v>
      </c>
      <c r="I323" s="86">
        <v>0</v>
      </c>
      <c r="J323" s="86">
        <v>0</v>
      </c>
      <c r="K323" s="86">
        <f t="shared" si="69"/>
        <v>0</v>
      </c>
    </row>
    <row r="324" spans="1:11" x14ac:dyDescent="0.25">
      <c r="A324" s="87" t="s">
        <v>17</v>
      </c>
      <c r="B324" s="86">
        <v>0</v>
      </c>
      <c r="C324" s="89">
        <v>0</v>
      </c>
      <c r="D324" s="86">
        <v>0</v>
      </c>
      <c r="E324" s="86">
        <v>0</v>
      </c>
      <c r="F324" s="86">
        <v>0</v>
      </c>
      <c r="G324" s="86">
        <v>20</v>
      </c>
      <c r="H324" s="86">
        <v>0</v>
      </c>
      <c r="I324" s="86">
        <v>0</v>
      </c>
      <c r="J324" s="86">
        <v>0</v>
      </c>
      <c r="K324" s="89">
        <f t="shared" si="69"/>
        <v>20</v>
      </c>
    </row>
    <row r="325" spans="1:11" x14ac:dyDescent="0.25">
      <c r="A325" s="239" t="s">
        <v>24</v>
      </c>
      <c r="B325" s="195">
        <f>SUM(B290:B324)</f>
        <v>1</v>
      </c>
      <c r="C325" s="196">
        <f t="shared" ref="C325" si="70">SUM(C290:C324)</f>
        <v>4</v>
      </c>
      <c r="D325" s="196">
        <f t="shared" ref="D325" si="71">SUM(D290:D324)</f>
        <v>27</v>
      </c>
      <c r="E325" s="196">
        <f t="shared" ref="E325" si="72">SUM(E290:E324)</f>
        <v>20</v>
      </c>
      <c r="F325" s="196">
        <f t="shared" ref="F325" si="73">SUM(F290:F324)</f>
        <v>346</v>
      </c>
      <c r="G325" s="196">
        <f t="shared" ref="G325" si="74">SUM(G290:G324)</f>
        <v>227</v>
      </c>
      <c r="H325" s="196">
        <f t="shared" ref="H325" si="75">SUM(H290:H324)</f>
        <v>81</v>
      </c>
      <c r="I325" s="196">
        <f t="shared" ref="I325" si="76">SUM(I290:I324)</f>
        <v>55</v>
      </c>
      <c r="J325" s="196">
        <f t="shared" ref="J325" si="77">SUM(J290:J324)</f>
        <v>0</v>
      </c>
      <c r="K325" s="196">
        <f t="shared" ref="K325" si="78">SUM(K290:K324)</f>
        <v>761</v>
      </c>
    </row>
    <row r="326" spans="1:11" x14ac:dyDescent="0.25">
      <c r="A326" s="1"/>
      <c r="K326" s="19"/>
    </row>
    <row r="327" spans="1:11" x14ac:dyDescent="0.25">
      <c r="A327" s="1" t="s">
        <v>244</v>
      </c>
    </row>
    <row r="328" spans="1:11" x14ac:dyDescent="0.25">
      <c r="A328" s="1" t="s">
        <v>119</v>
      </c>
      <c r="B328" s="2"/>
      <c r="C328" s="2"/>
      <c r="D328" s="2"/>
      <c r="E328" s="2"/>
      <c r="F328" s="2"/>
      <c r="G328" s="2"/>
      <c r="H328" s="2"/>
      <c r="I328" s="2"/>
      <c r="J328" s="2"/>
      <c r="K328" s="2"/>
    </row>
    <row r="329" spans="1:11" x14ac:dyDescent="0.25">
      <c r="A329" s="1" t="s">
        <v>63</v>
      </c>
      <c r="B329" s="2"/>
      <c r="C329" s="2"/>
      <c r="D329" s="2"/>
      <c r="E329" s="2"/>
      <c r="F329" s="2"/>
      <c r="G329" s="2"/>
      <c r="H329" s="2"/>
      <c r="I329" s="2"/>
      <c r="J329" s="2"/>
      <c r="K329" s="2"/>
    </row>
    <row r="330" spans="1:11" x14ac:dyDescent="0.25">
      <c r="A330" s="2"/>
      <c r="B330" s="1" t="s">
        <v>20</v>
      </c>
      <c r="C330" s="2"/>
      <c r="D330" s="2"/>
      <c r="E330" s="1" t="s">
        <v>21</v>
      </c>
      <c r="F330" s="2"/>
      <c r="G330" s="2"/>
      <c r="H330" s="2"/>
      <c r="I330" s="2"/>
      <c r="J330" s="2"/>
      <c r="K330" s="2"/>
    </row>
    <row r="331" spans="1:11" x14ac:dyDescent="0.25">
      <c r="A331" s="32" t="s">
        <v>19</v>
      </c>
      <c r="B331" s="5">
        <v>16</v>
      </c>
      <c r="C331" s="5">
        <v>21</v>
      </c>
      <c r="D331" s="5">
        <v>26</v>
      </c>
      <c r="E331" s="5">
        <v>1</v>
      </c>
      <c r="F331" s="87">
        <v>6</v>
      </c>
      <c r="G331" s="5">
        <v>11</v>
      </c>
      <c r="H331" s="5">
        <v>16</v>
      </c>
      <c r="I331" s="5">
        <v>21</v>
      </c>
      <c r="J331" s="5">
        <v>26</v>
      </c>
      <c r="K331" s="8" t="s">
        <v>24</v>
      </c>
    </row>
    <row r="332" spans="1:11" x14ac:dyDescent="0.25">
      <c r="A332" s="3" t="s">
        <v>1</v>
      </c>
      <c r="B332" s="86">
        <f>SUM(B74+B117+B160+B203)</f>
        <v>0</v>
      </c>
      <c r="C332" s="86">
        <f t="shared" ref="C332:J332" si="79">SUM(C74+C117+C160+C203)</f>
        <v>0</v>
      </c>
      <c r="D332" s="86">
        <f t="shared" si="79"/>
        <v>4</v>
      </c>
      <c r="E332" s="86">
        <f t="shared" si="79"/>
        <v>18</v>
      </c>
      <c r="F332" s="86">
        <f t="shared" si="79"/>
        <v>48</v>
      </c>
      <c r="G332" s="86">
        <f t="shared" si="79"/>
        <v>43</v>
      </c>
      <c r="H332" s="86">
        <f>SUM(H74+H117+H160+H203)-3</f>
        <v>47</v>
      </c>
      <c r="I332" s="86">
        <f t="shared" si="79"/>
        <v>38</v>
      </c>
      <c r="J332" s="86">
        <f t="shared" si="79"/>
        <v>56</v>
      </c>
      <c r="K332" s="51">
        <f>SUM(B332:J332)</f>
        <v>254</v>
      </c>
    </row>
    <row r="333" spans="1:11" x14ac:dyDescent="0.25">
      <c r="A333" s="92" t="s">
        <v>49</v>
      </c>
      <c r="B333" s="86">
        <f t="shared" ref="B333:B366" si="80">SUM(B75+B118+B161+B204)</f>
        <v>0</v>
      </c>
      <c r="C333" s="86">
        <f t="shared" ref="C333:J333" si="81">SUM(C75+C118+C161+C204)</f>
        <v>0</v>
      </c>
      <c r="D333" s="86">
        <f t="shared" si="81"/>
        <v>0</v>
      </c>
      <c r="E333" s="86">
        <f t="shared" si="81"/>
        <v>0</v>
      </c>
      <c r="F333" s="86">
        <f t="shared" si="81"/>
        <v>0</v>
      </c>
      <c r="G333" s="86">
        <f t="shared" si="81"/>
        <v>0</v>
      </c>
      <c r="H333" s="86">
        <f t="shared" si="81"/>
        <v>0</v>
      </c>
      <c r="I333" s="86">
        <f t="shared" si="81"/>
        <v>0</v>
      </c>
      <c r="J333" s="86">
        <f t="shared" si="81"/>
        <v>0</v>
      </c>
      <c r="K333" s="51">
        <f t="shared" ref="K333:K366" si="82">SUM(B333:J333)</f>
        <v>0</v>
      </c>
    </row>
    <row r="334" spans="1:11" x14ac:dyDescent="0.25">
      <c r="A334" s="92" t="s">
        <v>45</v>
      </c>
      <c r="B334" s="86">
        <f t="shared" si="80"/>
        <v>0</v>
      </c>
      <c r="C334" s="86">
        <f t="shared" ref="C334:J334" si="83">SUM(C76+C119+C162+C205)</f>
        <v>0</v>
      </c>
      <c r="D334" s="86">
        <f t="shared" si="83"/>
        <v>0</v>
      </c>
      <c r="E334" s="86">
        <f t="shared" si="83"/>
        <v>0</v>
      </c>
      <c r="F334" s="86">
        <f t="shared" si="83"/>
        <v>0</v>
      </c>
      <c r="G334" s="86">
        <f t="shared" si="83"/>
        <v>0</v>
      </c>
      <c r="H334" s="86">
        <f t="shared" si="83"/>
        <v>0</v>
      </c>
      <c r="I334" s="86">
        <f t="shared" si="83"/>
        <v>0</v>
      </c>
      <c r="J334" s="86">
        <f t="shared" si="83"/>
        <v>0</v>
      </c>
      <c r="K334" s="51">
        <f t="shared" si="82"/>
        <v>0</v>
      </c>
    </row>
    <row r="335" spans="1:11" x14ac:dyDescent="0.25">
      <c r="A335" s="92" t="s">
        <v>41</v>
      </c>
      <c r="B335" s="86">
        <f t="shared" si="80"/>
        <v>0</v>
      </c>
      <c r="C335" s="86">
        <f t="shared" ref="C335:J335" si="84">SUM(C77+C120+C163+C206)</f>
        <v>0</v>
      </c>
      <c r="D335" s="86">
        <f t="shared" si="84"/>
        <v>12</v>
      </c>
      <c r="E335" s="86">
        <f t="shared" si="84"/>
        <v>1</v>
      </c>
      <c r="F335" s="86">
        <f t="shared" si="84"/>
        <v>7</v>
      </c>
      <c r="G335" s="86">
        <f t="shared" si="84"/>
        <v>2</v>
      </c>
      <c r="H335" s="86">
        <f t="shared" si="84"/>
        <v>0</v>
      </c>
      <c r="I335" s="86">
        <f t="shared" si="84"/>
        <v>1</v>
      </c>
      <c r="J335" s="86">
        <f t="shared" si="84"/>
        <v>0</v>
      </c>
      <c r="K335" s="51">
        <f t="shared" si="82"/>
        <v>23</v>
      </c>
    </row>
    <row r="336" spans="1:11" x14ac:dyDescent="0.25">
      <c r="A336" s="3" t="s">
        <v>2</v>
      </c>
      <c r="B336" s="86">
        <f t="shared" si="80"/>
        <v>12</v>
      </c>
      <c r="C336" s="86">
        <f t="shared" ref="C336:J336" si="85">SUM(C78+C121+C164+C207)</f>
        <v>11</v>
      </c>
      <c r="D336" s="86">
        <f t="shared" si="85"/>
        <v>19</v>
      </c>
      <c r="E336" s="86">
        <f t="shared" si="85"/>
        <v>26</v>
      </c>
      <c r="F336" s="86">
        <f t="shared" si="85"/>
        <v>7</v>
      </c>
      <c r="G336" s="86">
        <f t="shared" si="85"/>
        <v>7</v>
      </c>
      <c r="H336" s="86">
        <f t="shared" si="85"/>
        <v>4</v>
      </c>
      <c r="I336" s="86">
        <f t="shared" si="85"/>
        <v>2</v>
      </c>
      <c r="J336" s="86">
        <f t="shared" si="85"/>
        <v>0</v>
      </c>
      <c r="K336" s="51">
        <f t="shared" si="82"/>
        <v>88</v>
      </c>
    </row>
    <row r="337" spans="1:25" x14ac:dyDescent="0.25">
      <c r="A337" s="92" t="s">
        <v>43</v>
      </c>
      <c r="B337" s="86">
        <f t="shared" si="80"/>
        <v>0</v>
      </c>
      <c r="C337" s="86">
        <f t="shared" ref="C337:J337" si="86">SUM(C79+C122+C165+C208)</f>
        <v>0</v>
      </c>
      <c r="D337" s="86">
        <f t="shared" si="86"/>
        <v>0</v>
      </c>
      <c r="E337" s="86">
        <f t="shared" si="86"/>
        <v>0</v>
      </c>
      <c r="F337" s="86">
        <f t="shared" si="86"/>
        <v>0</v>
      </c>
      <c r="G337" s="86">
        <f t="shared" si="86"/>
        <v>0</v>
      </c>
      <c r="H337" s="86">
        <f t="shared" si="86"/>
        <v>0</v>
      </c>
      <c r="I337" s="86">
        <f t="shared" si="86"/>
        <v>0</v>
      </c>
      <c r="J337" s="86">
        <f t="shared" si="86"/>
        <v>0</v>
      </c>
      <c r="K337" s="51">
        <f t="shared" si="82"/>
        <v>0</v>
      </c>
    </row>
    <row r="338" spans="1:25" x14ac:dyDescent="0.25">
      <c r="A338" s="3" t="s">
        <v>3</v>
      </c>
      <c r="B338" s="86">
        <f t="shared" si="80"/>
        <v>0</v>
      </c>
      <c r="C338" s="86">
        <f t="shared" ref="C338:J338" si="87">SUM(C80+C123+C166+C209)</f>
        <v>0</v>
      </c>
      <c r="D338" s="86">
        <f t="shared" si="87"/>
        <v>1</v>
      </c>
      <c r="E338" s="86">
        <f t="shared" si="87"/>
        <v>5</v>
      </c>
      <c r="F338" s="86">
        <f t="shared" si="87"/>
        <v>2</v>
      </c>
      <c r="G338" s="86">
        <f t="shared" si="87"/>
        <v>1</v>
      </c>
      <c r="H338" s="86">
        <f t="shared" si="87"/>
        <v>0</v>
      </c>
      <c r="I338" s="86">
        <f t="shared" si="87"/>
        <v>1</v>
      </c>
      <c r="J338" s="86">
        <f t="shared" si="87"/>
        <v>0</v>
      </c>
      <c r="K338" s="51">
        <f t="shared" si="82"/>
        <v>10</v>
      </c>
    </row>
    <row r="339" spans="1:25" x14ac:dyDescent="0.25">
      <c r="A339" s="3" t="s">
        <v>4</v>
      </c>
      <c r="B339" s="86">
        <f t="shared" si="80"/>
        <v>0</v>
      </c>
      <c r="C339" s="86">
        <f t="shared" ref="C339:J339" si="88">SUM(C81+C124+C167+C210)</f>
        <v>0</v>
      </c>
      <c r="D339" s="86">
        <f t="shared" si="88"/>
        <v>1</v>
      </c>
      <c r="E339" s="86">
        <f t="shared" si="88"/>
        <v>0</v>
      </c>
      <c r="F339" s="86">
        <f t="shared" si="88"/>
        <v>0</v>
      </c>
      <c r="G339" s="86">
        <f t="shared" si="88"/>
        <v>0</v>
      </c>
      <c r="H339" s="86">
        <f t="shared" si="88"/>
        <v>0</v>
      </c>
      <c r="I339" s="86">
        <f t="shared" si="88"/>
        <v>0</v>
      </c>
      <c r="J339" s="86">
        <f t="shared" si="88"/>
        <v>0</v>
      </c>
      <c r="K339" s="51">
        <f t="shared" si="82"/>
        <v>1</v>
      </c>
    </row>
    <row r="340" spans="1:25" x14ac:dyDescent="0.25">
      <c r="A340" s="92" t="s">
        <v>48</v>
      </c>
      <c r="B340" s="86">
        <f t="shared" si="80"/>
        <v>0</v>
      </c>
      <c r="C340" s="86">
        <f t="shared" ref="C340:J340" si="89">SUM(C82+C125+C168+C211)</f>
        <v>0</v>
      </c>
      <c r="D340" s="86">
        <f t="shared" si="89"/>
        <v>0</v>
      </c>
      <c r="E340" s="86">
        <f t="shared" si="89"/>
        <v>0</v>
      </c>
      <c r="F340" s="86">
        <f t="shared" si="89"/>
        <v>0</v>
      </c>
      <c r="G340" s="86">
        <f t="shared" si="89"/>
        <v>0</v>
      </c>
      <c r="H340" s="86">
        <f t="shared" si="89"/>
        <v>0</v>
      </c>
      <c r="I340" s="86">
        <f t="shared" si="89"/>
        <v>0</v>
      </c>
      <c r="J340" s="86">
        <f t="shared" si="89"/>
        <v>0</v>
      </c>
      <c r="K340" s="51">
        <f t="shared" si="82"/>
        <v>0</v>
      </c>
    </row>
    <row r="341" spans="1:25" x14ac:dyDescent="0.25">
      <c r="A341" s="3" t="s">
        <v>6</v>
      </c>
      <c r="B341" s="86">
        <f t="shared" si="80"/>
        <v>0</v>
      </c>
      <c r="C341" s="86">
        <f t="shared" ref="C341:J341" si="90">SUM(C83+C126+C169+C212)</f>
        <v>0</v>
      </c>
      <c r="D341" s="86">
        <f t="shared" si="90"/>
        <v>0</v>
      </c>
      <c r="E341" s="86">
        <f t="shared" si="90"/>
        <v>0</v>
      </c>
      <c r="F341" s="86">
        <f t="shared" si="90"/>
        <v>0</v>
      </c>
      <c r="G341" s="86">
        <f t="shared" si="90"/>
        <v>0</v>
      </c>
      <c r="H341" s="86">
        <f t="shared" si="90"/>
        <v>0</v>
      </c>
      <c r="I341" s="86">
        <f t="shared" si="90"/>
        <v>0</v>
      </c>
      <c r="J341" s="86">
        <f t="shared" si="90"/>
        <v>0</v>
      </c>
      <c r="K341" s="51">
        <f t="shared" si="82"/>
        <v>0</v>
      </c>
    </row>
    <row r="342" spans="1:25" x14ac:dyDescent="0.25">
      <c r="A342" s="3" t="s">
        <v>7</v>
      </c>
      <c r="B342" s="86">
        <f t="shared" si="80"/>
        <v>0</v>
      </c>
      <c r="C342" s="86">
        <f t="shared" ref="C342:J342" si="91">SUM(C84+C127+C170+C213)</f>
        <v>0</v>
      </c>
      <c r="D342" s="86">
        <f t="shared" si="91"/>
        <v>0</v>
      </c>
      <c r="E342" s="86">
        <f t="shared" si="91"/>
        <v>0</v>
      </c>
      <c r="F342" s="86">
        <f t="shared" si="91"/>
        <v>0</v>
      </c>
      <c r="G342" s="86">
        <f t="shared" si="91"/>
        <v>0</v>
      </c>
      <c r="H342" s="86">
        <f t="shared" si="91"/>
        <v>8</v>
      </c>
      <c r="I342" s="86">
        <f t="shared" si="91"/>
        <v>2</v>
      </c>
      <c r="J342" s="86">
        <f t="shared" si="91"/>
        <v>1</v>
      </c>
      <c r="K342" s="51">
        <f t="shared" si="82"/>
        <v>11</v>
      </c>
    </row>
    <row r="343" spans="1:25" x14ac:dyDescent="0.25">
      <c r="A343" s="124" t="s">
        <v>83</v>
      </c>
      <c r="B343" s="86">
        <f t="shared" si="80"/>
        <v>0</v>
      </c>
      <c r="C343" s="86">
        <f t="shared" ref="C343:J343" si="92">SUM(C85+C128+C171+C214)</f>
        <v>0</v>
      </c>
      <c r="D343" s="86">
        <f t="shared" si="92"/>
        <v>0</v>
      </c>
      <c r="E343" s="86">
        <f t="shared" si="92"/>
        <v>0</v>
      </c>
      <c r="F343" s="86">
        <f t="shared" si="92"/>
        <v>0</v>
      </c>
      <c r="G343" s="86">
        <f t="shared" si="92"/>
        <v>0</v>
      </c>
      <c r="H343" s="86">
        <f t="shared" si="92"/>
        <v>0</v>
      </c>
      <c r="I343" s="86">
        <f t="shared" si="92"/>
        <v>0</v>
      </c>
      <c r="J343" s="86">
        <f t="shared" si="92"/>
        <v>0</v>
      </c>
      <c r="K343" s="51">
        <f t="shared" si="82"/>
        <v>0</v>
      </c>
    </row>
    <row r="344" spans="1:25" x14ac:dyDescent="0.25">
      <c r="A344" s="92" t="s">
        <v>50</v>
      </c>
      <c r="B344" s="86">
        <f t="shared" si="80"/>
        <v>0</v>
      </c>
      <c r="C344" s="86">
        <f t="shared" ref="C344:J344" si="93">SUM(C86+C129+C172+C215)</f>
        <v>0</v>
      </c>
      <c r="D344" s="86">
        <f t="shared" si="93"/>
        <v>0</v>
      </c>
      <c r="E344" s="86">
        <f t="shared" si="93"/>
        <v>0</v>
      </c>
      <c r="F344" s="86">
        <f t="shared" si="93"/>
        <v>1</v>
      </c>
      <c r="G344" s="86">
        <f t="shared" si="93"/>
        <v>0</v>
      </c>
      <c r="H344" s="86">
        <f t="shared" si="93"/>
        <v>0</v>
      </c>
      <c r="I344" s="86">
        <f t="shared" si="93"/>
        <v>0</v>
      </c>
      <c r="J344" s="86">
        <f t="shared" si="93"/>
        <v>0</v>
      </c>
      <c r="K344" s="51">
        <f t="shared" si="82"/>
        <v>1</v>
      </c>
    </row>
    <row r="345" spans="1:25" x14ac:dyDescent="0.25">
      <c r="A345" s="92" t="s">
        <v>51</v>
      </c>
      <c r="B345" s="86">
        <f t="shared" si="80"/>
        <v>0</v>
      </c>
      <c r="C345" s="86">
        <f t="shared" ref="C345:J345" si="94">SUM(C87+C130+C173+C216)</f>
        <v>0</v>
      </c>
      <c r="D345" s="86">
        <f t="shared" si="94"/>
        <v>0</v>
      </c>
      <c r="E345" s="86">
        <f t="shared" si="94"/>
        <v>0</v>
      </c>
      <c r="F345" s="86">
        <f t="shared" si="94"/>
        <v>0</v>
      </c>
      <c r="G345" s="86">
        <f t="shared" si="94"/>
        <v>0</v>
      </c>
      <c r="H345" s="86">
        <f t="shared" si="94"/>
        <v>0</v>
      </c>
      <c r="I345" s="86">
        <f t="shared" si="94"/>
        <v>0</v>
      </c>
      <c r="J345" s="86">
        <f t="shared" si="94"/>
        <v>0</v>
      </c>
      <c r="K345" s="51">
        <f t="shared" si="82"/>
        <v>0</v>
      </c>
    </row>
    <row r="346" spans="1:25" x14ac:dyDescent="0.25">
      <c r="A346" s="92" t="s">
        <v>42</v>
      </c>
      <c r="B346" s="86">
        <f t="shared" si="80"/>
        <v>0</v>
      </c>
      <c r="C346" s="86">
        <f t="shared" ref="C346:J346" si="95">SUM(C88+C131+C174+C217)</f>
        <v>0</v>
      </c>
      <c r="D346" s="86">
        <f t="shared" si="95"/>
        <v>0</v>
      </c>
      <c r="E346" s="86">
        <f t="shared" si="95"/>
        <v>0</v>
      </c>
      <c r="F346" s="86">
        <f t="shared" si="95"/>
        <v>1</v>
      </c>
      <c r="G346" s="86">
        <f t="shared" si="95"/>
        <v>1</v>
      </c>
      <c r="H346" s="86">
        <f t="shared" si="95"/>
        <v>0</v>
      </c>
      <c r="I346" s="86">
        <f t="shared" si="95"/>
        <v>0</v>
      </c>
      <c r="J346" s="86">
        <f t="shared" si="95"/>
        <v>3</v>
      </c>
      <c r="K346" s="51">
        <f t="shared" si="82"/>
        <v>5</v>
      </c>
    </row>
    <row r="347" spans="1:25" x14ac:dyDescent="0.25">
      <c r="A347" s="3" t="s">
        <v>8</v>
      </c>
      <c r="B347" s="86">
        <f t="shared" si="80"/>
        <v>0</v>
      </c>
      <c r="C347" s="86">
        <f t="shared" ref="C347:J347" si="96">SUM(C89+C132+C175+C218)</f>
        <v>0</v>
      </c>
      <c r="D347" s="86">
        <f t="shared" si="96"/>
        <v>0</v>
      </c>
      <c r="E347" s="86">
        <f t="shared" si="96"/>
        <v>0</v>
      </c>
      <c r="F347" s="86">
        <f t="shared" si="96"/>
        <v>0</v>
      </c>
      <c r="G347" s="86">
        <f t="shared" si="96"/>
        <v>0</v>
      </c>
      <c r="H347" s="86">
        <f t="shared" si="96"/>
        <v>28</v>
      </c>
      <c r="I347" s="86">
        <f t="shared" si="96"/>
        <v>0</v>
      </c>
      <c r="J347" s="86">
        <f t="shared" si="96"/>
        <v>6</v>
      </c>
      <c r="K347" s="51">
        <f t="shared" si="82"/>
        <v>34</v>
      </c>
    </row>
    <row r="348" spans="1:25" x14ac:dyDescent="0.25">
      <c r="A348" s="3" t="s">
        <v>9</v>
      </c>
      <c r="B348" s="86">
        <f t="shared" si="80"/>
        <v>0</v>
      </c>
      <c r="C348" s="86">
        <f t="shared" ref="C348:J348" si="97">SUM(C90+C133+C176+C219)</f>
        <v>12</v>
      </c>
      <c r="D348" s="86">
        <f t="shared" si="97"/>
        <v>205</v>
      </c>
      <c r="E348" s="86">
        <f t="shared" si="97"/>
        <v>95</v>
      </c>
      <c r="F348" s="86">
        <f t="shared" si="97"/>
        <v>268</v>
      </c>
      <c r="G348" s="86">
        <f t="shared" si="97"/>
        <v>65</v>
      </c>
      <c r="H348" s="86">
        <f t="shared" si="97"/>
        <v>0</v>
      </c>
      <c r="I348" s="86">
        <f t="shared" si="97"/>
        <v>0</v>
      </c>
      <c r="J348" s="86">
        <f t="shared" si="97"/>
        <v>0</v>
      </c>
      <c r="K348" s="51">
        <f t="shared" si="82"/>
        <v>645</v>
      </c>
      <c r="O348" s="2"/>
      <c r="P348" s="2"/>
      <c r="Q348" s="2"/>
      <c r="R348" s="2"/>
      <c r="S348" s="2"/>
      <c r="T348" s="2"/>
      <c r="U348" s="2"/>
      <c r="V348" s="2"/>
      <c r="W348" s="2"/>
      <c r="X348" s="2"/>
      <c r="Y348" s="2"/>
    </row>
    <row r="349" spans="1:25" x14ac:dyDescent="0.25">
      <c r="A349" s="92" t="s">
        <v>44</v>
      </c>
      <c r="B349" s="86">
        <f t="shared" si="80"/>
        <v>0</v>
      </c>
      <c r="C349" s="86">
        <f t="shared" ref="C349:J349" si="98">SUM(C91+C134+C177+C220)</f>
        <v>0</v>
      </c>
      <c r="D349" s="86">
        <f t="shared" si="98"/>
        <v>0</v>
      </c>
      <c r="E349" s="86">
        <f t="shared" si="98"/>
        <v>4</v>
      </c>
      <c r="F349" s="86">
        <f t="shared" si="98"/>
        <v>2</v>
      </c>
      <c r="G349" s="86">
        <f t="shared" si="98"/>
        <v>0</v>
      </c>
      <c r="H349" s="86">
        <f t="shared" si="98"/>
        <v>0</v>
      </c>
      <c r="I349" s="86">
        <f t="shared" si="98"/>
        <v>0</v>
      </c>
      <c r="J349" s="86">
        <f t="shared" si="98"/>
        <v>0</v>
      </c>
      <c r="K349" s="51">
        <f t="shared" si="82"/>
        <v>6</v>
      </c>
    </row>
    <row r="350" spans="1:25" x14ac:dyDescent="0.25">
      <c r="A350" s="3" t="s">
        <v>10</v>
      </c>
      <c r="B350" s="86">
        <f t="shared" si="80"/>
        <v>0</v>
      </c>
      <c r="C350" s="86">
        <f t="shared" ref="C350:J350" si="99">SUM(C92+C135+C178+C221)</f>
        <v>0</v>
      </c>
      <c r="D350" s="86">
        <f t="shared" si="99"/>
        <v>15</v>
      </c>
      <c r="E350" s="86">
        <f t="shared" si="99"/>
        <v>16</v>
      </c>
      <c r="F350" s="86">
        <f t="shared" si="99"/>
        <v>15</v>
      </c>
      <c r="G350" s="86">
        <f t="shared" si="99"/>
        <v>2</v>
      </c>
      <c r="H350" s="86">
        <f t="shared" si="99"/>
        <v>0</v>
      </c>
      <c r="I350" s="86">
        <f t="shared" si="99"/>
        <v>0</v>
      </c>
      <c r="J350" s="86">
        <f t="shared" si="99"/>
        <v>0</v>
      </c>
      <c r="K350" s="51">
        <f t="shared" si="82"/>
        <v>48</v>
      </c>
    </row>
    <row r="351" spans="1:25" x14ac:dyDescent="0.25">
      <c r="A351" s="3" t="s">
        <v>11</v>
      </c>
      <c r="B351" s="86">
        <f t="shared" si="80"/>
        <v>0</v>
      </c>
      <c r="C351" s="86">
        <f t="shared" ref="C351:J351" si="100">SUM(C93+C136+C179+C222)</f>
        <v>0</v>
      </c>
      <c r="D351" s="86">
        <f t="shared" si="100"/>
        <v>55</v>
      </c>
      <c r="E351" s="86">
        <f t="shared" si="100"/>
        <v>419</v>
      </c>
      <c r="F351" s="86">
        <f t="shared" si="100"/>
        <v>50</v>
      </c>
      <c r="G351" s="86">
        <f t="shared" si="100"/>
        <v>155</v>
      </c>
      <c r="H351" s="86">
        <f t="shared" si="100"/>
        <v>125</v>
      </c>
      <c r="I351" s="86">
        <f t="shared" si="100"/>
        <v>125</v>
      </c>
      <c r="J351" s="86">
        <f t="shared" si="100"/>
        <v>13</v>
      </c>
      <c r="K351" s="51">
        <f t="shared" si="82"/>
        <v>942</v>
      </c>
    </row>
    <row r="352" spans="1:25" x14ac:dyDescent="0.25">
      <c r="A352" s="3" t="s">
        <v>12</v>
      </c>
      <c r="B352" s="86">
        <f t="shared" si="80"/>
        <v>0</v>
      </c>
      <c r="C352" s="86">
        <f t="shared" ref="C352:J352" si="101">SUM(C94+C137+C180+C223)</f>
        <v>0</v>
      </c>
      <c r="D352" s="86">
        <f t="shared" si="101"/>
        <v>16</v>
      </c>
      <c r="E352" s="86">
        <f t="shared" si="101"/>
        <v>163</v>
      </c>
      <c r="F352" s="86">
        <f t="shared" si="101"/>
        <v>20</v>
      </c>
      <c r="G352" s="86">
        <f t="shared" si="101"/>
        <v>35</v>
      </c>
      <c r="H352" s="86">
        <f t="shared" si="101"/>
        <v>6</v>
      </c>
      <c r="I352" s="86">
        <f t="shared" si="101"/>
        <v>2</v>
      </c>
      <c r="J352" s="86">
        <f t="shared" si="101"/>
        <v>0</v>
      </c>
      <c r="K352" s="51">
        <f t="shared" si="82"/>
        <v>242</v>
      </c>
    </row>
    <row r="353" spans="1:12" x14ac:dyDescent="0.25">
      <c r="A353" s="92" t="s">
        <v>32</v>
      </c>
      <c r="B353" s="86">
        <f t="shared" si="80"/>
        <v>0</v>
      </c>
      <c r="C353" s="86">
        <f t="shared" ref="C353:J353" si="102">SUM(C95+C138+C181+C224)</f>
        <v>0</v>
      </c>
      <c r="D353" s="86">
        <f t="shared" si="102"/>
        <v>0</v>
      </c>
      <c r="E353" s="86">
        <f t="shared" si="102"/>
        <v>0</v>
      </c>
      <c r="F353" s="86">
        <f t="shared" si="102"/>
        <v>0</v>
      </c>
      <c r="G353" s="86">
        <f t="shared" si="102"/>
        <v>0</v>
      </c>
      <c r="H353" s="86">
        <f t="shared" si="102"/>
        <v>0</v>
      </c>
      <c r="I353" s="86">
        <f t="shared" si="102"/>
        <v>1</v>
      </c>
      <c r="J353" s="86">
        <f t="shared" si="102"/>
        <v>2</v>
      </c>
      <c r="K353" s="51">
        <f t="shared" si="82"/>
        <v>3</v>
      </c>
    </row>
    <row r="354" spans="1:12" x14ac:dyDescent="0.25">
      <c r="A354" s="3" t="s">
        <v>18</v>
      </c>
      <c r="B354" s="86">
        <f t="shared" si="80"/>
        <v>0</v>
      </c>
      <c r="C354" s="86">
        <f t="shared" ref="C354:J354" si="103">SUM(C96+C139+C182+C225)</f>
        <v>0</v>
      </c>
      <c r="D354" s="86">
        <f t="shared" si="103"/>
        <v>0</v>
      </c>
      <c r="E354" s="86">
        <f t="shared" si="103"/>
        <v>30</v>
      </c>
      <c r="F354" s="86">
        <f t="shared" si="103"/>
        <v>6120</v>
      </c>
      <c r="G354" s="86">
        <f t="shared" si="103"/>
        <v>20</v>
      </c>
      <c r="H354" s="86">
        <f t="shared" si="103"/>
        <v>1</v>
      </c>
      <c r="I354" s="86">
        <f t="shared" si="103"/>
        <v>4</v>
      </c>
      <c r="J354" s="86">
        <f t="shared" si="103"/>
        <v>9</v>
      </c>
      <c r="K354" s="51">
        <f t="shared" si="82"/>
        <v>6184</v>
      </c>
    </row>
    <row r="355" spans="1:12" x14ac:dyDescent="0.25">
      <c r="A355" s="92" t="s">
        <v>46</v>
      </c>
      <c r="B355" s="86">
        <f t="shared" si="80"/>
        <v>0</v>
      </c>
      <c r="C355" s="86">
        <f t="shared" ref="C355:J355" si="104">SUM(C97+C140+C183+C226)</f>
        <v>0</v>
      </c>
      <c r="D355" s="86">
        <f t="shared" si="104"/>
        <v>0</v>
      </c>
      <c r="E355" s="86">
        <f t="shared" si="104"/>
        <v>0</v>
      </c>
      <c r="F355" s="86">
        <f t="shared" si="104"/>
        <v>0</v>
      </c>
      <c r="G355" s="86">
        <f t="shared" si="104"/>
        <v>0</v>
      </c>
      <c r="H355" s="86">
        <f t="shared" si="104"/>
        <v>0</v>
      </c>
      <c r="I355" s="86">
        <f t="shared" si="104"/>
        <v>0</v>
      </c>
      <c r="J355" s="86">
        <f t="shared" si="104"/>
        <v>0</v>
      </c>
      <c r="K355" s="51">
        <f t="shared" si="82"/>
        <v>0</v>
      </c>
    </row>
    <row r="356" spans="1:12" x14ac:dyDescent="0.25">
      <c r="A356" s="3" t="s">
        <v>13</v>
      </c>
      <c r="B356" s="86">
        <f t="shared" si="80"/>
        <v>0</v>
      </c>
      <c r="C356" s="86">
        <f t="shared" ref="C356:J356" si="105">SUM(C98+C141+C184+C227)</f>
        <v>0</v>
      </c>
      <c r="D356" s="86">
        <f t="shared" si="105"/>
        <v>0</v>
      </c>
      <c r="E356" s="86">
        <f t="shared" si="105"/>
        <v>0</v>
      </c>
      <c r="F356" s="86">
        <f t="shared" si="105"/>
        <v>0</v>
      </c>
      <c r="G356" s="86">
        <f t="shared" si="105"/>
        <v>0</v>
      </c>
      <c r="H356" s="86">
        <f t="shared" si="105"/>
        <v>0</v>
      </c>
      <c r="I356" s="86">
        <f t="shared" si="105"/>
        <v>0</v>
      </c>
      <c r="J356" s="86">
        <f t="shared" si="105"/>
        <v>0</v>
      </c>
      <c r="K356" s="51">
        <f t="shared" si="82"/>
        <v>0</v>
      </c>
    </row>
    <row r="357" spans="1:12" x14ac:dyDescent="0.25">
      <c r="A357" s="3" t="s">
        <v>14</v>
      </c>
      <c r="B357" s="86">
        <f t="shared" si="80"/>
        <v>0</v>
      </c>
      <c r="C357" s="86">
        <f t="shared" ref="C357:J357" si="106">SUM(C99+C142+C185+C228)</f>
        <v>0</v>
      </c>
      <c r="D357" s="86">
        <f t="shared" si="106"/>
        <v>107</v>
      </c>
      <c r="E357" s="86">
        <f t="shared" si="106"/>
        <v>29</v>
      </c>
      <c r="F357" s="86">
        <f t="shared" si="106"/>
        <v>306</v>
      </c>
      <c r="G357" s="86">
        <f t="shared" si="106"/>
        <v>7</v>
      </c>
      <c r="H357" s="86">
        <f t="shared" si="106"/>
        <v>4</v>
      </c>
      <c r="I357" s="86">
        <f t="shared" si="106"/>
        <v>54</v>
      </c>
      <c r="J357" s="86">
        <f t="shared" si="106"/>
        <v>0</v>
      </c>
      <c r="K357" s="51">
        <f t="shared" si="82"/>
        <v>507</v>
      </c>
    </row>
    <row r="358" spans="1:12" x14ac:dyDescent="0.25">
      <c r="A358" s="92" t="s">
        <v>40</v>
      </c>
      <c r="B358" s="86">
        <f t="shared" si="80"/>
        <v>0</v>
      </c>
      <c r="C358" s="86">
        <f t="shared" ref="C358:J358" si="107">SUM(C100+C143+C186+C229)</f>
        <v>0</v>
      </c>
      <c r="D358" s="86">
        <f t="shared" si="107"/>
        <v>0</v>
      </c>
      <c r="E358" s="86">
        <f t="shared" si="107"/>
        <v>0</v>
      </c>
      <c r="F358" s="86">
        <f t="shared" si="107"/>
        <v>1</v>
      </c>
      <c r="G358" s="86">
        <f t="shared" si="107"/>
        <v>0</v>
      </c>
      <c r="H358" s="86">
        <f t="shared" si="107"/>
        <v>0</v>
      </c>
      <c r="I358" s="86">
        <f t="shared" si="107"/>
        <v>0</v>
      </c>
      <c r="J358" s="86">
        <f t="shared" si="107"/>
        <v>0</v>
      </c>
      <c r="K358" s="51">
        <f t="shared" si="82"/>
        <v>1</v>
      </c>
    </row>
    <row r="359" spans="1:12" x14ac:dyDescent="0.25">
      <c r="A359" s="92" t="s">
        <v>52</v>
      </c>
      <c r="B359" s="86">
        <f t="shared" si="80"/>
        <v>0</v>
      </c>
      <c r="C359" s="86">
        <f t="shared" ref="C359:J359" si="108">SUM(C101+C144+C187+C230)</f>
        <v>0</v>
      </c>
      <c r="D359" s="86">
        <f t="shared" si="108"/>
        <v>0</v>
      </c>
      <c r="E359" s="86">
        <f t="shared" si="108"/>
        <v>1</v>
      </c>
      <c r="F359" s="86">
        <f t="shared" si="108"/>
        <v>0</v>
      </c>
      <c r="G359" s="86">
        <f t="shared" si="108"/>
        <v>0</v>
      </c>
      <c r="H359" s="86">
        <f t="shared" si="108"/>
        <v>0</v>
      </c>
      <c r="I359" s="86">
        <f t="shared" si="108"/>
        <v>0</v>
      </c>
      <c r="J359" s="86">
        <f t="shared" si="108"/>
        <v>0</v>
      </c>
      <c r="K359" s="51">
        <f t="shared" si="82"/>
        <v>1</v>
      </c>
    </row>
    <row r="360" spans="1:12" x14ac:dyDescent="0.25">
      <c r="A360" s="92" t="s">
        <v>53</v>
      </c>
      <c r="B360" s="86">
        <f t="shared" si="80"/>
        <v>0</v>
      </c>
      <c r="C360" s="86">
        <f t="shared" ref="C360:J360" si="109">SUM(C102+C145+C188+C231)</f>
        <v>0</v>
      </c>
      <c r="D360" s="86">
        <f t="shared" si="109"/>
        <v>0</v>
      </c>
      <c r="E360" s="86">
        <f t="shared" si="109"/>
        <v>0</v>
      </c>
      <c r="F360" s="86">
        <f t="shared" si="109"/>
        <v>0</v>
      </c>
      <c r="G360" s="86">
        <f t="shared" si="109"/>
        <v>0</v>
      </c>
      <c r="H360" s="86">
        <f t="shared" si="109"/>
        <v>0</v>
      </c>
      <c r="I360" s="86">
        <f t="shared" si="109"/>
        <v>0</v>
      </c>
      <c r="J360" s="86">
        <f t="shared" si="109"/>
        <v>0</v>
      </c>
      <c r="K360" s="51">
        <f t="shared" si="82"/>
        <v>0</v>
      </c>
    </row>
    <row r="361" spans="1:12" x14ac:dyDescent="0.25">
      <c r="A361" s="3" t="s">
        <v>15</v>
      </c>
      <c r="B361" s="86">
        <f t="shared" si="80"/>
        <v>0</v>
      </c>
      <c r="C361" s="86">
        <f t="shared" ref="C361:J361" si="110">SUM(C103+C146+C189+C232)</f>
        <v>0</v>
      </c>
      <c r="D361" s="86">
        <f t="shared" si="110"/>
        <v>2</v>
      </c>
      <c r="E361" s="86">
        <f t="shared" si="110"/>
        <v>0</v>
      </c>
      <c r="F361" s="86">
        <f t="shared" si="110"/>
        <v>11</v>
      </c>
      <c r="G361" s="86">
        <f t="shared" si="110"/>
        <v>0</v>
      </c>
      <c r="H361" s="86">
        <f t="shared" si="110"/>
        <v>4</v>
      </c>
      <c r="I361" s="86">
        <f t="shared" si="110"/>
        <v>0</v>
      </c>
      <c r="J361" s="86">
        <f t="shared" si="110"/>
        <v>0</v>
      </c>
      <c r="K361" s="51">
        <f t="shared" si="82"/>
        <v>17</v>
      </c>
    </row>
    <row r="362" spans="1:12" x14ac:dyDescent="0.25">
      <c r="A362" s="92" t="s">
        <v>54</v>
      </c>
      <c r="B362" s="86">
        <f t="shared" si="80"/>
        <v>0</v>
      </c>
      <c r="C362" s="86">
        <f t="shared" ref="C362:J362" si="111">SUM(C104+C147+C190+C233)</f>
        <v>0</v>
      </c>
      <c r="D362" s="86">
        <f t="shared" si="111"/>
        <v>0</v>
      </c>
      <c r="E362" s="86">
        <f t="shared" si="111"/>
        <v>0</v>
      </c>
      <c r="F362" s="86">
        <f t="shared" si="111"/>
        <v>0</v>
      </c>
      <c r="G362" s="86">
        <f t="shared" si="111"/>
        <v>0</v>
      </c>
      <c r="H362" s="86">
        <f t="shared" si="111"/>
        <v>0</v>
      </c>
      <c r="I362" s="86">
        <f t="shared" si="111"/>
        <v>0</v>
      </c>
      <c r="J362" s="86">
        <f t="shared" si="111"/>
        <v>0</v>
      </c>
      <c r="K362" s="51">
        <f t="shared" si="82"/>
        <v>0</v>
      </c>
    </row>
    <row r="363" spans="1:12" x14ac:dyDescent="0.25">
      <c r="A363" s="92" t="s">
        <v>47</v>
      </c>
      <c r="B363" s="86">
        <f t="shared" si="80"/>
        <v>0</v>
      </c>
      <c r="C363" s="86">
        <f t="shared" ref="C363:J363" si="112">SUM(C105+C148+C191+C234)</f>
        <v>0</v>
      </c>
      <c r="D363" s="86">
        <f t="shared" si="112"/>
        <v>1</v>
      </c>
      <c r="E363" s="86">
        <f t="shared" si="112"/>
        <v>3</v>
      </c>
      <c r="F363" s="86">
        <f t="shared" si="112"/>
        <v>11</v>
      </c>
      <c r="G363" s="86">
        <f t="shared" si="112"/>
        <v>0</v>
      </c>
      <c r="H363" s="86">
        <f t="shared" si="112"/>
        <v>2</v>
      </c>
      <c r="I363" s="86">
        <f t="shared" si="112"/>
        <v>0</v>
      </c>
      <c r="J363" s="86">
        <f t="shared" si="112"/>
        <v>0</v>
      </c>
      <c r="K363" s="51">
        <f t="shared" si="82"/>
        <v>17</v>
      </c>
    </row>
    <row r="364" spans="1:12" x14ac:dyDescent="0.25">
      <c r="A364" s="3" t="s">
        <v>16</v>
      </c>
      <c r="B364" s="86">
        <f t="shared" si="80"/>
        <v>0</v>
      </c>
      <c r="C364" s="86">
        <f t="shared" ref="C364:J364" si="113">SUM(C106+C149+C192+C235)</f>
        <v>0</v>
      </c>
      <c r="D364" s="86">
        <f t="shared" si="113"/>
        <v>0</v>
      </c>
      <c r="E364" s="86">
        <f t="shared" si="113"/>
        <v>0</v>
      </c>
      <c r="F364" s="86">
        <f t="shared" si="113"/>
        <v>0</v>
      </c>
      <c r="G364" s="86">
        <f t="shared" si="113"/>
        <v>0</v>
      </c>
      <c r="H364" s="86">
        <f t="shared" si="113"/>
        <v>0</v>
      </c>
      <c r="I364" s="86">
        <f t="shared" si="113"/>
        <v>0</v>
      </c>
      <c r="J364" s="86">
        <f t="shared" si="113"/>
        <v>0</v>
      </c>
      <c r="K364" s="51">
        <f t="shared" si="82"/>
        <v>0</v>
      </c>
    </row>
    <row r="365" spans="1:12" x14ac:dyDescent="0.25">
      <c r="A365" s="92" t="s">
        <v>55</v>
      </c>
      <c r="B365" s="86">
        <f t="shared" si="80"/>
        <v>0</v>
      </c>
      <c r="C365" s="86">
        <f t="shared" ref="C365:J365" si="114">SUM(C107+C150+C193+C236)</f>
        <v>0</v>
      </c>
      <c r="D365" s="86">
        <f t="shared" si="114"/>
        <v>0</v>
      </c>
      <c r="E365" s="86">
        <f t="shared" si="114"/>
        <v>0</v>
      </c>
      <c r="F365" s="86">
        <f t="shared" si="114"/>
        <v>0</v>
      </c>
      <c r="G365" s="86">
        <f t="shared" si="114"/>
        <v>0</v>
      </c>
      <c r="H365" s="86">
        <f t="shared" si="114"/>
        <v>0</v>
      </c>
      <c r="I365" s="86">
        <f t="shared" si="114"/>
        <v>0</v>
      </c>
      <c r="J365" s="86">
        <f t="shared" si="114"/>
        <v>0</v>
      </c>
      <c r="K365" s="51">
        <f t="shared" si="82"/>
        <v>0</v>
      </c>
    </row>
    <row r="366" spans="1:12" x14ac:dyDescent="0.25">
      <c r="A366" s="87" t="s">
        <v>17</v>
      </c>
      <c r="B366" s="86">
        <f t="shared" si="80"/>
        <v>0</v>
      </c>
      <c r="C366" s="86">
        <f t="shared" ref="C366:J366" si="115">SUM(C108+C151+C194+C237)</f>
        <v>0</v>
      </c>
      <c r="D366" s="86">
        <f t="shared" si="115"/>
        <v>0</v>
      </c>
      <c r="E366" s="86">
        <f t="shared" si="115"/>
        <v>0</v>
      </c>
      <c r="F366" s="86">
        <f t="shared" si="115"/>
        <v>0</v>
      </c>
      <c r="G366" s="86">
        <f t="shared" si="115"/>
        <v>17</v>
      </c>
      <c r="H366" s="86">
        <f t="shared" si="115"/>
        <v>0</v>
      </c>
      <c r="I366" s="86">
        <f t="shared" si="115"/>
        <v>0</v>
      </c>
      <c r="J366" s="86">
        <f t="shared" si="115"/>
        <v>0</v>
      </c>
      <c r="K366" s="89">
        <f t="shared" si="82"/>
        <v>17</v>
      </c>
    </row>
    <row r="367" spans="1:12" x14ac:dyDescent="0.25">
      <c r="A367" s="10" t="s">
        <v>24</v>
      </c>
      <c r="B367" s="223">
        <f>SUM(B332:B366)</f>
        <v>12</v>
      </c>
      <c r="C367" s="214">
        <f>SUM(C332:C366)</f>
        <v>23</v>
      </c>
      <c r="D367" s="214">
        <f t="shared" ref="D367:J367" si="116">SUM(D332:D366)</f>
        <v>438</v>
      </c>
      <c r="E367" s="214">
        <f t="shared" si="116"/>
        <v>810</v>
      </c>
      <c r="F367" s="214">
        <f t="shared" si="116"/>
        <v>6870</v>
      </c>
      <c r="G367" s="214">
        <f t="shared" si="116"/>
        <v>355</v>
      </c>
      <c r="H367" s="214">
        <f t="shared" si="116"/>
        <v>229</v>
      </c>
      <c r="I367" s="214">
        <f t="shared" si="116"/>
        <v>230</v>
      </c>
      <c r="J367" s="214">
        <f t="shared" si="116"/>
        <v>90</v>
      </c>
      <c r="K367" s="51">
        <f t="shared" ref="K367" si="117">SUM(K331:K366)</f>
        <v>9057</v>
      </c>
      <c r="L367" s="19"/>
    </row>
    <row r="368" spans="1:12" x14ac:dyDescent="0.25">
      <c r="B368" s="19"/>
      <c r="C368" s="19"/>
      <c r="D368" s="19"/>
      <c r="E368" s="19"/>
      <c r="F368" s="19"/>
      <c r="G368" s="19"/>
      <c r="H368" s="19"/>
      <c r="I368" s="19"/>
      <c r="J368" s="19"/>
      <c r="K368" s="19"/>
    </row>
    <row r="420" spans="15:25" x14ac:dyDescent="0.25">
      <c r="O420" s="2"/>
      <c r="P420" s="2"/>
      <c r="Q420" s="2"/>
      <c r="R420" s="2"/>
      <c r="S420" s="2"/>
      <c r="T420" s="2"/>
      <c r="U420" s="2"/>
      <c r="V420" s="2"/>
      <c r="W420" s="2"/>
      <c r="X420" s="2"/>
      <c r="Y420" s="2"/>
    </row>
    <row r="421" spans="15:25" s="2" customFormat="1" x14ac:dyDescent="0.25">
      <c r="O421"/>
      <c r="P421"/>
      <c r="Q421"/>
      <c r="R421"/>
      <c r="S421"/>
      <c r="T421"/>
      <c r="U421"/>
      <c r="V421"/>
      <c r="W421"/>
      <c r="X421"/>
      <c r="Y421"/>
    </row>
    <row r="493" spans="15:25" s="2" customFormat="1" x14ac:dyDescent="0.25">
      <c r="O493"/>
      <c r="P493"/>
      <c r="Q493"/>
      <c r="R493"/>
      <c r="S493"/>
      <c r="T493"/>
      <c r="U493"/>
      <c r="V493"/>
      <c r="W493"/>
      <c r="X493"/>
      <c r="Y493"/>
    </row>
  </sheetData>
  <sortState ref="AB93:AL99">
    <sortCondition descending="1" ref="AL93:AL99"/>
  </sortState>
  <printOptions horizontalCentered="1" verticalCentered="1" gridLines="1"/>
  <pageMargins left="0.7" right="0.7" top="0.75" bottom="0.75" header="0.3" footer="0.3"/>
  <pageSetup scale="11" orientation="landscape" verticalDpi="0" r:id="rId1"/>
  <ignoredErrors>
    <ignoredError sqref="H30 C337:J337 C346:J346 C362:J362" formula="1"/>
    <ignoredError sqref="B109:J109 B152:J152 B195:D195 B238:J238 B282:J282 B325:G325 I325:J325"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S132"/>
  <sheetViews>
    <sheetView zoomScaleNormal="100" workbookViewId="0">
      <selection activeCell="A2" sqref="A2"/>
    </sheetView>
  </sheetViews>
  <sheetFormatPr defaultRowHeight="15" x14ac:dyDescent="0.25"/>
  <cols>
    <col min="1" max="1" width="25.7109375" customWidth="1"/>
    <col min="12" max="14" width="9.5703125" bestFit="1" customWidth="1"/>
    <col min="15" max="16" width="9.140625" customWidth="1"/>
    <col min="17" max="17" width="25.7109375" customWidth="1"/>
    <col min="18" max="25" width="9.140625" customWidth="1"/>
    <col min="26" max="26" width="9.28515625" bestFit="1" customWidth="1"/>
    <col min="27" max="27" width="9.5703125" bestFit="1" customWidth="1"/>
    <col min="28" max="28" width="9.140625" customWidth="1"/>
    <col min="30" max="30" width="9.140625" customWidth="1"/>
    <col min="32" max="32" width="25.7109375" customWidth="1"/>
    <col min="33" max="37" width="9.28515625" bestFit="1" customWidth="1"/>
    <col min="38" max="40" width="9.5703125" bestFit="1" customWidth="1"/>
    <col min="41" max="68" width="9.140625" customWidth="1"/>
  </cols>
  <sheetData>
    <row r="1" spans="1:123" x14ac:dyDescent="0.25">
      <c r="B1" s="1"/>
    </row>
    <row r="2" spans="1:123" x14ac:dyDescent="0.25">
      <c r="A2" s="1" t="s">
        <v>0</v>
      </c>
      <c r="M2" s="2"/>
    </row>
    <row r="3" spans="1:123" x14ac:dyDescent="0.25">
      <c r="A3" s="1" t="s">
        <v>244</v>
      </c>
      <c r="M3" s="2"/>
    </row>
    <row r="4" spans="1:123" x14ac:dyDescent="0.25">
      <c r="A4" s="1" t="s">
        <v>160</v>
      </c>
      <c r="M4" s="2"/>
    </row>
    <row r="6" spans="1:123" x14ac:dyDescent="0.25">
      <c r="A6" s="2" t="s">
        <v>247</v>
      </c>
    </row>
    <row r="8" spans="1:123" x14ac:dyDescent="0.25">
      <c r="A8" s="1" t="s">
        <v>244</v>
      </c>
    </row>
    <row r="9" spans="1:123" x14ac:dyDescent="0.25">
      <c r="A9" s="1" t="s">
        <v>151</v>
      </c>
      <c r="D9" s="2"/>
      <c r="E9" s="2"/>
      <c r="F9" s="2"/>
      <c r="G9" s="2"/>
      <c r="H9" s="2"/>
      <c r="I9" s="2"/>
      <c r="J9" s="2"/>
      <c r="K9" s="2"/>
      <c r="P9" s="2"/>
      <c r="AE9" s="2"/>
    </row>
    <row r="10" spans="1:123" x14ac:dyDescent="0.25">
      <c r="A10" s="2" t="s">
        <v>31</v>
      </c>
      <c r="C10" s="2"/>
      <c r="E10" s="2"/>
      <c r="F10" s="2"/>
      <c r="G10" s="2"/>
      <c r="H10" s="2"/>
      <c r="I10" s="2"/>
      <c r="J10" s="2"/>
      <c r="K10" s="2"/>
      <c r="Q10" s="2"/>
      <c r="R10" s="2"/>
      <c r="S10" s="2"/>
      <c r="AP10" s="1"/>
      <c r="AQ10" s="2"/>
      <c r="AR10" s="2"/>
      <c r="AS10" s="2"/>
      <c r="AT10" s="2"/>
      <c r="AU10" s="2"/>
      <c r="AV10" s="2"/>
      <c r="AW10" s="2"/>
      <c r="AX10" s="2"/>
      <c r="AY10" s="2"/>
      <c r="AZ10" s="2"/>
      <c r="BA10" s="2"/>
      <c r="BB10" s="2"/>
      <c r="BC10" s="2"/>
      <c r="BD10" s="2"/>
      <c r="BE10" s="2"/>
    </row>
    <row r="11" spans="1:123" x14ac:dyDescent="0.25">
      <c r="A11" s="2" t="s">
        <v>175</v>
      </c>
      <c r="E11" s="2"/>
      <c r="F11" s="2"/>
      <c r="G11" s="2"/>
      <c r="H11" s="2"/>
      <c r="I11" s="2"/>
      <c r="J11" s="2"/>
      <c r="K11" s="2"/>
      <c r="Q11" s="1" t="s">
        <v>244</v>
      </c>
      <c r="R11" s="2"/>
      <c r="AF11" s="1" t="s">
        <v>244</v>
      </c>
      <c r="AR11" s="1"/>
      <c r="AS11" s="2"/>
      <c r="AT11" s="2"/>
      <c r="AU11" s="2"/>
      <c r="AV11" s="2"/>
      <c r="AW11" s="2"/>
      <c r="AX11" s="2"/>
      <c r="AY11" s="2"/>
      <c r="AZ11" s="2"/>
      <c r="BA11" s="2"/>
      <c r="BB11" s="2"/>
      <c r="BC11" s="2"/>
      <c r="BD11" s="2"/>
      <c r="BE11" s="2"/>
      <c r="BF11" s="2"/>
      <c r="BG11" s="2"/>
      <c r="BH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row>
    <row r="12" spans="1:123" x14ac:dyDescent="0.25">
      <c r="A12" s="2" t="s">
        <v>174</v>
      </c>
      <c r="Q12" s="1" t="s">
        <v>151</v>
      </c>
      <c r="AF12" s="1" t="s">
        <v>151</v>
      </c>
      <c r="AG12" s="2"/>
      <c r="AH12" s="2"/>
      <c r="AI12" s="2"/>
      <c r="AJ12" s="2"/>
      <c r="AK12" s="86"/>
      <c r="AL12" s="86"/>
      <c r="AM12" s="86"/>
      <c r="AN12" s="86"/>
      <c r="AO12" s="86"/>
      <c r="AP12" s="86"/>
      <c r="AR12" s="2"/>
      <c r="AS12" s="2"/>
      <c r="AT12" s="2"/>
      <c r="AU12" s="2"/>
      <c r="AV12" s="2"/>
      <c r="AW12" s="2"/>
      <c r="AX12" s="2"/>
      <c r="AY12" s="2"/>
      <c r="AZ12" s="2"/>
      <c r="BA12" s="2"/>
      <c r="BB12" s="2"/>
      <c r="BC12" s="2"/>
      <c r="BD12" s="2"/>
      <c r="BE12" s="2"/>
      <c r="BF12" s="2"/>
      <c r="BG12" s="2"/>
      <c r="BH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row>
    <row r="13" spans="1:123" x14ac:dyDescent="0.25">
      <c r="P13" s="81"/>
      <c r="Q13" s="2" t="s">
        <v>232</v>
      </c>
      <c r="R13" s="2"/>
      <c r="S13" s="2"/>
      <c r="T13" s="2"/>
      <c r="U13" s="2"/>
      <c r="V13" s="2"/>
      <c r="W13" s="2"/>
      <c r="X13" s="2"/>
      <c r="Y13" s="2"/>
      <c r="Z13" s="2"/>
      <c r="AA13" s="2"/>
      <c r="AF13" s="14" t="s">
        <v>65</v>
      </c>
      <c r="AG13" s="2"/>
      <c r="AH13" s="2"/>
      <c r="AI13" s="2"/>
      <c r="AJ13" s="2"/>
      <c r="AK13" s="2"/>
      <c r="AL13" s="2"/>
      <c r="AM13" s="2"/>
      <c r="AN13" s="2"/>
      <c r="AO13" s="2"/>
      <c r="AP13" s="2"/>
      <c r="AR13" s="2"/>
      <c r="AS13" s="2"/>
      <c r="BE13" s="2"/>
      <c r="BF13" s="2"/>
      <c r="BG13" s="2"/>
      <c r="BH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row>
    <row r="14" spans="1:123" x14ac:dyDescent="0.25">
      <c r="A14" s="2"/>
      <c r="B14" s="1" t="s">
        <v>20</v>
      </c>
      <c r="C14" s="2"/>
      <c r="D14" s="2"/>
      <c r="E14" s="1" t="s">
        <v>21</v>
      </c>
      <c r="G14" s="2"/>
      <c r="H14" s="2"/>
      <c r="I14" s="2"/>
      <c r="J14" s="2"/>
      <c r="K14" s="2"/>
      <c r="P14" s="81"/>
      <c r="Q14" s="2"/>
      <c r="R14" s="1" t="s">
        <v>20</v>
      </c>
      <c r="S14" s="2"/>
      <c r="T14" s="2"/>
      <c r="U14" s="1" t="s">
        <v>21</v>
      </c>
      <c r="V14" s="2"/>
      <c r="W14" s="2"/>
      <c r="X14" s="2"/>
      <c r="Y14" s="2"/>
      <c r="Z14" s="2"/>
      <c r="AA14" s="2"/>
      <c r="AF14" s="2"/>
      <c r="AG14" s="1" t="s">
        <v>20</v>
      </c>
      <c r="AH14" s="2"/>
      <c r="AI14" s="2"/>
      <c r="AJ14" s="1" t="s">
        <v>21</v>
      </c>
      <c r="AK14" s="2"/>
      <c r="AL14" s="2"/>
      <c r="AM14" s="2"/>
      <c r="AN14" s="2"/>
      <c r="AO14" s="2"/>
      <c r="AP14" s="2"/>
      <c r="AR14" s="123"/>
      <c r="AS14" s="123"/>
      <c r="BE14" s="126"/>
      <c r="BF14" s="2"/>
      <c r="BG14" s="2"/>
      <c r="BH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row>
    <row r="15" spans="1:123" x14ac:dyDescent="0.25">
      <c r="A15" s="32" t="s">
        <v>19</v>
      </c>
      <c r="B15" s="5">
        <v>16</v>
      </c>
      <c r="C15" s="5">
        <v>21</v>
      </c>
      <c r="D15" s="5">
        <v>26</v>
      </c>
      <c r="E15" s="5">
        <v>1</v>
      </c>
      <c r="F15" s="5">
        <v>6</v>
      </c>
      <c r="G15" s="5">
        <v>11</v>
      </c>
      <c r="H15" s="5">
        <v>16</v>
      </c>
      <c r="I15" s="5">
        <v>21</v>
      </c>
      <c r="J15" s="5">
        <v>26</v>
      </c>
      <c r="K15" s="7" t="s">
        <v>24</v>
      </c>
      <c r="P15" s="28" t="s">
        <v>154</v>
      </c>
      <c r="Q15" s="131" t="s">
        <v>19</v>
      </c>
      <c r="R15" s="5">
        <v>16</v>
      </c>
      <c r="S15" s="5">
        <v>21</v>
      </c>
      <c r="T15" s="5">
        <v>26</v>
      </c>
      <c r="U15" s="5">
        <v>1</v>
      </c>
      <c r="V15" s="87">
        <v>6</v>
      </c>
      <c r="W15" s="5">
        <v>11</v>
      </c>
      <c r="X15" s="5">
        <v>16</v>
      </c>
      <c r="Y15" s="5">
        <v>21</v>
      </c>
      <c r="Z15" s="5">
        <v>26</v>
      </c>
      <c r="AA15" s="7" t="s">
        <v>24</v>
      </c>
      <c r="AF15" s="131" t="s">
        <v>19</v>
      </c>
      <c r="AG15" s="5">
        <v>16</v>
      </c>
      <c r="AH15" s="5">
        <v>21</v>
      </c>
      <c r="AI15" s="5">
        <v>26</v>
      </c>
      <c r="AJ15" s="5">
        <v>1</v>
      </c>
      <c r="AK15" s="87">
        <v>6</v>
      </c>
      <c r="AL15" s="5">
        <v>11</v>
      </c>
      <c r="AM15" s="5">
        <v>16</v>
      </c>
      <c r="AN15" s="5">
        <v>21</v>
      </c>
      <c r="AO15" s="5">
        <v>26</v>
      </c>
      <c r="AP15" s="7" t="s">
        <v>24</v>
      </c>
      <c r="AR15" s="167"/>
      <c r="AS15" s="167"/>
      <c r="BE15" s="168"/>
      <c r="BF15" s="126"/>
      <c r="BG15" s="123"/>
      <c r="BH15" s="123"/>
      <c r="DS15" s="2"/>
    </row>
    <row r="16" spans="1:123" x14ac:dyDescent="0.25">
      <c r="A16" s="3" t="s">
        <v>1</v>
      </c>
      <c r="B16" s="86">
        <v>0</v>
      </c>
      <c r="C16" s="86">
        <v>0</v>
      </c>
      <c r="D16" s="86">
        <v>0</v>
      </c>
      <c r="E16" s="86">
        <v>1</v>
      </c>
      <c r="F16" s="86">
        <v>1</v>
      </c>
      <c r="G16" s="86">
        <v>3</v>
      </c>
      <c r="H16" s="86">
        <v>1</v>
      </c>
      <c r="I16" s="86">
        <v>4</v>
      </c>
      <c r="J16" s="86">
        <v>0</v>
      </c>
      <c r="K16" s="86">
        <f t="shared" ref="K16:K50" si="0">SUM(B16:J16)</f>
        <v>10</v>
      </c>
      <c r="P16" s="81">
        <v>1</v>
      </c>
      <c r="Q16" s="3" t="s">
        <v>1</v>
      </c>
      <c r="R16" s="86">
        <v>0</v>
      </c>
      <c r="S16" s="86">
        <v>0</v>
      </c>
      <c r="T16" s="86">
        <v>0</v>
      </c>
      <c r="U16" s="86">
        <v>1</v>
      </c>
      <c r="V16" s="86">
        <v>1</v>
      </c>
      <c r="W16" s="86">
        <v>3</v>
      </c>
      <c r="X16" s="86">
        <v>1</v>
      </c>
      <c r="Y16" s="86">
        <v>4</v>
      </c>
      <c r="Z16" s="86">
        <v>0</v>
      </c>
      <c r="AA16" s="86">
        <v>10</v>
      </c>
      <c r="AF16" s="3" t="s">
        <v>3</v>
      </c>
      <c r="AG16" s="86">
        <v>2</v>
      </c>
      <c r="AH16" s="86">
        <v>5</v>
      </c>
      <c r="AI16" s="86">
        <v>13</v>
      </c>
      <c r="AJ16" s="86">
        <v>6</v>
      </c>
      <c r="AK16" s="86">
        <v>4</v>
      </c>
      <c r="AL16" s="86">
        <v>6</v>
      </c>
      <c r="AM16" s="86">
        <v>7</v>
      </c>
      <c r="AN16" s="86">
        <v>2</v>
      </c>
      <c r="AO16" s="86">
        <v>5</v>
      </c>
      <c r="AP16" s="86">
        <v>50</v>
      </c>
      <c r="AR16" s="2"/>
      <c r="AS16" s="2"/>
      <c r="BE16" s="128"/>
      <c r="BF16" s="168"/>
      <c r="BG16" s="167"/>
      <c r="BH16" s="167"/>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DS16" s="125"/>
    </row>
    <row r="17" spans="1:123" x14ac:dyDescent="0.25">
      <c r="A17" s="92" t="s">
        <v>49</v>
      </c>
      <c r="B17" s="86">
        <v>0</v>
      </c>
      <c r="C17" s="86">
        <v>0</v>
      </c>
      <c r="D17" s="86">
        <v>0</v>
      </c>
      <c r="E17" s="86">
        <v>0</v>
      </c>
      <c r="F17" s="86">
        <v>0</v>
      </c>
      <c r="G17" s="86">
        <v>0</v>
      </c>
      <c r="H17" s="86">
        <v>0</v>
      </c>
      <c r="I17" s="86">
        <v>0</v>
      </c>
      <c r="J17" s="86">
        <v>0</v>
      </c>
      <c r="K17" s="86">
        <f t="shared" si="0"/>
        <v>0</v>
      </c>
      <c r="P17" s="81">
        <v>2</v>
      </c>
      <c r="Q17" s="3" t="s">
        <v>41</v>
      </c>
      <c r="R17" s="86">
        <v>0</v>
      </c>
      <c r="S17" s="86">
        <v>0</v>
      </c>
      <c r="T17" s="86">
        <v>0</v>
      </c>
      <c r="U17" s="86">
        <v>0</v>
      </c>
      <c r="V17" s="86">
        <v>6</v>
      </c>
      <c r="W17" s="86">
        <v>1</v>
      </c>
      <c r="X17" s="86">
        <v>0</v>
      </c>
      <c r="Y17" s="86">
        <v>0</v>
      </c>
      <c r="Z17" s="86">
        <v>0</v>
      </c>
      <c r="AA17" s="86">
        <v>7</v>
      </c>
      <c r="AF17" s="96" t="s">
        <v>18</v>
      </c>
      <c r="AG17" s="95">
        <v>0</v>
      </c>
      <c r="AH17" s="95">
        <v>0</v>
      </c>
      <c r="AI17" s="95">
        <v>0</v>
      </c>
      <c r="AJ17" s="95">
        <v>0</v>
      </c>
      <c r="AK17" s="95">
        <v>6</v>
      </c>
      <c r="AL17" s="95">
        <v>15</v>
      </c>
      <c r="AM17" s="95">
        <v>0</v>
      </c>
      <c r="AN17" s="95">
        <v>20</v>
      </c>
      <c r="AO17" s="95">
        <v>0</v>
      </c>
      <c r="AP17" s="95">
        <v>41</v>
      </c>
      <c r="AR17" s="2"/>
      <c r="AS17" s="2"/>
      <c r="BE17" s="170"/>
      <c r="BF17" s="170"/>
      <c r="BG17" s="14"/>
      <c r="BH17" s="2"/>
      <c r="BR17" s="116"/>
      <c r="BS17" s="2"/>
      <c r="BT17" s="128"/>
      <c r="BU17" s="128"/>
      <c r="BV17" s="2"/>
      <c r="BW17" s="2"/>
      <c r="BX17" s="2"/>
      <c r="BY17" s="2"/>
      <c r="BZ17" s="2"/>
      <c r="CA17" s="2"/>
      <c r="CB17" s="2"/>
      <c r="CC17" s="2"/>
      <c r="CD17" s="128"/>
      <c r="CE17" s="128"/>
      <c r="CF17" s="2"/>
      <c r="CG17" s="2"/>
      <c r="CH17" s="2"/>
      <c r="CI17" s="2"/>
      <c r="CJ17" s="2"/>
      <c r="CK17" s="2"/>
      <c r="CL17" s="2"/>
      <c r="CM17" s="2"/>
      <c r="CN17" s="128"/>
      <c r="CO17" s="128"/>
      <c r="CP17" s="2"/>
      <c r="CQ17" s="2"/>
      <c r="DS17" s="19"/>
    </row>
    <row r="18" spans="1:123" x14ac:dyDescent="0.25">
      <c r="A18" s="92" t="s">
        <v>45</v>
      </c>
      <c r="B18" s="86">
        <v>0</v>
      </c>
      <c r="C18" s="86">
        <v>0</v>
      </c>
      <c r="D18" s="86">
        <v>0</v>
      </c>
      <c r="E18" s="86">
        <v>0</v>
      </c>
      <c r="F18" s="86">
        <v>0</v>
      </c>
      <c r="G18" s="86">
        <v>0</v>
      </c>
      <c r="H18" s="86">
        <v>0</v>
      </c>
      <c r="I18" s="86">
        <v>0</v>
      </c>
      <c r="J18" s="86">
        <v>0</v>
      </c>
      <c r="K18" s="86">
        <f t="shared" si="0"/>
        <v>0</v>
      </c>
      <c r="P18" s="81">
        <v>3</v>
      </c>
      <c r="Q18" s="3" t="s">
        <v>2</v>
      </c>
      <c r="R18" s="86">
        <v>0</v>
      </c>
      <c r="S18" s="86">
        <v>1</v>
      </c>
      <c r="T18" s="86">
        <v>9</v>
      </c>
      <c r="U18" s="86">
        <v>0</v>
      </c>
      <c r="V18" s="86">
        <v>6</v>
      </c>
      <c r="W18" s="86">
        <v>0</v>
      </c>
      <c r="X18" s="86">
        <v>0</v>
      </c>
      <c r="Y18" s="86">
        <v>0</v>
      </c>
      <c r="Z18" s="86">
        <v>0</v>
      </c>
      <c r="AA18" s="86">
        <v>16</v>
      </c>
      <c r="AF18" s="96" t="s">
        <v>10</v>
      </c>
      <c r="AG18" s="95">
        <v>0</v>
      </c>
      <c r="AH18" s="95">
        <v>0</v>
      </c>
      <c r="AI18" s="95">
        <v>0</v>
      </c>
      <c r="AJ18" s="95">
        <v>0</v>
      </c>
      <c r="AK18" s="95">
        <v>2</v>
      </c>
      <c r="AL18" s="95">
        <v>16</v>
      </c>
      <c r="AM18" s="95">
        <v>0</v>
      </c>
      <c r="AN18" s="95">
        <v>0</v>
      </c>
      <c r="AO18" s="95">
        <v>0</v>
      </c>
      <c r="AP18" s="95">
        <v>18</v>
      </c>
      <c r="AR18" s="2"/>
      <c r="AS18" s="2"/>
      <c r="BF18" s="170"/>
      <c r="BG18" s="14"/>
      <c r="BH18" s="2"/>
      <c r="BR18" s="116"/>
      <c r="BS18" s="2"/>
      <c r="BT18" s="128"/>
      <c r="BU18" s="128"/>
      <c r="BV18" s="2"/>
      <c r="BW18" s="2"/>
      <c r="BX18" s="2"/>
      <c r="BY18" s="2"/>
      <c r="BZ18" s="2"/>
      <c r="CA18" s="2"/>
      <c r="CB18" s="2"/>
      <c r="CC18" s="2"/>
      <c r="CD18" s="128"/>
      <c r="CE18" s="128"/>
      <c r="CF18" s="2"/>
      <c r="CG18" s="2"/>
      <c r="CH18" s="2"/>
      <c r="CI18" s="2"/>
      <c r="CJ18" s="2"/>
      <c r="CK18" s="2"/>
      <c r="CL18" s="2"/>
      <c r="CM18" s="2"/>
      <c r="CN18" s="128"/>
      <c r="CO18" s="128"/>
      <c r="CP18" s="2"/>
      <c r="CQ18" s="2"/>
      <c r="DS18" s="19"/>
    </row>
    <row r="19" spans="1:123" x14ac:dyDescent="0.25">
      <c r="A19" s="92" t="s">
        <v>41</v>
      </c>
      <c r="B19" s="86">
        <v>0</v>
      </c>
      <c r="C19" s="86">
        <v>0</v>
      </c>
      <c r="D19" s="86">
        <v>0</v>
      </c>
      <c r="E19" s="86">
        <v>0</v>
      </c>
      <c r="F19" s="86">
        <v>6</v>
      </c>
      <c r="G19" s="86">
        <v>1</v>
      </c>
      <c r="H19" s="86">
        <v>0</v>
      </c>
      <c r="I19" s="86">
        <v>0</v>
      </c>
      <c r="J19" s="86">
        <v>0</v>
      </c>
      <c r="K19" s="86">
        <f t="shared" si="0"/>
        <v>7</v>
      </c>
      <c r="P19" s="81">
        <v>4</v>
      </c>
      <c r="Q19" s="3" t="s">
        <v>3</v>
      </c>
      <c r="R19" s="86">
        <v>2</v>
      </c>
      <c r="S19" s="86">
        <v>5</v>
      </c>
      <c r="T19" s="86">
        <v>13</v>
      </c>
      <c r="U19" s="86">
        <v>6</v>
      </c>
      <c r="V19" s="86">
        <v>4</v>
      </c>
      <c r="W19" s="86">
        <v>6</v>
      </c>
      <c r="X19" s="86">
        <v>7</v>
      </c>
      <c r="Y19" s="86">
        <v>2</v>
      </c>
      <c r="Z19" s="86">
        <v>5</v>
      </c>
      <c r="AA19" s="86">
        <v>50</v>
      </c>
      <c r="AF19" s="96" t="s">
        <v>12</v>
      </c>
      <c r="AG19" s="154">
        <v>0</v>
      </c>
      <c r="AH19" s="154">
        <v>0</v>
      </c>
      <c r="AI19" s="154">
        <v>0</v>
      </c>
      <c r="AJ19" s="154">
        <v>10</v>
      </c>
      <c r="AK19" s="154">
        <v>4</v>
      </c>
      <c r="AL19" s="154">
        <v>0</v>
      </c>
      <c r="AM19" s="154">
        <v>2</v>
      </c>
      <c r="AN19" s="154">
        <v>0</v>
      </c>
      <c r="AO19" s="154">
        <v>1</v>
      </c>
      <c r="AP19" s="154">
        <v>17</v>
      </c>
      <c r="AR19" s="2"/>
      <c r="AS19" s="2"/>
      <c r="BE19" s="128"/>
      <c r="BF19" s="128"/>
      <c r="BG19" s="2"/>
      <c r="BH19" s="2"/>
      <c r="BR19" s="116"/>
      <c r="BS19" s="2"/>
      <c r="BT19" s="128"/>
      <c r="BU19" s="128"/>
      <c r="BV19" s="2"/>
      <c r="BW19" s="2"/>
      <c r="BX19" s="2"/>
      <c r="BY19" s="2"/>
      <c r="BZ19" s="2"/>
      <c r="CA19" s="2"/>
      <c r="CB19" s="2"/>
      <c r="CC19" s="2"/>
      <c r="CD19" s="128"/>
      <c r="CE19" s="128"/>
      <c r="CF19" s="2"/>
      <c r="CG19" s="2"/>
      <c r="CH19" s="2"/>
      <c r="CI19" s="2"/>
      <c r="CJ19" s="2"/>
      <c r="CK19" s="2"/>
      <c r="CL19" s="2"/>
      <c r="CM19" s="2"/>
      <c r="CN19" s="128"/>
      <c r="CO19" s="128"/>
      <c r="CP19" s="2"/>
      <c r="CQ19" s="2"/>
      <c r="DS19" s="19"/>
    </row>
    <row r="20" spans="1:123" x14ac:dyDescent="0.25">
      <c r="A20" s="3" t="s">
        <v>2</v>
      </c>
      <c r="B20" s="86">
        <v>0</v>
      </c>
      <c r="C20" s="86">
        <v>1</v>
      </c>
      <c r="D20" s="86">
        <v>9</v>
      </c>
      <c r="E20" s="86">
        <v>0</v>
      </c>
      <c r="F20" s="86">
        <v>6</v>
      </c>
      <c r="G20" s="86">
        <v>0</v>
      </c>
      <c r="H20" s="86">
        <v>0</v>
      </c>
      <c r="I20" s="86">
        <v>0</v>
      </c>
      <c r="J20" s="86">
        <v>0</v>
      </c>
      <c r="K20" s="86">
        <f t="shared" si="0"/>
        <v>16</v>
      </c>
      <c r="P20" s="81">
        <v>5</v>
      </c>
      <c r="Q20" s="92" t="s">
        <v>4</v>
      </c>
      <c r="R20" s="86">
        <v>0</v>
      </c>
      <c r="S20" s="86">
        <v>0</v>
      </c>
      <c r="T20" s="86">
        <v>1</v>
      </c>
      <c r="U20" s="86">
        <v>0</v>
      </c>
      <c r="V20" s="86">
        <v>0</v>
      </c>
      <c r="W20" s="86">
        <v>0</v>
      </c>
      <c r="X20" s="86">
        <v>0</v>
      </c>
      <c r="Y20" s="86">
        <v>0</v>
      </c>
      <c r="Z20" s="86">
        <v>0</v>
      </c>
      <c r="AA20" s="86">
        <v>1</v>
      </c>
      <c r="AF20" s="3" t="s">
        <v>2</v>
      </c>
      <c r="AG20" s="86">
        <v>0</v>
      </c>
      <c r="AH20" s="86">
        <v>1</v>
      </c>
      <c r="AI20" s="86">
        <v>9</v>
      </c>
      <c r="AJ20" s="86">
        <v>0</v>
      </c>
      <c r="AK20" s="86">
        <v>6</v>
      </c>
      <c r="AL20" s="86">
        <v>0</v>
      </c>
      <c r="AM20" s="86">
        <v>0</v>
      </c>
      <c r="AN20" s="86">
        <v>0</v>
      </c>
      <c r="AO20" s="86">
        <v>0</v>
      </c>
      <c r="AP20" s="86">
        <v>16</v>
      </c>
      <c r="AR20" s="2"/>
      <c r="AS20" s="2"/>
      <c r="BE20" s="128"/>
      <c r="BF20" s="128"/>
      <c r="BG20" s="2"/>
      <c r="BH20" s="2"/>
      <c r="BR20" s="2"/>
      <c r="BS20" s="2"/>
      <c r="BT20" s="128"/>
      <c r="BU20" s="128"/>
      <c r="BV20" s="2"/>
      <c r="BW20" s="2"/>
      <c r="BX20" s="2"/>
      <c r="BY20" s="2"/>
      <c r="BZ20" s="2"/>
      <c r="CA20" s="2"/>
      <c r="CB20" s="2"/>
      <c r="CC20" s="2"/>
      <c r="CD20" s="128"/>
      <c r="CE20" s="128"/>
      <c r="CF20" s="2"/>
      <c r="CG20" s="2"/>
      <c r="CH20" s="2"/>
      <c r="CI20" s="2"/>
      <c r="CJ20" s="2"/>
      <c r="CK20" s="2"/>
      <c r="CL20" s="2"/>
      <c r="CM20" s="2"/>
      <c r="CN20" s="128"/>
      <c r="CO20" s="128"/>
      <c r="CP20" s="2"/>
      <c r="CQ20" s="2"/>
      <c r="DS20" s="19"/>
    </row>
    <row r="21" spans="1:123" x14ac:dyDescent="0.25">
      <c r="A21" s="92" t="s">
        <v>43</v>
      </c>
      <c r="B21" s="86">
        <v>0</v>
      </c>
      <c r="C21" s="86">
        <v>0</v>
      </c>
      <c r="D21" s="86">
        <v>0</v>
      </c>
      <c r="E21" s="86">
        <v>0</v>
      </c>
      <c r="F21" s="86">
        <v>0</v>
      </c>
      <c r="G21" s="86">
        <v>0</v>
      </c>
      <c r="H21" s="86">
        <v>0</v>
      </c>
      <c r="I21" s="86">
        <v>0</v>
      </c>
      <c r="J21" s="86">
        <v>0</v>
      </c>
      <c r="K21" s="86">
        <f t="shared" si="0"/>
        <v>0</v>
      </c>
      <c r="P21" s="81"/>
      <c r="Q21" s="92" t="s">
        <v>48</v>
      </c>
      <c r="R21" s="86">
        <v>0</v>
      </c>
      <c r="S21" s="86">
        <v>0</v>
      </c>
      <c r="T21" s="86">
        <v>0</v>
      </c>
      <c r="U21" s="86">
        <v>0</v>
      </c>
      <c r="V21" s="86">
        <v>0</v>
      </c>
      <c r="W21" s="86">
        <v>1</v>
      </c>
      <c r="X21" s="86">
        <v>0</v>
      </c>
      <c r="Y21" s="86">
        <v>0</v>
      </c>
      <c r="Z21" s="86">
        <v>0</v>
      </c>
      <c r="AA21" s="86">
        <v>1</v>
      </c>
      <c r="AF21" s="96" t="s">
        <v>11</v>
      </c>
      <c r="AG21" s="154">
        <v>0</v>
      </c>
      <c r="AH21" s="154">
        <v>0</v>
      </c>
      <c r="AI21" s="154">
        <v>0</v>
      </c>
      <c r="AJ21" s="154">
        <v>4</v>
      </c>
      <c r="AK21" s="154">
        <v>4</v>
      </c>
      <c r="AL21" s="154">
        <v>0</v>
      </c>
      <c r="AM21" s="154">
        <v>4</v>
      </c>
      <c r="AN21" s="154">
        <v>0</v>
      </c>
      <c r="AO21" s="154">
        <v>1</v>
      </c>
      <c r="AP21" s="154">
        <v>13</v>
      </c>
      <c r="AR21" s="2"/>
      <c r="AS21" s="2"/>
      <c r="AT21" s="2"/>
      <c r="AU21" s="2"/>
      <c r="AV21" s="128"/>
      <c r="AW21" s="128"/>
      <c r="AX21" s="2"/>
      <c r="AY21" s="2"/>
      <c r="AZ21" s="2"/>
      <c r="BA21" s="2"/>
      <c r="BB21" s="2"/>
      <c r="BC21" s="2"/>
      <c r="BD21" s="2"/>
      <c r="BE21" s="128"/>
      <c r="BF21" s="128"/>
      <c r="BG21" s="2"/>
      <c r="BH21" s="2"/>
      <c r="BR21" s="2"/>
      <c r="BS21" s="2"/>
      <c r="BT21" s="128"/>
      <c r="BU21" s="128"/>
      <c r="BV21" s="2"/>
      <c r="BW21" s="2"/>
      <c r="BX21" s="2"/>
      <c r="BY21" s="2"/>
      <c r="BZ21" s="2"/>
      <c r="CA21" s="2"/>
      <c r="CB21" s="2"/>
      <c r="CC21" s="2"/>
      <c r="CD21" s="128"/>
      <c r="CE21" s="128"/>
      <c r="CF21" s="2"/>
      <c r="CG21" s="2"/>
      <c r="CH21" s="2"/>
      <c r="CI21" s="2"/>
      <c r="CJ21" s="2"/>
      <c r="CK21" s="2"/>
      <c r="CL21" s="2"/>
      <c r="CM21" s="2"/>
      <c r="CN21" s="128"/>
      <c r="CO21" s="128"/>
      <c r="CP21" s="2"/>
      <c r="CQ21" s="2"/>
      <c r="DS21" s="19"/>
    </row>
    <row r="22" spans="1:123" x14ac:dyDescent="0.25">
      <c r="A22" s="3" t="s">
        <v>3</v>
      </c>
      <c r="B22" s="86">
        <v>2</v>
      </c>
      <c r="C22" s="86">
        <v>5</v>
      </c>
      <c r="D22" s="86">
        <v>13</v>
      </c>
      <c r="E22" s="86">
        <v>6</v>
      </c>
      <c r="F22" s="86">
        <v>4</v>
      </c>
      <c r="G22" s="86">
        <v>6</v>
      </c>
      <c r="H22" s="86">
        <v>7</v>
      </c>
      <c r="I22" s="86">
        <v>2</v>
      </c>
      <c r="J22" s="86">
        <v>5</v>
      </c>
      <c r="K22" s="86">
        <f t="shared" si="0"/>
        <v>50</v>
      </c>
      <c r="P22" s="81">
        <v>6</v>
      </c>
      <c r="Q22" s="3" t="s">
        <v>6</v>
      </c>
      <c r="R22" s="86">
        <v>0</v>
      </c>
      <c r="S22" s="86">
        <v>0</v>
      </c>
      <c r="T22" s="86">
        <v>0</v>
      </c>
      <c r="U22" s="86">
        <v>0</v>
      </c>
      <c r="V22" s="86">
        <v>0</v>
      </c>
      <c r="W22" s="86">
        <v>0</v>
      </c>
      <c r="X22" s="86">
        <v>0</v>
      </c>
      <c r="Y22" s="86">
        <v>0</v>
      </c>
      <c r="Z22" s="86">
        <v>5</v>
      </c>
      <c r="AA22" s="86">
        <v>5</v>
      </c>
      <c r="AF22" s="3" t="s">
        <v>1</v>
      </c>
      <c r="AG22" s="86">
        <v>0</v>
      </c>
      <c r="AH22" s="86">
        <v>0</v>
      </c>
      <c r="AI22" s="86">
        <v>0</v>
      </c>
      <c r="AJ22" s="86">
        <v>1</v>
      </c>
      <c r="AK22" s="86">
        <v>1</v>
      </c>
      <c r="AL22" s="86">
        <v>3</v>
      </c>
      <c r="AM22" s="86">
        <v>1</v>
      </c>
      <c r="AN22" s="86">
        <v>4</v>
      </c>
      <c r="AO22" s="86">
        <v>0</v>
      </c>
      <c r="AP22" s="86">
        <v>10</v>
      </c>
      <c r="AR22" s="2"/>
      <c r="AS22" s="2"/>
      <c r="AT22" s="2"/>
      <c r="AU22" s="2"/>
      <c r="AV22" s="128"/>
      <c r="AW22" s="128"/>
      <c r="AX22" s="2"/>
      <c r="AY22" s="2"/>
      <c r="AZ22" s="2"/>
      <c r="BA22" s="2"/>
      <c r="BB22" s="2"/>
      <c r="BC22" s="2"/>
      <c r="BD22" s="2"/>
      <c r="BE22" s="128"/>
      <c r="BF22" s="128"/>
      <c r="BG22" s="2"/>
      <c r="BH22" s="2"/>
      <c r="BR22" s="2"/>
      <c r="BS22" s="2"/>
      <c r="BT22" s="128"/>
      <c r="BU22" s="128"/>
      <c r="BV22" s="2"/>
      <c r="BW22" s="2"/>
      <c r="BX22" s="2"/>
      <c r="BY22" s="2"/>
      <c r="BZ22" s="2"/>
      <c r="CA22" s="2"/>
      <c r="CB22" s="2"/>
      <c r="CC22" s="2"/>
      <c r="CD22" s="128"/>
      <c r="CE22" s="128"/>
      <c r="CF22" s="2"/>
      <c r="CG22" s="2"/>
      <c r="CH22" s="2"/>
      <c r="CI22" s="2"/>
      <c r="CJ22" s="2"/>
      <c r="CK22" s="2"/>
      <c r="CL22" s="2"/>
      <c r="CM22" s="2"/>
      <c r="CN22" s="128"/>
      <c r="CO22" s="128"/>
      <c r="CP22" s="2"/>
      <c r="CQ22" s="2"/>
      <c r="DS22" s="19"/>
    </row>
    <row r="23" spans="1:123" x14ac:dyDescent="0.25">
      <c r="A23" s="3" t="s">
        <v>4</v>
      </c>
      <c r="B23" s="86">
        <v>0</v>
      </c>
      <c r="C23" s="86">
        <v>0</v>
      </c>
      <c r="D23" s="86">
        <v>1</v>
      </c>
      <c r="E23" s="86">
        <v>0</v>
      </c>
      <c r="F23" s="86">
        <v>0</v>
      </c>
      <c r="G23" s="86">
        <v>0</v>
      </c>
      <c r="H23" s="86">
        <v>0</v>
      </c>
      <c r="I23" s="86">
        <v>0</v>
      </c>
      <c r="J23" s="86">
        <v>0</v>
      </c>
      <c r="K23" s="86">
        <f t="shared" si="0"/>
        <v>1</v>
      </c>
      <c r="P23" s="81">
        <v>7</v>
      </c>
      <c r="Q23" s="110" t="s">
        <v>7</v>
      </c>
      <c r="R23" s="67">
        <v>0</v>
      </c>
      <c r="S23" s="67">
        <v>0</v>
      </c>
      <c r="T23" s="67">
        <v>0</v>
      </c>
      <c r="U23" s="67">
        <v>2</v>
      </c>
      <c r="V23" s="67">
        <v>0</v>
      </c>
      <c r="W23" s="67">
        <v>0</v>
      </c>
      <c r="X23" s="67">
        <v>0</v>
      </c>
      <c r="Y23" s="67">
        <v>3</v>
      </c>
      <c r="Z23" s="67">
        <v>3</v>
      </c>
      <c r="AA23" s="67">
        <v>8</v>
      </c>
      <c r="AF23" s="102" t="s">
        <v>14</v>
      </c>
      <c r="AG23" s="95">
        <v>0</v>
      </c>
      <c r="AH23" s="95">
        <v>0</v>
      </c>
      <c r="AI23" s="95">
        <v>1</v>
      </c>
      <c r="AJ23" s="95">
        <v>0</v>
      </c>
      <c r="AK23" s="95">
        <v>6</v>
      </c>
      <c r="AL23" s="95">
        <v>0</v>
      </c>
      <c r="AM23" s="95">
        <v>1</v>
      </c>
      <c r="AN23" s="95">
        <v>1</v>
      </c>
      <c r="AO23" s="95">
        <v>0</v>
      </c>
      <c r="AP23" s="95">
        <v>9</v>
      </c>
      <c r="AR23" s="2"/>
      <c r="AS23" s="2"/>
      <c r="AT23" s="2"/>
      <c r="AU23" s="2"/>
      <c r="AV23" s="128"/>
      <c r="AW23" s="128"/>
      <c r="AX23" s="2"/>
      <c r="AY23" s="2"/>
      <c r="AZ23" s="2"/>
      <c r="BA23" s="2"/>
      <c r="BB23" s="2"/>
      <c r="BC23" s="2"/>
      <c r="BD23" s="2"/>
      <c r="BE23" s="128"/>
      <c r="BF23" s="128"/>
      <c r="BG23" s="2"/>
      <c r="BH23" s="2"/>
      <c r="BR23" s="2"/>
      <c r="BS23" s="2"/>
      <c r="BT23" s="128"/>
      <c r="BU23" s="128"/>
      <c r="BV23" s="2"/>
      <c r="BW23" s="2"/>
      <c r="BX23" s="2"/>
      <c r="BY23" s="2"/>
      <c r="BZ23" s="2"/>
      <c r="CA23" s="2"/>
      <c r="CB23" s="2"/>
      <c r="CC23" s="2"/>
      <c r="CD23" s="128"/>
      <c r="CE23" s="128"/>
      <c r="CF23" s="2"/>
      <c r="CG23" s="2"/>
      <c r="CH23" s="2"/>
      <c r="CI23" s="2"/>
      <c r="CJ23" s="2"/>
      <c r="CK23" s="2"/>
      <c r="CL23" s="2"/>
      <c r="CM23" s="2"/>
      <c r="CN23" s="128"/>
      <c r="CO23" s="128"/>
      <c r="CP23" s="2"/>
      <c r="CQ23" s="2"/>
      <c r="DS23" s="19"/>
    </row>
    <row r="24" spans="1:123" x14ac:dyDescent="0.25">
      <c r="A24" s="92" t="s">
        <v>48</v>
      </c>
      <c r="B24" s="86">
        <v>0</v>
      </c>
      <c r="C24" s="86">
        <v>0</v>
      </c>
      <c r="D24" s="86">
        <v>0</v>
      </c>
      <c r="E24" s="86">
        <v>0</v>
      </c>
      <c r="F24" s="86">
        <v>0</v>
      </c>
      <c r="G24" s="86">
        <v>1</v>
      </c>
      <c r="H24" s="86">
        <v>0</v>
      </c>
      <c r="I24" s="86">
        <v>0</v>
      </c>
      <c r="J24" s="86">
        <v>0</v>
      </c>
      <c r="K24" s="86">
        <f t="shared" si="0"/>
        <v>1</v>
      </c>
      <c r="P24" s="81">
        <v>8</v>
      </c>
      <c r="Q24" s="124" t="s">
        <v>51</v>
      </c>
      <c r="R24" s="86">
        <v>0</v>
      </c>
      <c r="S24" s="86">
        <v>0</v>
      </c>
      <c r="T24" s="86">
        <v>0</v>
      </c>
      <c r="U24" s="86">
        <v>0</v>
      </c>
      <c r="V24" s="86">
        <v>0</v>
      </c>
      <c r="W24" s="86">
        <v>2</v>
      </c>
      <c r="X24" s="86">
        <v>0</v>
      </c>
      <c r="Y24" s="86">
        <v>0</v>
      </c>
      <c r="Z24" s="86">
        <v>0</v>
      </c>
      <c r="AA24" s="86">
        <v>2</v>
      </c>
      <c r="AF24" s="160" t="s">
        <v>7</v>
      </c>
      <c r="AG24" s="67">
        <v>0</v>
      </c>
      <c r="AH24" s="67">
        <v>0</v>
      </c>
      <c r="AI24" s="67">
        <v>0</v>
      </c>
      <c r="AJ24" s="67">
        <v>2</v>
      </c>
      <c r="AK24" s="67">
        <v>0</v>
      </c>
      <c r="AL24" s="67">
        <v>0</v>
      </c>
      <c r="AM24" s="67">
        <v>0</v>
      </c>
      <c r="AN24" s="67">
        <v>3</v>
      </c>
      <c r="AO24" s="67">
        <v>3</v>
      </c>
      <c r="AP24" s="67">
        <v>8</v>
      </c>
      <c r="AR24" s="2"/>
      <c r="AS24" s="2"/>
      <c r="AT24" s="2"/>
      <c r="AU24" s="2"/>
      <c r="AV24" s="128"/>
      <c r="AW24" s="128"/>
      <c r="AX24" s="2"/>
      <c r="AY24" s="2"/>
      <c r="AZ24" s="2"/>
      <c r="BA24" s="2"/>
      <c r="BB24" s="2"/>
      <c r="BC24" s="2"/>
      <c r="BD24" s="2"/>
      <c r="BE24" s="128"/>
      <c r="BF24" s="128"/>
      <c r="BG24" s="2"/>
      <c r="BH24" s="2"/>
      <c r="BR24" s="2"/>
      <c r="BS24" s="2"/>
      <c r="BT24" s="128"/>
      <c r="BU24" s="128"/>
      <c r="BV24" s="2"/>
      <c r="BW24" s="2"/>
      <c r="BX24" s="2"/>
      <c r="BY24" s="2"/>
      <c r="BZ24" s="2"/>
      <c r="CA24" s="2"/>
      <c r="CB24" s="2"/>
      <c r="CC24" s="2"/>
      <c r="CD24" s="128"/>
      <c r="CE24" s="128"/>
      <c r="CF24" s="2"/>
      <c r="CG24" s="2"/>
      <c r="CH24" s="2"/>
      <c r="CI24" s="2"/>
      <c r="CJ24" s="2"/>
      <c r="CK24" s="2"/>
      <c r="CL24" s="2"/>
      <c r="CM24" s="2"/>
      <c r="CN24" s="128"/>
      <c r="CO24" s="128"/>
      <c r="CP24" s="2"/>
      <c r="CQ24" s="2"/>
      <c r="DS24" s="19"/>
    </row>
    <row r="25" spans="1:123" x14ac:dyDescent="0.25">
      <c r="A25" s="3" t="s">
        <v>6</v>
      </c>
      <c r="B25" s="86">
        <v>0</v>
      </c>
      <c r="C25" s="86">
        <v>0</v>
      </c>
      <c r="D25" s="86">
        <v>0</v>
      </c>
      <c r="E25" s="86">
        <v>0</v>
      </c>
      <c r="F25" s="86">
        <v>0</v>
      </c>
      <c r="G25" s="86">
        <v>0</v>
      </c>
      <c r="H25" s="86">
        <v>0</v>
      </c>
      <c r="I25" s="86">
        <v>0</v>
      </c>
      <c r="J25" s="86">
        <v>5</v>
      </c>
      <c r="K25" s="86">
        <f t="shared" si="0"/>
        <v>5</v>
      </c>
      <c r="P25" s="81">
        <v>9</v>
      </c>
      <c r="Q25" s="102" t="s">
        <v>10</v>
      </c>
      <c r="R25" s="95">
        <v>0</v>
      </c>
      <c r="S25" s="95">
        <v>0</v>
      </c>
      <c r="T25" s="95">
        <v>0</v>
      </c>
      <c r="U25" s="95">
        <v>0</v>
      </c>
      <c r="V25" s="95">
        <v>2</v>
      </c>
      <c r="W25" s="95">
        <v>16</v>
      </c>
      <c r="X25" s="95">
        <v>0</v>
      </c>
      <c r="Y25" s="95">
        <v>0</v>
      </c>
      <c r="Z25" s="95">
        <v>0</v>
      </c>
      <c r="AA25" s="95">
        <v>18</v>
      </c>
      <c r="AF25" s="110" t="s">
        <v>41</v>
      </c>
      <c r="AG25" s="86">
        <v>0</v>
      </c>
      <c r="AH25" s="86">
        <v>0</v>
      </c>
      <c r="AI25" s="86">
        <v>0</v>
      </c>
      <c r="AJ25" s="86">
        <v>0</v>
      </c>
      <c r="AK25" s="86">
        <v>6</v>
      </c>
      <c r="AL25" s="86">
        <v>1</v>
      </c>
      <c r="AM25" s="86">
        <v>0</v>
      </c>
      <c r="AN25" s="86">
        <v>0</v>
      </c>
      <c r="AO25" s="86">
        <v>0</v>
      </c>
      <c r="AP25" s="86">
        <v>7</v>
      </c>
      <c r="AR25" s="2"/>
      <c r="AS25" s="2"/>
      <c r="AT25" s="2"/>
      <c r="AU25" s="2"/>
      <c r="AV25" s="128"/>
      <c r="AW25" s="128"/>
      <c r="AX25" s="2"/>
      <c r="AY25" s="2"/>
      <c r="AZ25" s="2"/>
      <c r="BA25" s="2"/>
      <c r="BB25" s="2"/>
      <c r="BC25" s="2"/>
      <c r="BD25" s="2"/>
      <c r="BE25" s="128"/>
      <c r="BF25" s="128"/>
      <c r="BG25" s="2"/>
      <c r="BH25" s="2"/>
      <c r="BR25" s="2"/>
      <c r="BS25" s="2"/>
      <c r="BT25" s="128"/>
      <c r="BU25" s="128"/>
      <c r="BV25" s="2"/>
      <c r="BW25" s="2"/>
      <c r="BX25" s="2"/>
      <c r="BY25" s="2"/>
      <c r="BZ25" s="2"/>
      <c r="CA25" s="2"/>
      <c r="CB25" s="2"/>
      <c r="CC25" s="2"/>
      <c r="CD25" s="128"/>
      <c r="CE25" s="128"/>
      <c r="CF25" s="2"/>
      <c r="CG25" s="2"/>
      <c r="CH25" s="2"/>
      <c r="CI25" s="2"/>
      <c r="CJ25" s="2"/>
      <c r="CK25" s="2"/>
      <c r="CL25" s="2"/>
      <c r="CM25" s="2"/>
      <c r="CN25" s="128"/>
      <c r="CO25" s="128"/>
      <c r="CP25" s="2"/>
      <c r="CQ25" s="2"/>
      <c r="DS25" s="19"/>
    </row>
    <row r="26" spans="1:123" x14ac:dyDescent="0.25">
      <c r="A26" s="3" t="s">
        <v>7</v>
      </c>
      <c r="B26" s="86">
        <v>0</v>
      </c>
      <c r="C26" s="86">
        <v>0</v>
      </c>
      <c r="D26" s="86">
        <v>0</v>
      </c>
      <c r="E26" s="86">
        <v>2</v>
      </c>
      <c r="F26" s="86">
        <v>0</v>
      </c>
      <c r="G26" s="86">
        <v>0</v>
      </c>
      <c r="H26" s="86">
        <v>0</v>
      </c>
      <c r="I26" s="86">
        <v>3</v>
      </c>
      <c r="J26" s="86">
        <v>3</v>
      </c>
      <c r="K26" s="86">
        <f t="shared" si="0"/>
        <v>8</v>
      </c>
      <c r="P26" s="81">
        <v>10</v>
      </c>
      <c r="Q26" s="102" t="s">
        <v>11</v>
      </c>
      <c r="R26" s="154">
        <v>0</v>
      </c>
      <c r="S26" s="154">
        <v>0</v>
      </c>
      <c r="T26" s="154">
        <v>0</v>
      </c>
      <c r="U26" s="154">
        <v>4</v>
      </c>
      <c r="V26" s="154">
        <v>4</v>
      </c>
      <c r="W26" s="154">
        <v>0</v>
      </c>
      <c r="X26" s="154">
        <v>4</v>
      </c>
      <c r="Y26" s="154">
        <v>0</v>
      </c>
      <c r="Z26" s="154">
        <v>1</v>
      </c>
      <c r="AA26" s="154">
        <v>13</v>
      </c>
      <c r="AF26" s="110" t="s">
        <v>6</v>
      </c>
      <c r="AG26" s="86">
        <v>0</v>
      </c>
      <c r="AH26" s="86">
        <v>0</v>
      </c>
      <c r="AI26" s="86">
        <v>0</v>
      </c>
      <c r="AJ26" s="86">
        <v>0</v>
      </c>
      <c r="AK26" s="86">
        <v>0</v>
      </c>
      <c r="AL26" s="86">
        <v>0</v>
      </c>
      <c r="AM26" s="86">
        <v>0</v>
      </c>
      <c r="AN26" s="86">
        <v>0</v>
      </c>
      <c r="AO26" s="86">
        <v>5</v>
      </c>
      <c r="AP26" s="86">
        <v>5</v>
      </c>
      <c r="AR26" s="2"/>
      <c r="AS26" s="2"/>
      <c r="AT26" s="2"/>
      <c r="AU26" s="2"/>
      <c r="AV26" s="128"/>
      <c r="AW26" s="128"/>
      <c r="AX26" s="2"/>
      <c r="AY26" s="2"/>
      <c r="AZ26" s="2"/>
      <c r="BA26" s="2"/>
      <c r="BB26" s="2"/>
      <c r="BC26" s="2"/>
      <c r="BD26" s="2"/>
      <c r="BE26" s="128"/>
      <c r="BF26" s="128"/>
      <c r="BG26" s="2"/>
      <c r="BH26" s="2"/>
      <c r="BR26" s="2"/>
      <c r="BS26" s="2"/>
      <c r="BT26" s="128"/>
      <c r="BU26" s="128"/>
      <c r="BV26" s="2"/>
      <c r="BW26" s="2"/>
      <c r="BX26" s="2"/>
      <c r="BY26" s="2"/>
      <c r="BZ26" s="2"/>
      <c r="CA26" s="2"/>
      <c r="CB26" s="2"/>
      <c r="CC26" s="2"/>
      <c r="CD26" s="128"/>
      <c r="CE26" s="128"/>
      <c r="CF26" s="2"/>
      <c r="CG26" s="2"/>
      <c r="CH26" s="2"/>
      <c r="CI26" s="2"/>
      <c r="CJ26" s="2"/>
      <c r="CK26" s="2"/>
      <c r="CL26" s="2"/>
      <c r="CM26" s="2"/>
      <c r="CN26" s="128"/>
      <c r="CO26" s="128"/>
      <c r="CP26" s="2"/>
      <c r="CQ26" s="2"/>
      <c r="DS26" s="19"/>
    </row>
    <row r="27" spans="1:123" s="2" customFormat="1" x14ac:dyDescent="0.25">
      <c r="A27" s="124" t="s">
        <v>83</v>
      </c>
      <c r="B27" s="86">
        <v>0</v>
      </c>
      <c r="C27" s="86">
        <v>0</v>
      </c>
      <c r="D27" s="86">
        <v>0</v>
      </c>
      <c r="E27" s="86">
        <v>0</v>
      </c>
      <c r="F27" s="86">
        <v>0</v>
      </c>
      <c r="G27" s="86">
        <v>0</v>
      </c>
      <c r="H27" s="86">
        <v>0</v>
      </c>
      <c r="I27" s="86">
        <v>0</v>
      </c>
      <c r="J27" s="86">
        <v>0</v>
      </c>
      <c r="K27" s="86"/>
      <c r="P27" s="81">
        <v>11</v>
      </c>
      <c r="Q27" s="102" t="s">
        <v>12</v>
      </c>
      <c r="R27" s="154">
        <v>0</v>
      </c>
      <c r="S27" s="154">
        <v>0</v>
      </c>
      <c r="T27" s="154">
        <v>0</v>
      </c>
      <c r="U27" s="154">
        <v>10</v>
      </c>
      <c r="V27" s="154">
        <v>4</v>
      </c>
      <c r="W27" s="154">
        <v>0</v>
      </c>
      <c r="X27" s="154">
        <v>2</v>
      </c>
      <c r="Y27" s="154">
        <v>0</v>
      </c>
      <c r="Z27" s="154">
        <v>1</v>
      </c>
      <c r="AA27" s="154">
        <v>17</v>
      </c>
      <c r="AB27"/>
      <c r="AC27"/>
      <c r="AD27"/>
      <c r="AE27"/>
      <c r="AF27" s="102" t="s">
        <v>32</v>
      </c>
      <c r="AG27" s="95">
        <v>0</v>
      </c>
      <c r="AH27" s="95">
        <v>0</v>
      </c>
      <c r="AI27" s="95">
        <v>0</v>
      </c>
      <c r="AJ27" s="95">
        <v>2</v>
      </c>
      <c r="AK27" s="95">
        <v>0</v>
      </c>
      <c r="AL27" s="95">
        <v>0</v>
      </c>
      <c r="AM27" s="95">
        <v>1</v>
      </c>
      <c r="AN27" s="95">
        <v>1</v>
      </c>
      <c r="AO27" s="95">
        <v>1</v>
      </c>
      <c r="AP27" s="95">
        <v>5</v>
      </c>
      <c r="AQ27"/>
      <c r="AV27" s="128"/>
      <c r="AW27" s="128"/>
      <c r="BE27" s="128"/>
      <c r="BF27" s="128"/>
      <c r="BT27" s="128"/>
      <c r="BU27" s="128"/>
      <c r="CD27" s="128"/>
      <c r="CE27" s="128"/>
      <c r="CN27" s="128"/>
      <c r="CO27" s="128"/>
      <c r="DS27" s="19"/>
    </row>
    <row r="28" spans="1:123" x14ac:dyDescent="0.25">
      <c r="A28" s="92" t="s">
        <v>50</v>
      </c>
      <c r="B28" s="86">
        <v>0</v>
      </c>
      <c r="C28" s="86">
        <v>0</v>
      </c>
      <c r="D28" s="86">
        <v>0</v>
      </c>
      <c r="E28" s="86">
        <v>0</v>
      </c>
      <c r="F28" s="86">
        <v>0</v>
      </c>
      <c r="G28" s="86">
        <v>0</v>
      </c>
      <c r="H28" s="86">
        <v>0</v>
      </c>
      <c r="I28" s="86">
        <v>0</v>
      </c>
      <c r="J28" s="86">
        <v>0</v>
      </c>
      <c r="K28" s="86">
        <f t="shared" si="0"/>
        <v>0</v>
      </c>
      <c r="P28" s="81">
        <v>12</v>
      </c>
      <c r="Q28" s="102" t="s">
        <v>32</v>
      </c>
      <c r="R28" s="95">
        <v>0</v>
      </c>
      <c r="S28" s="95">
        <v>0</v>
      </c>
      <c r="T28" s="95">
        <v>0</v>
      </c>
      <c r="U28" s="95">
        <v>2</v>
      </c>
      <c r="V28" s="95">
        <v>0</v>
      </c>
      <c r="W28" s="95">
        <v>0</v>
      </c>
      <c r="X28" s="95">
        <v>1</v>
      </c>
      <c r="Y28" s="95">
        <v>1</v>
      </c>
      <c r="Z28" s="95">
        <v>1</v>
      </c>
      <c r="AA28" s="95">
        <v>5</v>
      </c>
      <c r="AF28" s="102" t="s">
        <v>15</v>
      </c>
      <c r="AG28" s="95">
        <v>0</v>
      </c>
      <c r="AH28" s="95">
        <v>0</v>
      </c>
      <c r="AI28" s="95">
        <v>0</v>
      </c>
      <c r="AJ28" s="95">
        <v>0</v>
      </c>
      <c r="AK28" s="95">
        <v>2</v>
      </c>
      <c r="AL28" s="95">
        <v>0</v>
      </c>
      <c r="AM28" s="95">
        <v>0</v>
      </c>
      <c r="AN28" s="95">
        <v>0</v>
      </c>
      <c r="AO28" s="95">
        <v>2</v>
      </c>
      <c r="AP28" s="95">
        <v>4</v>
      </c>
      <c r="AR28" s="2"/>
      <c r="AS28" s="2"/>
      <c r="AT28" s="2"/>
      <c r="AU28" s="2"/>
      <c r="AV28" s="128"/>
      <c r="AW28" s="128"/>
      <c r="AX28" s="2"/>
      <c r="AY28" s="2"/>
      <c r="AZ28" s="2"/>
      <c r="BA28" s="2"/>
      <c r="BB28" s="2"/>
      <c r="BC28" s="2"/>
      <c r="BD28" s="2"/>
      <c r="BE28" s="128"/>
      <c r="BF28" s="128"/>
      <c r="BG28" s="2"/>
      <c r="BH28" s="2"/>
      <c r="BR28" s="2"/>
      <c r="BS28" s="2"/>
      <c r="BT28" s="128"/>
      <c r="BU28" s="128"/>
      <c r="BV28" s="2"/>
      <c r="BW28" s="2"/>
      <c r="BX28" s="2"/>
      <c r="BY28" s="2"/>
      <c r="BZ28" s="2"/>
      <c r="CA28" s="2"/>
      <c r="CB28" s="2"/>
      <c r="CC28" s="2"/>
      <c r="CD28" s="128"/>
      <c r="CE28" s="128"/>
      <c r="CF28" s="2"/>
      <c r="CG28" s="2"/>
      <c r="CH28" s="2"/>
      <c r="CI28" s="2"/>
      <c r="CJ28" s="2"/>
      <c r="CK28" s="2"/>
      <c r="CL28" s="2"/>
      <c r="CM28" s="2"/>
      <c r="CN28" s="128"/>
      <c r="CO28" s="128"/>
      <c r="CP28" s="2"/>
      <c r="CQ28" s="2"/>
      <c r="DS28" s="19"/>
    </row>
    <row r="29" spans="1:123" x14ac:dyDescent="0.25">
      <c r="A29" s="92" t="s">
        <v>51</v>
      </c>
      <c r="B29" s="86">
        <v>0</v>
      </c>
      <c r="C29" s="86">
        <v>0</v>
      </c>
      <c r="D29" s="86">
        <v>0</v>
      </c>
      <c r="E29" s="86">
        <v>0</v>
      </c>
      <c r="F29" s="86">
        <v>0</v>
      </c>
      <c r="G29" s="86">
        <v>2</v>
      </c>
      <c r="H29" s="86">
        <v>0</v>
      </c>
      <c r="I29" s="86">
        <v>0</v>
      </c>
      <c r="J29" s="86">
        <v>0</v>
      </c>
      <c r="K29" s="86">
        <f t="shared" si="0"/>
        <v>2</v>
      </c>
      <c r="P29" s="81"/>
      <c r="Q29" s="102" t="s">
        <v>18</v>
      </c>
      <c r="R29" s="95">
        <v>0</v>
      </c>
      <c r="S29" s="95">
        <v>0</v>
      </c>
      <c r="T29" s="95">
        <v>0</v>
      </c>
      <c r="U29" s="95">
        <v>0</v>
      </c>
      <c r="V29" s="95">
        <v>6</v>
      </c>
      <c r="W29" s="95">
        <v>15</v>
      </c>
      <c r="X29" s="95">
        <v>0</v>
      </c>
      <c r="Y29" s="95">
        <v>20</v>
      </c>
      <c r="Z29" s="95">
        <v>0</v>
      </c>
      <c r="AA29" s="95">
        <v>41</v>
      </c>
      <c r="AF29" s="102" t="s">
        <v>47</v>
      </c>
      <c r="AG29" s="95">
        <v>0</v>
      </c>
      <c r="AH29" s="95">
        <v>0</v>
      </c>
      <c r="AI29" s="95">
        <v>0</v>
      </c>
      <c r="AJ29" s="95">
        <v>0</v>
      </c>
      <c r="AK29" s="95">
        <v>0</v>
      </c>
      <c r="AL29" s="95">
        <v>0</v>
      </c>
      <c r="AM29" s="95">
        <v>0</v>
      </c>
      <c r="AN29" s="95">
        <v>4</v>
      </c>
      <c r="AO29" s="95">
        <v>0</v>
      </c>
      <c r="AP29" s="95">
        <v>4</v>
      </c>
      <c r="AR29" s="2"/>
      <c r="AS29" s="2"/>
      <c r="AT29" s="2"/>
      <c r="AU29" s="2"/>
      <c r="AV29" s="128"/>
      <c r="AW29" s="128"/>
      <c r="AX29" s="2"/>
      <c r="AY29" s="2"/>
      <c r="AZ29" s="2"/>
      <c r="BA29" s="2"/>
      <c r="BB29" s="2"/>
      <c r="BC29" s="2"/>
      <c r="BD29" s="2"/>
      <c r="BE29" s="128"/>
      <c r="BF29" s="128"/>
      <c r="BG29" s="2"/>
      <c r="BH29" s="2"/>
      <c r="BR29" s="2"/>
      <c r="BS29" s="2"/>
      <c r="BT29" s="128"/>
      <c r="BU29" s="128"/>
      <c r="BV29" s="2"/>
      <c r="BW29" s="2"/>
      <c r="BX29" s="2"/>
      <c r="BY29" s="2"/>
      <c r="BZ29" s="2"/>
      <c r="CA29" s="2"/>
      <c r="CB29" s="2"/>
      <c r="CC29" s="2"/>
      <c r="CD29" s="128"/>
      <c r="CE29" s="128"/>
      <c r="CF29" s="2"/>
      <c r="CG29" s="2"/>
      <c r="CH29" s="2"/>
      <c r="CI29" s="2"/>
      <c r="CJ29" s="2"/>
      <c r="CK29" s="2"/>
      <c r="CL29" s="2"/>
      <c r="CM29" s="2"/>
      <c r="CN29" s="128"/>
      <c r="CO29" s="128"/>
      <c r="CP29" s="2"/>
      <c r="CQ29" s="2"/>
      <c r="DS29" s="19"/>
    </row>
    <row r="30" spans="1:123" x14ac:dyDescent="0.25">
      <c r="A30" s="92" t="s">
        <v>42</v>
      </c>
      <c r="B30" s="86">
        <v>0</v>
      </c>
      <c r="C30" s="86">
        <v>0</v>
      </c>
      <c r="D30" s="86">
        <v>0</v>
      </c>
      <c r="E30" s="86">
        <v>0</v>
      </c>
      <c r="F30" s="86">
        <v>0</v>
      </c>
      <c r="G30" s="86">
        <v>0</v>
      </c>
      <c r="H30" s="86">
        <v>0</v>
      </c>
      <c r="I30" s="86">
        <v>0</v>
      </c>
      <c r="J30" s="86">
        <v>0</v>
      </c>
      <c r="K30" s="86">
        <f t="shared" si="0"/>
        <v>0</v>
      </c>
      <c r="P30" s="81">
        <v>13</v>
      </c>
      <c r="Q30" s="102" t="s">
        <v>13</v>
      </c>
      <c r="R30" s="95">
        <v>0</v>
      </c>
      <c r="S30" s="95">
        <v>0</v>
      </c>
      <c r="T30" s="95">
        <v>0</v>
      </c>
      <c r="U30" s="95">
        <v>0</v>
      </c>
      <c r="V30" s="95">
        <v>1</v>
      </c>
      <c r="W30" s="95">
        <v>0</v>
      </c>
      <c r="X30" s="95">
        <v>0</v>
      </c>
      <c r="Y30" s="95">
        <v>0</v>
      </c>
      <c r="Z30" s="95">
        <v>0</v>
      </c>
      <c r="AA30" s="95">
        <v>1</v>
      </c>
      <c r="AF30" s="208" t="s">
        <v>51</v>
      </c>
      <c r="AG30" s="86">
        <v>0</v>
      </c>
      <c r="AH30" s="86">
        <v>0</v>
      </c>
      <c r="AI30" s="86">
        <v>0</v>
      </c>
      <c r="AJ30" s="86">
        <v>0</v>
      </c>
      <c r="AK30" s="86">
        <v>0</v>
      </c>
      <c r="AL30" s="86">
        <v>2</v>
      </c>
      <c r="AM30" s="86">
        <v>0</v>
      </c>
      <c r="AN30" s="86">
        <v>0</v>
      </c>
      <c r="AO30" s="86">
        <v>0</v>
      </c>
      <c r="AP30" s="86">
        <v>2</v>
      </c>
      <c r="AR30" s="2"/>
      <c r="AS30" s="2"/>
      <c r="AT30" s="2"/>
      <c r="AU30" s="2"/>
      <c r="AV30" s="128"/>
      <c r="AW30" s="128"/>
      <c r="AX30" s="2"/>
      <c r="AY30" s="2"/>
      <c r="AZ30" s="2"/>
      <c r="BA30" s="2"/>
      <c r="BB30" s="2"/>
      <c r="BC30" s="2"/>
      <c r="BD30" s="2"/>
      <c r="BE30" s="128"/>
      <c r="BF30" s="128"/>
      <c r="BG30" s="2"/>
      <c r="BH30" s="2"/>
      <c r="BR30" s="2"/>
      <c r="BS30" s="2"/>
      <c r="BT30" s="128"/>
      <c r="BU30" s="128"/>
      <c r="BV30" s="2"/>
      <c r="BW30" s="2"/>
      <c r="BX30" s="2"/>
      <c r="BY30" s="2"/>
      <c r="BZ30" s="2"/>
      <c r="CA30" s="2"/>
      <c r="CB30" s="2"/>
      <c r="CC30" s="2"/>
      <c r="CD30" s="128"/>
      <c r="CE30" s="128"/>
      <c r="CF30" s="2"/>
      <c r="CG30" s="2"/>
      <c r="CH30" s="2"/>
      <c r="CI30" s="2"/>
      <c r="CJ30" s="2"/>
      <c r="CK30" s="2"/>
      <c r="CL30" s="2"/>
      <c r="CM30" s="2"/>
      <c r="CN30" s="128"/>
      <c r="CO30" s="128"/>
      <c r="CP30" s="2"/>
      <c r="CQ30" s="2"/>
      <c r="DS30" s="19"/>
    </row>
    <row r="31" spans="1:123" x14ac:dyDescent="0.25">
      <c r="A31" s="3" t="s">
        <v>8</v>
      </c>
      <c r="B31" s="86">
        <v>0</v>
      </c>
      <c r="C31" s="86">
        <v>0</v>
      </c>
      <c r="D31" s="86">
        <v>0</v>
      </c>
      <c r="E31" s="86">
        <v>0</v>
      </c>
      <c r="F31" s="86">
        <v>0</v>
      </c>
      <c r="G31" s="86">
        <v>0</v>
      </c>
      <c r="H31" s="86">
        <v>0</v>
      </c>
      <c r="I31" s="86">
        <v>0</v>
      </c>
      <c r="J31" s="86">
        <v>0</v>
      </c>
      <c r="K31" s="86">
        <f t="shared" si="0"/>
        <v>0</v>
      </c>
      <c r="P31" s="81">
        <v>14</v>
      </c>
      <c r="Q31" s="102" t="s">
        <v>14</v>
      </c>
      <c r="R31" s="95">
        <v>0</v>
      </c>
      <c r="S31" s="95">
        <v>0</v>
      </c>
      <c r="T31" s="95">
        <v>1</v>
      </c>
      <c r="U31" s="95">
        <v>0</v>
      </c>
      <c r="V31" s="95">
        <v>6</v>
      </c>
      <c r="W31" s="95">
        <v>0</v>
      </c>
      <c r="X31" s="95">
        <v>1</v>
      </c>
      <c r="Y31" s="95">
        <v>1</v>
      </c>
      <c r="Z31" s="95">
        <v>0</v>
      </c>
      <c r="AA31" s="95">
        <v>9</v>
      </c>
      <c r="AB31" s="19"/>
      <c r="AF31" s="198" t="s">
        <v>4</v>
      </c>
      <c r="AG31" s="86">
        <v>0</v>
      </c>
      <c r="AH31" s="86">
        <v>0</v>
      </c>
      <c r="AI31" s="86">
        <v>1</v>
      </c>
      <c r="AJ31" s="86">
        <v>0</v>
      </c>
      <c r="AK31" s="86">
        <v>0</v>
      </c>
      <c r="AL31" s="86">
        <v>0</v>
      </c>
      <c r="AM31" s="86">
        <v>0</v>
      </c>
      <c r="AN31" s="86">
        <v>0</v>
      </c>
      <c r="AO31" s="86">
        <v>0</v>
      </c>
      <c r="AP31" s="86">
        <v>1</v>
      </c>
      <c r="AR31" s="2"/>
      <c r="AS31" s="2"/>
      <c r="AT31" s="2"/>
      <c r="AU31" s="2"/>
      <c r="AV31" s="128"/>
      <c r="AW31" s="128"/>
      <c r="AX31" s="2"/>
      <c r="AY31" s="2"/>
      <c r="AZ31" s="2"/>
      <c r="BA31" s="2"/>
      <c r="BB31" s="2"/>
      <c r="BC31" s="2"/>
      <c r="BD31" s="2"/>
      <c r="BE31" s="128"/>
      <c r="BF31" s="128"/>
      <c r="BG31" s="2"/>
      <c r="BH31" s="2"/>
      <c r="BR31" s="2"/>
      <c r="BS31" s="2"/>
      <c r="BT31" s="128"/>
      <c r="BU31" s="128"/>
      <c r="BV31" s="2"/>
      <c r="BW31" s="2"/>
      <c r="BX31" s="2"/>
      <c r="BY31" s="2"/>
      <c r="BZ31" s="2"/>
      <c r="CA31" s="2"/>
      <c r="CB31" s="2"/>
      <c r="CC31" s="2"/>
      <c r="CD31" s="128"/>
      <c r="CE31" s="128"/>
      <c r="CF31" s="2"/>
      <c r="CG31" s="2"/>
      <c r="CH31" s="2"/>
      <c r="CI31" s="2"/>
      <c r="CJ31" s="2"/>
      <c r="CK31" s="2"/>
      <c r="CL31" s="2"/>
      <c r="CM31" s="2"/>
      <c r="CN31" s="128"/>
      <c r="CO31" s="128"/>
      <c r="CP31" s="2"/>
      <c r="CQ31" s="2"/>
      <c r="DS31" s="19"/>
    </row>
    <row r="32" spans="1:123" x14ac:dyDescent="0.25">
      <c r="A32" s="3" t="s">
        <v>9</v>
      </c>
      <c r="B32" s="86">
        <v>0</v>
      </c>
      <c r="C32" s="86">
        <v>0</v>
      </c>
      <c r="D32" s="86">
        <v>0</v>
      </c>
      <c r="E32" s="86">
        <v>0</v>
      </c>
      <c r="F32" s="86">
        <v>0</v>
      </c>
      <c r="G32" s="86">
        <v>0</v>
      </c>
      <c r="H32" s="86">
        <v>0</v>
      </c>
      <c r="I32" s="86">
        <v>0</v>
      </c>
      <c r="J32" s="86">
        <v>0</v>
      </c>
      <c r="K32" s="86">
        <f t="shared" si="0"/>
        <v>0</v>
      </c>
      <c r="P32" s="81">
        <v>15</v>
      </c>
      <c r="Q32" s="102" t="s">
        <v>15</v>
      </c>
      <c r="R32" s="95">
        <v>0</v>
      </c>
      <c r="S32" s="95">
        <v>0</v>
      </c>
      <c r="T32" s="95">
        <v>0</v>
      </c>
      <c r="U32" s="95">
        <v>0</v>
      </c>
      <c r="V32" s="95">
        <v>2</v>
      </c>
      <c r="W32" s="95">
        <v>0</v>
      </c>
      <c r="X32" s="95">
        <v>0</v>
      </c>
      <c r="Y32" s="95">
        <v>0</v>
      </c>
      <c r="Z32" s="95">
        <v>2</v>
      </c>
      <c r="AA32" s="95">
        <v>4</v>
      </c>
      <c r="AB32" s="19"/>
      <c r="AF32" s="198" t="s">
        <v>48</v>
      </c>
      <c r="AG32" s="86">
        <v>0</v>
      </c>
      <c r="AH32" s="86">
        <v>0</v>
      </c>
      <c r="AI32" s="86">
        <v>0</v>
      </c>
      <c r="AJ32" s="86">
        <v>0</v>
      </c>
      <c r="AK32" s="86">
        <v>0</v>
      </c>
      <c r="AL32" s="86">
        <v>1</v>
      </c>
      <c r="AM32" s="86">
        <v>0</v>
      </c>
      <c r="AN32" s="86">
        <v>0</v>
      </c>
      <c r="AO32" s="86">
        <v>0</v>
      </c>
      <c r="AP32" s="86">
        <v>1</v>
      </c>
      <c r="AR32" s="2"/>
      <c r="AS32" s="2"/>
      <c r="AT32" s="2"/>
      <c r="AU32" s="2"/>
      <c r="AV32" s="128"/>
      <c r="AW32" s="128"/>
      <c r="AX32" s="2"/>
      <c r="AY32" s="2"/>
      <c r="AZ32" s="2"/>
      <c r="BA32" s="2"/>
      <c r="BB32" s="2"/>
      <c r="BC32" s="2"/>
      <c r="BD32" s="2"/>
      <c r="BE32" s="128"/>
      <c r="BF32" s="128"/>
      <c r="BG32" s="2"/>
      <c r="BH32" s="2"/>
      <c r="BR32" s="2"/>
      <c r="BS32" s="2"/>
      <c r="BT32" s="128"/>
      <c r="BU32" s="128"/>
      <c r="BV32" s="2"/>
      <c r="BW32" s="2"/>
      <c r="BX32" s="2"/>
      <c r="BY32" s="2"/>
      <c r="BZ32" s="2"/>
      <c r="CA32" s="2"/>
      <c r="CB32" s="2"/>
      <c r="CC32" s="2"/>
      <c r="CD32" s="128"/>
      <c r="CE32" s="128"/>
      <c r="CF32" s="2"/>
      <c r="CG32" s="2"/>
      <c r="CH32" s="2"/>
      <c r="CI32" s="2"/>
      <c r="CJ32" s="2"/>
      <c r="CK32" s="2"/>
      <c r="CL32" s="2"/>
      <c r="CM32" s="2"/>
      <c r="CN32" s="128"/>
      <c r="CO32" s="128"/>
      <c r="CP32" s="2"/>
      <c r="CQ32" s="2"/>
      <c r="DS32" s="19"/>
    </row>
    <row r="33" spans="1:123" x14ac:dyDescent="0.25">
      <c r="A33" s="92" t="s">
        <v>44</v>
      </c>
      <c r="B33" s="86">
        <v>0</v>
      </c>
      <c r="C33" s="86">
        <v>0</v>
      </c>
      <c r="D33" s="86">
        <v>0</v>
      </c>
      <c r="E33" s="86">
        <v>0</v>
      </c>
      <c r="F33" s="86">
        <v>0</v>
      </c>
      <c r="G33" s="86">
        <v>0</v>
      </c>
      <c r="H33" s="86">
        <v>0</v>
      </c>
      <c r="I33" s="86">
        <v>0</v>
      </c>
      <c r="J33" s="86">
        <v>0</v>
      </c>
      <c r="K33" s="86">
        <f t="shared" si="0"/>
        <v>0</v>
      </c>
      <c r="P33" s="81"/>
      <c r="Q33" s="41" t="s">
        <v>47</v>
      </c>
      <c r="R33" s="95">
        <v>0</v>
      </c>
      <c r="S33" s="95">
        <v>0</v>
      </c>
      <c r="T33" s="95">
        <v>0</v>
      </c>
      <c r="U33" s="95">
        <v>0</v>
      </c>
      <c r="V33" s="95">
        <v>0</v>
      </c>
      <c r="W33" s="95">
        <v>0</v>
      </c>
      <c r="X33" s="95">
        <v>0</v>
      </c>
      <c r="Y33" s="95">
        <v>4</v>
      </c>
      <c r="Z33" s="95">
        <v>0</v>
      </c>
      <c r="AA33" s="95">
        <v>4</v>
      </c>
      <c r="AB33" s="19"/>
      <c r="AF33" s="41" t="s">
        <v>13</v>
      </c>
      <c r="AG33" s="95">
        <v>0</v>
      </c>
      <c r="AH33" s="95">
        <v>0</v>
      </c>
      <c r="AI33" s="95">
        <v>0</v>
      </c>
      <c r="AJ33" s="95">
        <v>0</v>
      </c>
      <c r="AK33" s="95">
        <v>1</v>
      </c>
      <c r="AL33" s="95">
        <v>0</v>
      </c>
      <c r="AM33" s="95">
        <v>0</v>
      </c>
      <c r="AN33" s="95">
        <v>0</v>
      </c>
      <c r="AO33" s="95">
        <v>0</v>
      </c>
      <c r="AP33" s="95">
        <v>1</v>
      </c>
      <c r="AR33" s="2"/>
      <c r="AS33" s="2"/>
      <c r="AT33" s="2"/>
      <c r="AU33" s="2"/>
      <c r="AV33" s="128"/>
      <c r="AW33" s="128"/>
      <c r="AX33" s="2"/>
      <c r="AY33" s="2"/>
      <c r="AZ33" s="2"/>
      <c r="BA33" s="2"/>
      <c r="BB33" s="2"/>
      <c r="BC33" s="2"/>
      <c r="BD33" s="2"/>
      <c r="BE33" s="128"/>
      <c r="BF33" s="128"/>
      <c r="BG33" s="2"/>
      <c r="BH33" s="2"/>
      <c r="BR33" s="2"/>
      <c r="BS33" s="2"/>
      <c r="BT33" s="128"/>
      <c r="BU33" s="128"/>
      <c r="BV33" s="2"/>
      <c r="BW33" s="2"/>
      <c r="BX33" s="2"/>
      <c r="BY33" s="2"/>
      <c r="BZ33" s="2"/>
      <c r="CA33" s="2"/>
      <c r="CB33" s="2"/>
      <c r="CC33" s="2"/>
      <c r="CD33" s="128"/>
      <c r="CE33" s="128"/>
      <c r="CF33" s="2"/>
      <c r="CG33" s="2"/>
      <c r="CH33" s="2"/>
      <c r="CI33" s="2"/>
      <c r="CJ33" s="2"/>
      <c r="CK33" s="2"/>
      <c r="CL33" s="2"/>
      <c r="CM33" s="2"/>
      <c r="CN33" s="128"/>
      <c r="CO33" s="128"/>
      <c r="CP33" s="2"/>
      <c r="CQ33" s="2"/>
      <c r="DS33" s="19"/>
    </row>
    <row r="34" spans="1:123" x14ac:dyDescent="0.25">
      <c r="A34" s="3" t="s">
        <v>10</v>
      </c>
      <c r="B34" s="86">
        <v>0</v>
      </c>
      <c r="C34" s="86">
        <v>0</v>
      </c>
      <c r="D34" s="86">
        <v>0</v>
      </c>
      <c r="E34" s="86">
        <v>0</v>
      </c>
      <c r="F34" s="86">
        <v>2</v>
      </c>
      <c r="G34" s="86">
        <v>16</v>
      </c>
      <c r="H34" s="86">
        <v>0</v>
      </c>
      <c r="I34" s="86">
        <v>0</v>
      </c>
      <c r="J34" s="86">
        <v>0</v>
      </c>
      <c r="K34" s="86">
        <f t="shared" si="0"/>
        <v>18</v>
      </c>
      <c r="P34" s="81"/>
      <c r="Q34" s="226" t="s">
        <v>24</v>
      </c>
      <c r="R34" s="195">
        <v>2</v>
      </c>
      <c r="S34" s="196">
        <v>6</v>
      </c>
      <c r="T34" s="196">
        <v>24</v>
      </c>
      <c r="U34" s="196">
        <v>25</v>
      </c>
      <c r="V34" s="196">
        <v>42</v>
      </c>
      <c r="W34" s="196">
        <v>44</v>
      </c>
      <c r="X34" s="196">
        <v>16</v>
      </c>
      <c r="Y34" s="196">
        <v>35</v>
      </c>
      <c r="Z34" s="196">
        <v>18</v>
      </c>
      <c r="AA34" s="196">
        <v>212</v>
      </c>
      <c r="AF34" s="226" t="s">
        <v>24</v>
      </c>
      <c r="AG34" s="195">
        <v>2</v>
      </c>
      <c r="AH34" s="196">
        <v>6</v>
      </c>
      <c r="AI34" s="196">
        <v>24</v>
      </c>
      <c r="AJ34" s="196">
        <v>25</v>
      </c>
      <c r="AK34" s="196">
        <v>42</v>
      </c>
      <c r="AL34" s="196">
        <v>44</v>
      </c>
      <c r="AM34" s="196">
        <v>16</v>
      </c>
      <c r="AN34" s="196">
        <v>35</v>
      </c>
      <c r="AO34" s="196">
        <v>18</v>
      </c>
      <c r="AP34" s="196">
        <v>212</v>
      </c>
      <c r="AR34" s="2"/>
      <c r="AS34" s="2"/>
      <c r="AT34" s="2"/>
      <c r="AU34" s="2"/>
      <c r="AV34" s="128"/>
      <c r="AW34" s="128"/>
      <c r="AX34" s="2"/>
      <c r="AY34" s="2"/>
      <c r="AZ34" s="2"/>
      <c r="BA34" s="2"/>
      <c r="BB34" s="2"/>
      <c r="BC34" s="2"/>
      <c r="BD34" s="2"/>
      <c r="BE34" s="128"/>
      <c r="BF34" s="128"/>
      <c r="BG34" s="2"/>
      <c r="BH34" s="2"/>
      <c r="BR34" s="2"/>
      <c r="BS34" s="2"/>
      <c r="BT34" s="128"/>
      <c r="BU34" s="128"/>
      <c r="BV34" s="2"/>
      <c r="BW34" s="2"/>
      <c r="BX34" s="2"/>
      <c r="BY34" s="2"/>
      <c r="BZ34" s="2"/>
      <c r="CA34" s="2"/>
      <c r="CB34" s="2"/>
      <c r="CC34" s="2"/>
      <c r="CD34" s="128"/>
      <c r="CE34" s="128"/>
      <c r="CF34" s="2"/>
      <c r="CG34" s="2"/>
      <c r="CH34" s="2"/>
      <c r="CI34" s="2"/>
      <c r="CJ34" s="2"/>
      <c r="CK34" s="2"/>
      <c r="CL34" s="2"/>
      <c r="CM34" s="2"/>
      <c r="CN34" s="128"/>
      <c r="CO34" s="128"/>
      <c r="CP34" s="2"/>
      <c r="CQ34" s="2"/>
      <c r="DS34" s="19"/>
    </row>
    <row r="35" spans="1:123" x14ac:dyDescent="0.25">
      <c r="A35" s="3" t="s">
        <v>11</v>
      </c>
      <c r="B35" s="86">
        <v>0</v>
      </c>
      <c r="C35" s="86">
        <v>0</v>
      </c>
      <c r="D35" s="86">
        <v>0</v>
      </c>
      <c r="E35" s="86">
        <v>4</v>
      </c>
      <c r="F35" s="86">
        <v>4</v>
      </c>
      <c r="G35" s="86">
        <v>0</v>
      </c>
      <c r="H35" s="86">
        <v>4</v>
      </c>
      <c r="I35" s="86">
        <v>0</v>
      </c>
      <c r="J35" s="86">
        <v>1</v>
      </c>
      <c r="K35" s="86">
        <f t="shared" si="0"/>
        <v>13</v>
      </c>
      <c r="P35" s="167"/>
      <c r="R35" s="95"/>
      <c r="S35" s="95"/>
      <c r="T35" s="95"/>
      <c r="U35" s="95"/>
      <c r="V35" s="95"/>
      <c r="W35" s="95"/>
      <c r="X35" s="95"/>
      <c r="Y35" s="95"/>
      <c r="Z35" s="95"/>
      <c r="AA35" s="95"/>
      <c r="AR35" s="2"/>
      <c r="AS35" s="2"/>
      <c r="AT35" s="2"/>
      <c r="AU35" s="2"/>
      <c r="AV35" s="128"/>
      <c r="AW35" s="128"/>
      <c r="AX35" s="2"/>
      <c r="AY35" s="2"/>
      <c r="AZ35" s="2"/>
      <c r="BA35" s="2"/>
      <c r="BB35" s="2"/>
      <c r="BC35" s="2"/>
      <c r="BD35" s="2"/>
      <c r="BE35" s="128"/>
      <c r="BF35" s="128"/>
      <c r="BG35" s="2"/>
      <c r="BH35" s="2"/>
      <c r="BR35" s="2"/>
      <c r="BS35" s="2"/>
      <c r="BT35" s="128"/>
      <c r="BU35" s="128"/>
      <c r="BV35" s="2"/>
      <c r="BW35" s="2"/>
      <c r="BX35" s="2"/>
      <c r="BY35" s="2"/>
      <c r="BZ35" s="2"/>
      <c r="CA35" s="2"/>
      <c r="CB35" s="2"/>
      <c r="CC35" s="2"/>
      <c r="CD35" s="128"/>
      <c r="CE35" s="128"/>
      <c r="CF35" s="2"/>
      <c r="CG35" s="2"/>
      <c r="CH35" s="2"/>
      <c r="CI35" s="2"/>
      <c r="CJ35" s="2"/>
      <c r="CK35" s="2"/>
      <c r="CL35" s="2"/>
      <c r="CM35" s="2"/>
      <c r="CN35" s="128"/>
      <c r="CO35" s="128"/>
      <c r="CP35" s="2"/>
      <c r="CQ35" s="2"/>
      <c r="DS35" s="19"/>
    </row>
    <row r="36" spans="1:123" x14ac:dyDescent="0.25">
      <c r="A36" s="3" t="s">
        <v>12</v>
      </c>
      <c r="B36" s="86">
        <v>0</v>
      </c>
      <c r="C36" s="86">
        <v>0</v>
      </c>
      <c r="D36" s="86">
        <v>0</v>
      </c>
      <c r="E36" s="86">
        <v>10</v>
      </c>
      <c r="F36" s="86">
        <v>4</v>
      </c>
      <c r="G36" s="86">
        <v>0</v>
      </c>
      <c r="H36" s="86">
        <v>2</v>
      </c>
      <c r="I36" s="86">
        <v>0</v>
      </c>
      <c r="J36" s="86">
        <v>1</v>
      </c>
      <c r="K36" s="86">
        <f t="shared" si="0"/>
        <v>17</v>
      </c>
      <c r="P36" s="25"/>
      <c r="R36" s="95"/>
      <c r="S36" s="95"/>
      <c r="T36" s="95"/>
      <c r="U36" s="95"/>
      <c r="V36" s="95"/>
      <c r="W36" s="95"/>
      <c r="X36" s="95"/>
      <c r="Y36" s="95"/>
      <c r="Z36" s="95"/>
      <c r="AA36" s="95"/>
      <c r="AR36" s="2"/>
      <c r="AS36" s="2"/>
      <c r="AT36" s="2"/>
      <c r="AU36" s="2"/>
      <c r="AV36" s="128"/>
      <c r="AW36" s="128"/>
      <c r="AX36" s="2"/>
      <c r="AY36" s="2"/>
      <c r="AZ36" s="2"/>
      <c r="BA36" s="2"/>
      <c r="BB36" s="2"/>
      <c r="BC36" s="2"/>
      <c r="BD36" s="2"/>
      <c r="BE36" s="128"/>
      <c r="BF36" s="128"/>
      <c r="BG36" s="2"/>
      <c r="BH36" s="2"/>
      <c r="BR36" s="2"/>
      <c r="BS36" s="2"/>
      <c r="BT36" s="128"/>
      <c r="BU36" s="128"/>
      <c r="BV36" s="2"/>
      <c r="BW36" s="2"/>
      <c r="BX36" s="2"/>
      <c r="BY36" s="2"/>
      <c r="BZ36" s="2"/>
      <c r="CA36" s="2"/>
      <c r="CB36" s="2"/>
      <c r="CC36" s="2"/>
      <c r="CD36" s="128"/>
      <c r="CE36" s="128"/>
      <c r="CF36" s="2"/>
      <c r="CG36" s="2"/>
      <c r="CH36" s="2"/>
      <c r="CI36" s="2"/>
      <c r="CJ36" s="2"/>
      <c r="CK36" s="2"/>
      <c r="CL36" s="2"/>
      <c r="CM36" s="2"/>
      <c r="CN36" s="128"/>
      <c r="CO36" s="128"/>
      <c r="CP36" s="2"/>
      <c r="CQ36" s="2"/>
      <c r="DS36" s="19"/>
    </row>
    <row r="37" spans="1:123" x14ac:dyDescent="0.25">
      <c r="A37" s="92" t="s">
        <v>32</v>
      </c>
      <c r="B37" s="86">
        <v>0</v>
      </c>
      <c r="C37" s="86">
        <v>0</v>
      </c>
      <c r="D37" s="86">
        <v>0</v>
      </c>
      <c r="E37" s="86">
        <v>2</v>
      </c>
      <c r="F37" s="86">
        <v>0</v>
      </c>
      <c r="G37" s="86">
        <v>0</v>
      </c>
      <c r="H37" s="86">
        <v>1</v>
      </c>
      <c r="I37" s="86">
        <v>1</v>
      </c>
      <c r="J37" s="86">
        <v>1</v>
      </c>
      <c r="K37" s="86">
        <f t="shared" si="0"/>
        <v>5</v>
      </c>
      <c r="P37" s="81"/>
      <c r="AR37" s="2"/>
      <c r="AS37" s="2"/>
      <c r="AT37" s="2"/>
      <c r="AU37" s="2"/>
      <c r="AV37" s="128"/>
      <c r="AW37" s="128"/>
      <c r="AX37" s="2"/>
      <c r="AY37" s="2"/>
      <c r="AZ37" s="2"/>
      <c r="BA37" s="2"/>
      <c r="BB37" s="2"/>
      <c r="BC37" s="2"/>
      <c r="BD37" s="2"/>
      <c r="BE37" s="128"/>
      <c r="BF37" s="128"/>
      <c r="BG37" s="2"/>
      <c r="BH37" s="2"/>
      <c r="BR37" s="2"/>
      <c r="BS37" s="2"/>
      <c r="BT37" s="128"/>
      <c r="BU37" s="128"/>
      <c r="BV37" s="2"/>
      <c r="BW37" s="2"/>
      <c r="BX37" s="2"/>
      <c r="BY37" s="2"/>
      <c r="BZ37" s="2"/>
      <c r="CA37" s="2"/>
      <c r="CB37" s="2"/>
      <c r="CC37" s="2"/>
      <c r="CD37" s="128"/>
      <c r="CE37" s="128"/>
      <c r="CF37" s="2"/>
      <c r="CG37" s="2"/>
      <c r="CH37" s="2"/>
      <c r="CI37" s="2"/>
      <c r="CJ37" s="2"/>
      <c r="CK37" s="2"/>
      <c r="CL37" s="2"/>
      <c r="CM37" s="2"/>
      <c r="CN37" s="128"/>
      <c r="CO37" s="128"/>
      <c r="CP37" s="2"/>
      <c r="CQ37" s="2"/>
      <c r="DS37" s="19"/>
    </row>
    <row r="38" spans="1:123" x14ac:dyDescent="0.25">
      <c r="A38" s="3" t="s">
        <v>18</v>
      </c>
      <c r="B38" s="86">
        <v>0</v>
      </c>
      <c r="C38" s="86">
        <v>0</v>
      </c>
      <c r="D38" s="86">
        <v>0</v>
      </c>
      <c r="E38" s="86">
        <v>0</v>
      </c>
      <c r="F38" s="86">
        <v>6</v>
      </c>
      <c r="G38" s="86">
        <v>15</v>
      </c>
      <c r="H38" s="86">
        <v>0</v>
      </c>
      <c r="I38" s="86">
        <v>20</v>
      </c>
      <c r="J38" s="86">
        <v>0</v>
      </c>
      <c r="K38" s="86">
        <f t="shared" si="0"/>
        <v>41</v>
      </c>
      <c r="P38" s="81"/>
      <c r="AF38" s="25"/>
      <c r="AG38" s="154"/>
      <c r="AH38" s="154"/>
      <c r="AI38" s="154"/>
      <c r="AJ38" s="154"/>
      <c r="AK38" s="154"/>
      <c r="AL38" s="154"/>
      <c r="AM38" s="154"/>
      <c r="AN38" s="154"/>
      <c r="AO38" s="154"/>
      <c r="AP38" s="154"/>
      <c r="AR38" s="2"/>
      <c r="AS38" s="2"/>
      <c r="AT38" s="2"/>
      <c r="AU38" s="2"/>
      <c r="AV38" s="128"/>
      <c r="AW38" s="128"/>
      <c r="AX38" s="2"/>
      <c r="AY38" s="2"/>
      <c r="AZ38" s="2"/>
      <c r="BA38" s="2"/>
      <c r="BB38" s="2"/>
      <c r="BC38" s="2"/>
      <c r="BD38" s="2"/>
      <c r="BE38" s="128"/>
      <c r="BF38" s="128"/>
      <c r="BG38" s="2"/>
      <c r="BH38" s="2"/>
      <c r="BR38" s="2"/>
      <c r="BS38" s="2"/>
      <c r="BT38" s="128"/>
      <c r="BU38" s="128"/>
      <c r="BV38" s="2"/>
      <c r="BW38" s="2"/>
      <c r="BX38" s="2"/>
      <c r="BY38" s="2"/>
      <c r="BZ38" s="2"/>
      <c r="CA38" s="2"/>
      <c r="CB38" s="2"/>
      <c r="CC38" s="2"/>
      <c r="CD38" s="128"/>
      <c r="CE38" s="128"/>
      <c r="CF38" s="2"/>
      <c r="CG38" s="2"/>
      <c r="CH38" s="2"/>
      <c r="CI38" s="2"/>
      <c r="CJ38" s="2"/>
      <c r="CK38" s="2"/>
      <c r="CL38" s="2"/>
      <c r="CM38" s="2"/>
      <c r="CN38" s="128"/>
      <c r="CO38" s="128"/>
      <c r="CP38" s="2"/>
      <c r="CQ38" s="2"/>
      <c r="DS38" s="19"/>
    </row>
    <row r="39" spans="1:123" x14ac:dyDescent="0.25">
      <c r="A39" s="92" t="s">
        <v>46</v>
      </c>
      <c r="B39" s="86">
        <v>0</v>
      </c>
      <c r="C39" s="86">
        <v>0</v>
      </c>
      <c r="D39" s="86">
        <v>0</v>
      </c>
      <c r="E39" s="86">
        <v>0</v>
      </c>
      <c r="F39" s="86">
        <v>0</v>
      </c>
      <c r="G39" s="86">
        <v>0</v>
      </c>
      <c r="H39" s="86">
        <v>0</v>
      </c>
      <c r="I39" s="86">
        <v>0</v>
      </c>
      <c r="J39" s="86">
        <v>0</v>
      </c>
      <c r="K39" s="86">
        <f t="shared" si="0"/>
        <v>0</v>
      </c>
      <c r="P39" s="81"/>
      <c r="AF39" s="25"/>
      <c r="AG39" s="154"/>
      <c r="AH39" s="154"/>
      <c r="AI39" s="154"/>
      <c r="AJ39" s="154"/>
      <c r="AK39" s="154"/>
      <c r="AL39" s="154"/>
      <c r="AM39" s="154"/>
      <c r="AN39" s="154"/>
      <c r="AO39" s="154"/>
      <c r="AP39" s="154"/>
      <c r="AR39" s="2"/>
      <c r="AS39" s="2"/>
      <c r="AT39" s="2"/>
      <c r="AU39" s="2"/>
      <c r="AV39" s="128"/>
      <c r="AW39" s="128"/>
      <c r="AX39" s="2"/>
      <c r="AY39" s="2"/>
      <c r="AZ39" s="2"/>
      <c r="BA39" s="2"/>
      <c r="BB39" s="2"/>
      <c r="BC39" s="2"/>
      <c r="BD39" s="2"/>
      <c r="BE39" s="128"/>
      <c r="BF39" s="128"/>
      <c r="BG39" s="2"/>
      <c r="BH39" s="2"/>
      <c r="BR39" s="2"/>
      <c r="BS39" s="2"/>
      <c r="BT39" s="128"/>
      <c r="BU39" s="128"/>
      <c r="BV39" s="2"/>
      <c r="BW39" s="2"/>
      <c r="BX39" s="2"/>
      <c r="BY39" s="2"/>
      <c r="BZ39" s="2"/>
      <c r="CA39" s="2"/>
      <c r="CB39" s="2"/>
      <c r="CC39" s="2"/>
      <c r="CD39" s="128"/>
      <c r="CE39" s="128"/>
      <c r="CF39" s="2"/>
      <c r="CG39" s="2"/>
      <c r="CH39" s="2"/>
      <c r="CI39" s="2"/>
      <c r="CJ39" s="2"/>
      <c r="CK39" s="2"/>
      <c r="CL39" s="2"/>
      <c r="CM39" s="2"/>
      <c r="CN39" s="128"/>
      <c r="CO39" s="128"/>
      <c r="CP39" s="2"/>
      <c r="CQ39" s="2"/>
      <c r="DS39" s="19"/>
    </row>
    <row r="40" spans="1:123" x14ac:dyDescent="0.25">
      <c r="A40" s="3" t="s">
        <v>13</v>
      </c>
      <c r="B40" s="86">
        <v>0</v>
      </c>
      <c r="C40" s="86">
        <v>0</v>
      </c>
      <c r="D40" s="86">
        <v>0</v>
      </c>
      <c r="E40" s="86">
        <v>0</v>
      </c>
      <c r="F40" s="86">
        <v>1</v>
      </c>
      <c r="G40" s="86">
        <v>0</v>
      </c>
      <c r="H40" s="86">
        <v>0</v>
      </c>
      <c r="I40" s="86">
        <v>0</v>
      </c>
      <c r="J40" s="86">
        <v>0</v>
      </c>
      <c r="K40" s="86">
        <f t="shared" si="0"/>
        <v>1</v>
      </c>
      <c r="AT40" s="2"/>
      <c r="AU40" s="2"/>
      <c r="AV40" s="128"/>
      <c r="AW40" s="128"/>
      <c r="AX40" s="2"/>
      <c r="AY40" s="2"/>
      <c r="AZ40" s="2"/>
      <c r="BA40" s="2"/>
      <c r="BB40" s="2"/>
      <c r="BC40" s="2"/>
      <c r="BD40" s="2"/>
      <c r="BE40" s="128"/>
      <c r="BF40" s="128"/>
      <c r="BG40" s="2"/>
      <c r="BH40" s="2"/>
      <c r="BR40" s="2"/>
      <c r="BS40" s="2"/>
      <c r="BT40" s="128"/>
      <c r="BU40" s="128"/>
      <c r="BV40" s="2"/>
      <c r="BW40" s="2"/>
      <c r="BX40" s="2"/>
      <c r="BY40" s="2"/>
      <c r="BZ40" s="2"/>
      <c r="CA40" s="2"/>
      <c r="CB40" s="2"/>
      <c r="CC40" s="2"/>
      <c r="CD40" s="128"/>
      <c r="CE40" s="128"/>
      <c r="CF40" s="2"/>
      <c r="CG40" s="2"/>
      <c r="CH40" s="2"/>
      <c r="CI40" s="2"/>
      <c r="CJ40" s="2"/>
      <c r="CK40" s="2"/>
      <c r="CL40" s="2"/>
      <c r="CM40" s="2"/>
      <c r="CN40" s="128"/>
      <c r="CO40" s="128"/>
      <c r="CP40" s="2"/>
      <c r="CQ40" s="2"/>
      <c r="DS40" s="19"/>
    </row>
    <row r="41" spans="1:123" x14ac:dyDescent="0.25">
      <c r="A41" s="3" t="s">
        <v>14</v>
      </c>
      <c r="B41" s="86">
        <v>0</v>
      </c>
      <c r="C41" s="86">
        <v>0</v>
      </c>
      <c r="D41" s="86">
        <v>1</v>
      </c>
      <c r="E41" s="86">
        <v>0</v>
      </c>
      <c r="F41" s="86">
        <v>6</v>
      </c>
      <c r="G41" s="86">
        <v>0</v>
      </c>
      <c r="H41" s="86">
        <v>1</v>
      </c>
      <c r="I41" s="86">
        <v>1</v>
      </c>
      <c r="J41" s="86">
        <v>0</v>
      </c>
      <c r="K41" s="86">
        <f t="shared" si="0"/>
        <v>9</v>
      </c>
      <c r="P41" s="81"/>
      <c r="AF41" s="166"/>
      <c r="AG41" s="67"/>
      <c r="AH41" s="67"/>
      <c r="AI41" s="67"/>
      <c r="AJ41" s="67"/>
      <c r="AK41" s="67"/>
      <c r="AL41" s="67"/>
      <c r="AM41" s="67"/>
      <c r="AN41" s="67"/>
      <c r="AO41" s="67"/>
      <c r="AP41" s="67"/>
      <c r="AR41" s="2"/>
      <c r="AS41" s="2"/>
      <c r="AT41" s="2"/>
      <c r="AU41" s="2"/>
      <c r="AV41" s="128"/>
      <c r="AW41" s="128"/>
      <c r="AX41" s="2"/>
      <c r="AY41" s="2"/>
      <c r="AZ41" s="2"/>
      <c r="BA41" s="2"/>
      <c r="BB41" s="2"/>
      <c r="BC41" s="2"/>
      <c r="BD41" s="2"/>
      <c r="BE41" s="128"/>
      <c r="BF41" s="128"/>
      <c r="BG41" s="2"/>
      <c r="BH41" s="2"/>
      <c r="BR41" s="2"/>
      <c r="BS41" s="2"/>
      <c r="BT41" s="128"/>
      <c r="BU41" s="128"/>
      <c r="BV41" s="2"/>
      <c r="BW41" s="2"/>
      <c r="BX41" s="2"/>
      <c r="BY41" s="2"/>
      <c r="BZ41" s="2"/>
      <c r="CA41" s="2"/>
      <c r="CB41" s="2"/>
      <c r="CC41" s="2"/>
      <c r="CD41" s="128"/>
      <c r="CE41" s="128"/>
      <c r="CF41" s="2"/>
      <c r="CG41" s="2"/>
      <c r="CH41" s="2"/>
      <c r="CI41" s="2"/>
      <c r="CJ41" s="2"/>
      <c r="CK41" s="2"/>
      <c r="CL41" s="2"/>
      <c r="CM41" s="2"/>
      <c r="CN41" s="128"/>
      <c r="CO41" s="128"/>
      <c r="CP41" s="2"/>
      <c r="CQ41" s="2"/>
      <c r="DS41" s="19"/>
    </row>
    <row r="42" spans="1:123" x14ac:dyDescent="0.25">
      <c r="A42" s="92" t="s">
        <v>40</v>
      </c>
      <c r="B42" s="86">
        <v>0</v>
      </c>
      <c r="C42" s="86">
        <v>0</v>
      </c>
      <c r="D42" s="86">
        <v>0</v>
      </c>
      <c r="E42" s="86">
        <v>0</v>
      </c>
      <c r="F42" s="86">
        <v>0</v>
      </c>
      <c r="G42" s="86">
        <v>0</v>
      </c>
      <c r="H42" s="86">
        <v>0</v>
      </c>
      <c r="I42" s="86">
        <v>0</v>
      </c>
      <c r="J42" s="86">
        <v>0</v>
      </c>
      <c r="K42" s="86">
        <f t="shared" si="0"/>
        <v>0</v>
      </c>
      <c r="P42" s="81"/>
      <c r="AF42" s="25"/>
      <c r="AG42" s="25"/>
      <c r="AH42" s="25"/>
      <c r="AI42" s="25"/>
      <c r="AJ42" s="25"/>
      <c r="AK42" s="25"/>
      <c r="AL42" s="25"/>
      <c r="AM42" s="25"/>
      <c r="AN42" s="25"/>
      <c r="AO42" s="25"/>
      <c r="AP42" s="25"/>
      <c r="AR42" s="2"/>
      <c r="AS42" s="2"/>
      <c r="AT42" s="2"/>
      <c r="AU42" s="2"/>
      <c r="AV42" s="128"/>
      <c r="AW42" s="128"/>
      <c r="AX42" s="2"/>
      <c r="AY42" s="2"/>
      <c r="AZ42" s="2"/>
      <c r="BA42" s="2"/>
      <c r="BB42" s="2"/>
      <c r="BC42" s="2"/>
      <c r="BD42" s="2"/>
      <c r="BE42" s="128"/>
      <c r="BF42" s="128"/>
      <c r="BG42" s="2"/>
      <c r="BH42" s="2"/>
      <c r="BR42" s="2"/>
      <c r="BS42" s="2"/>
      <c r="BT42" s="128"/>
      <c r="BU42" s="128"/>
      <c r="BV42" s="2"/>
      <c r="BW42" s="2"/>
      <c r="BX42" s="2"/>
      <c r="BY42" s="2"/>
      <c r="BZ42" s="2"/>
      <c r="CA42" s="2"/>
      <c r="CB42" s="2"/>
      <c r="CC42" s="2"/>
      <c r="CD42" s="128"/>
      <c r="CE42" s="128"/>
      <c r="CF42" s="2"/>
      <c r="CG42" s="2"/>
      <c r="CH42" s="2"/>
      <c r="CI42" s="2"/>
      <c r="CJ42" s="2"/>
      <c r="CK42" s="2"/>
      <c r="CL42" s="2"/>
      <c r="CM42" s="2"/>
      <c r="CN42" s="128"/>
      <c r="CO42" s="128"/>
      <c r="CP42" s="2"/>
      <c r="CQ42" s="2"/>
      <c r="DS42" s="19"/>
    </row>
    <row r="43" spans="1:123" x14ac:dyDescent="0.25">
      <c r="A43" s="92" t="s">
        <v>52</v>
      </c>
      <c r="B43" s="86">
        <v>0</v>
      </c>
      <c r="C43" s="86">
        <v>0</v>
      </c>
      <c r="D43" s="86">
        <v>0</v>
      </c>
      <c r="E43" s="86">
        <v>0</v>
      </c>
      <c r="F43" s="86">
        <v>0</v>
      </c>
      <c r="G43" s="86">
        <v>0</v>
      </c>
      <c r="H43" s="86">
        <v>0</v>
      </c>
      <c r="I43" s="86">
        <v>0</v>
      </c>
      <c r="J43" s="86">
        <v>0</v>
      </c>
      <c r="K43" s="86">
        <f t="shared" si="0"/>
        <v>0</v>
      </c>
      <c r="P43" s="167"/>
      <c r="AR43" s="2"/>
      <c r="AS43" s="2"/>
      <c r="AT43" s="2"/>
      <c r="AU43" s="2"/>
      <c r="AV43" s="128"/>
      <c r="AW43" s="128"/>
      <c r="AX43" s="2"/>
      <c r="AY43" s="2"/>
      <c r="AZ43" s="2"/>
      <c r="BA43" s="2"/>
      <c r="BB43" s="2"/>
      <c r="BC43" s="2"/>
      <c r="BD43" s="2"/>
      <c r="BE43" s="128"/>
      <c r="BF43" s="2"/>
      <c r="BG43" s="2"/>
      <c r="BH43" s="2"/>
      <c r="BR43" s="2"/>
      <c r="BS43" s="2"/>
      <c r="BT43" s="128"/>
      <c r="BU43" s="128"/>
      <c r="BV43" s="2"/>
      <c r="BW43" s="2"/>
      <c r="BX43" s="2"/>
      <c r="BY43" s="2"/>
      <c r="BZ43" s="2"/>
      <c r="CA43" s="2"/>
      <c r="CB43" s="2"/>
      <c r="CC43" s="2"/>
      <c r="CD43" s="128"/>
      <c r="CE43" s="128"/>
      <c r="CF43" s="2"/>
      <c r="CG43" s="2"/>
      <c r="CH43" s="2"/>
      <c r="CI43" s="2"/>
      <c r="CJ43" s="2"/>
      <c r="CK43" s="2"/>
      <c r="CL43" s="2"/>
      <c r="CM43" s="2"/>
      <c r="CN43" s="128"/>
      <c r="CO43" s="128"/>
      <c r="CP43" s="2"/>
      <c r="CQ43" s="2"/>
      <c r="DS43" s="19"/>
    </row>
    <row r="44" spans="1:123" x14ac:dyDescent="0.25">
      <c r="A44" s="92" t="s">
        <v>53</v>
      </c>
      <c r="B44" s="86">
        <v>0</v>
      </c>
      <c r="C44" s="86">
        <v>0</v>
      </c>
      <c r="D44" s="86">
        <v>0</v>
      </c>
      <c r="E44" s="86">
        <v>0</v>
      </c>
      <c r="F44" s="86">
        <v>0</v>
      </c>
      <c r="G44" s="86">
        <v>0</v>
      </c>
      <c r="H44" s="86">
        <v>0</v>
      </c>
      <c r="I44" s="86">
        <v>0</v>
      </c>
      <c r="J44" s="86">
        <v>0</v>
      </c>
      <c r="K44" s="86">
        <f t="shared" si="0"/>
        <v>0</v>
      </c>
      <c r="AR44" s="2"/>
      <c r="AS44" s="2"/>
      <c r="AT44" s="2"/>
      <c r="AU44" s="2"/>
      <c r="AV44" s="128"/>
      <c r="AW44" s="128"/>
      <c r="AX44" s="2"/>
      <c r="AY44" s="2"/>
      <c r="AZ44" s="2"/>
      <c r="BA44" s="2"/>
      <c r="BB44" s="2"/>
      <c r="BC44" s="2"/>
      <c r="BD44" s="2"/>
      <c r="BE44" s="128"/>
      <c r="BF44" s="128"/>
      <c r="BG44" s="2"/>
      <c r="BH44" s="2"/>
      <c r="BR44" s="2"/>
      <c r="BS44" s="2"/>
      <c r="BT44" s="128"/>
      <c r="BU44" s="128"/>
      <c r="BV44" s="2"/>
      <c r="BW44" s="2"/>
      <c r="BX44" s="2"/>
      <c r="BY44" s="2"/>
      <c r="BZ44" s="2"/>
      <c r="CA44" s="2"/>
      <c r="CB44" s="2"/>
      <c r="CC44" s="2"/>
      <c r="CD44" s="128"/>
      <c r="CE44" s="128"/>
      <c r="CF44" s="2"/>
      <c r="CG44" s="2"/>
      <c r="CH44" s="2"/>
      <c r="CI44" s="2"/>
      <c r="CJ44" s="2"/>
      <c r="CK44" s="2"/>
      <c r="CL44" s="2"/>
      <c r="CM44" s="2"/>
      <c r="CN44" s="128"/>
      <c r="CO44" s="128"/>
      <c r="CP44" s="2"/>
      <c r="CQ44" s="2"/>
      <c r="DS44" s="19"/>
    </row>
    <row r="45" spans="1:123" x14ac:dyDescent="0.25">
      <c r="A45" s="3" t="s">
        <v>15</v>
      </c>
      <c r="B45" s="86">
        <v>0</v>
      </c>
      <c r="C45" s="86">
        <v>0</v>
      </c>
      <c r="D45" s="86">
        <v>0</v>
      </c>
      <c r="E45" s="86">
        <v>0</v>
      </c>
      <c r="F45" s="86">
        <v>2</v>
      </c>
      <c r="G45" s="86">
        <v>0</v>
      </c>
      <c r="H45" s="86">
        <v>0</v>
      </c>
      <c r="I45" s="86">
        <v>0</v>
      </c>
      <c r="J45" s="86">
        <v>2</v>
      </c>
      <c r="K45" s="86">
        <f t="shared" si="0"/>
        <v>4</v>
      </c>
      <c r="AR45" s="2"/>
      <c r="AS45" s="2"/>
      <c r="AT45" s="2"/>
      <c r="AU45" s="2"/>
      <c r="AV45" s="128"/>
      <c r="AW45" s="128"/>
      <c r="AX45" s="2"/>
      <c r="AY45" s="2"/>
      <c r="AZ45" s="2"/>
      <c r="BA45" s="2"/>
      <c r="BB45" s="2"/>
      <c r="BC45" s="2"/>
      <c r="BD45" s="2"/>
      <c r="BE45" s="128"/>
      <c r="BF45" s="128"/>
      <c r="BG45" s="2"/>
      <c r="BH45" s="2"/>
      <c r="BR45" s="2"/>
      <c r="BS45" s="2"/>
      <c r="BT45" s="128"/>
      <c r="BU45" s="128"/>
      <c r="BV45" s="2"/>
      <c r="BW45" s="2"/>
      <c r="BX45" s="2"/>
      <c r="BY45" s="2"/>
      <c r="BZ45" s="2"/>
      <c r="CA45" s="2"/>
      <c r="CB45" s="2"/>
      <c r="CC45" s="2"/>
      <c r="CD45" s="128"/>
      <c r="CE45" s="128"/>
      <c r="CF45" s="2"/>
      <c r="CG45" s="2"/>
      <c r="CH45" s="2"/>
      <c r="CI45" s="2"/>
      <c r="CJ45" s="2"/>
      <c r="CK45" s="2"/>
      <c r="CL45" s="2"/>
      <c r="CM45" s="2"/>
      <c r="CN45" s="128"/>
      <c r="CO45" s="128"/>
      <c r="CP45" s="2"/>
      <c r="CQ45" s="2"/>
      <c r="DS45" s="19"/>
    </row>
    <row r="46" spans="1:123" x14ac:dyDescent="0.25">
      <c r="A46" s="92" t="s">
        <v>54</v>
      </c>
      <c r="B46" s="86">
        <v>0</v>
      </c>
      <c r="C46" s="86">
        <v>0</v>
      </c>
      <c r="D46" s="86">
        <v>0</v>
      </c>
      <c r="E46" s="86">
        <v>0</v>
      </c>
      <c r="F46" s="86">
        <v>0</v>
      </c>
      <c r="G46" s="86">
        <v>0</v>
      </c>
      <c r="H46" s="86">
        <v>0</v>
      </c>
      <c r="I46" s="86">
        <v>0</v>
      </c>
      <c r="J46" s="86">
        <v>0</v>
      </c>
      <c r="K46" s="86">
        <f t="shared" si="0"/>
        <v>0</v>
      </c>
      <c r="AR46" s="2"/>
      <c r="AS46" s="2"/>
      <c r="AT46" s="2"/>
      <c r="AU46" s="2"/>
      <c r="AV46" s="128"/>
      <c r="AW46" s="128"/>
      <c r="AX46" s="2"/>
      <c r="AY46" s="2"/>
      <c r="AZ46" s="2"/>
      <c r="BA46" s="2"/>
      <c r="BB46" s="2"/>
      <c r="BC46" s="2"/>
      <c r="BD46" s="2"/>
      <c r="BE46" s="128"/>
      <c r="BF46" s="128"/>
      <c r="BG46" s="2"/>
      <c r="BH46" s="2"/>
      <c r="BR46" s="2"/>
      <c r="BS46" s="2"/>
      <c r="BT46" s="128"/>
      <c r="BU46" s="128"/>
      <c r="BV46" s="2"/>
      <c r="BW46" s="2"/>
      <c r="BX46" s="2"/>
      <c r="BY46" s="2"/>
      <c r="BZ46" s="2"/>
      <c r="CA46" s="2"/>
      <c r="CB46" s="2"/>
      <c r="CC46" s="2"/>
      <c r="CD46" s="128"/>
      <c r="CE46" s="128"/>
      <c r="CF46" s="2"/>
      <c r="CG46" s="2"/>
      <c r="CH46" s="2"/>
      <c r="CI46" s="2"/>
      <c r="CJ46" s="2"/>
      <c r="CK46" s="2"/>
      <c r="CL46" s="2"/>
      <c r="CM46" s="2"/>
      <c r="CN46" s="128"/>
      <c r="CO46" s="128"/>
      <c r="CP46" s="2"/>
      <c r="CQ46" s="2"/>
      <c r="DS46" s="19"/>
    </row>
    <row r="47" spans="1:123" x14ac:dyDescent="0.25">
      <c r="A47" s="92" t="s">
        <v>47</v>
      </c>
      <c r="B47" s="86">
        <v>0</v>
      </c>
      <c r="C47" s="86">
        <v>0</v>
      </c>
      <c r="D47" s="86">
        <v>0</v>
      </c>
      <c r="E47" s="86">
        <v>0</v>
      </c>
      <c r="F47" s="86">
        <v>0</v>
      </c>
      <c r="G47" s="86">
        <v>0</v>
      </c>
      <c r="H47" s="86">
        <v>0</v>
      </c>
      <c r="I47" s="86">
        <v>4</v>
      </c>
      <c r="J47" s="86">
        <v>0</v>
      </c>
      <c r="K47" s="86">
        <f t="shared" si="0"/>
        <v>4</v>
      </c>
      <c r="AR47" s="2"/>
      <c r="AS47" s="2"/>
      <c r="AT47" s="2"/>
      <c r="AU47" s="2"/>
      <c r="AV47" s="128"/>
      <c r="AW47" s="128"/>
      <c r="AX47" s="2"/>
      <c r="AY47" s="2"/>
      <c r="AZ47" s="2"/>
      <c r="BA47" s="2"/>
      <c r="BB47" s="2"/>
      <c r="BC47" s="2"/>
      <c r="BD47" s="2"/>
      <c r="BE47" s="128"/>
      <c r="BF47" s="128"/>
      <c r="BG47" s="2"/>
      <c r="BH47" s="2"/>
      <c r="BR47" s="2"/>
      <c r="BS47" s="2"/>
      <c r="BT47" s="128"/>
      <c r="BU47" s="128"/>
      <c r="BV47" s="2"/>
      <c r="BW47" s="2"/>
      <c r="BX47" s="2"/>
      <c r="BY47" s="2"/>
      <c r="BZ47" s="2"/>
      <c r="CA47" s="2"/>
      <c r="CB47" s="2"/>
      <c r="CC47" s="2"/>
      <c r="CD47" s="128"/>
      <c r="CE47" s="128"/>
      <c r="CF47" s="2"/>
      <c r="CG47" s="2"/>
      <c r="CH47" s="2"/>
      <c r="CI47" s="2"/>
      <c r="CJ47" s="2"/>
      <c r="CK47" s="2"/>
      <c r="CL47" s="2"/>
      <c r="CM47" s="2"/>
      <c r="CN47" s="128"/>
      <c r="CO47" s="128"/>
      <c r="CP47" s="2"/>
      <c r="CQ47" s="2"/>
      <c r="DS47" s="19"/>
    </row>
    <row r="48" spans="1:123" x14ac:dyDescent="0.25">
      <c r="A48" s="3" t="s">
        <v>16</v>
      </c>
      <c r="B48" s="86">
        <v>0</v>
      </c>
      <c r="C48" s="86">
        <v>0</v>
      </c>
      <c r="D48" s="86">
        <v>0</v>
      </c>
      <c r="E48" s="86">
        <v>0</v>
      </c>
      <c r="F48" s="86">
        <v>0</v>
      </c>
      <c r="G48" s="86">
        <v>0</v>
      </c>
      <c r="H48" s="86">
        <v>0</v>
      </c>
      <c r="I48" s="86">
        <v>0</v>
      </c>
      <c r="J48" s="86">
        <v>0</v>
      </c>
      <c r="K48" s="86">
        <f t="shared" si="0"/>
        <v>0</v>
      </c>
      <c r="AR48" s="2"/>
      <c r="AS48" s="2"/>
      <c r="AT48" s="2"/>
      <c r="AU48" s="2"/>
      <c r="AV48" s="128"/>
      <c r="AW48" s="128"/>
      <c r="AX48" s="2"/>
      <c r="AY48" s="2"/>
      <c r="AZ48" s="2"/>
      <c r="BA48" s="2"/>
      <c r="BB48" s="2"/>
      <c r="BC48" s="2"/>
      <c r="BD48" s="2"/>
      <c r="BE48" s="128"/>
      <c r="BF48" s="128"/>
      <c r="BG48" s="2"/>
      <c r="BH48" s="2"/>
      <c r="BR48" s="2"/>
      <c r="BS48" s="2"/>
      <c r="BT48" s="128"/>
      <c r="BU48" s="128"/>
      <c r="BV48" s="2"/>
      <c r="BW48" s="2"/>
      <c r="BX48" s="2"/>
      <c r="BY48" s="2"/>
      <c r="BZ48" s="2"/>
      <c r="CA48" s="2"/>
      <c r="CB48" s="2"/>
      <c r="CC48" s="2"/>
      <c r="CD48" s="128"/>
      <c r="CE48" s="128"/>
      <c r="CF48" s="2"/>
      <c r="CG48" s="2"/>
      <c r="CH48" s="2"/>
      <c r="CI48" s="2"/>
      <c r="CJ48" s="2"/>
      <c r="CK48" s="2"/>
      <c r="CL48" s="2"/>
      <c r="CM48" s="2"/>
      <c r="CN48" s="128"/>
      <c r="CO48" s="128"/>
      <c r="CP48" s="2"/>
      <c r="CQ48" s="2"/>
      <c r="DS48" s="19"/>
    </row>
    <row r="49" spans="1:123" x14ac:dyDescent="0.25">
      <c r="A49" s="92" t="s">
        <v>55</v>
      </c>
      <c r="B49" s="86">
        <v>0</v>
      </c>
      <c r="C49" s="86">
        <v>0</v>
      </c>
      <c r="D49" s="86">
        <v>0</v>
      </c>
      <c r="E49" s="86">
        <v>0</v>
      </c>
      <c r="F49" s="86">
        <v>0</v>
      </c>
      <c r="G49" s="86">
        <v>0</v>
      </c>
      <c r="H49" s="86">
        <v>0</v>
      </c>
      <c r="I49" s="86">
        <v>0</v>
      </c>
      <c r="J49" s="86">
        <v>0</v>
      </c>
      <c r="K49" s="86">
        <f t="shared" si="0"/>
        <v>0</v>
      </c>
      <c r="AR49" s="2"/>
      <c r="AS49" s="2"/>
      <c r="AT49" s="2"/>
      <c r="AU49" s="2"/>
      <c r="AV49" s="128"/>
      <c r="AW49" s="128"/>
      <c r="AX49" s="2"/>
      <c r="AY49" s="2"/>
      <c r="AZ49" s="2"/>
      <c r="BA49" s="2"/>
      <c r="BB49" s="2"/>
      <c r="BC49" s="2"/>
      <c r="BD49" s="2"/>
      <c r="BE49" s="128"/>
      <c r="BF49" s="128"/>
      <c r="BG49" s="2"/>
      <c r="BH49" s="2"/>
      <c r="BR49" s="2"/>
      <c r="BS49" s="2"/>
      <c r="BT49" s="128"/>
      <c r="BU49" s="128"/>
      <c r="BV49" s="2"/>
      <c r="BW49" s="2"/>
      <c r="BX49" s="2"/>
      <c r="BY49" s="2"/>
      <c r="BZ49" s="2"/>
      <c r="CA49" s="2"/>
      <c r="CB49" s="2"/>
      <c r="CC49" s="2"/>
      <c r="CD49" s="128"/>
      <c r="CE49" s="128"/>
      <c r="CF49" s="2"/>
      <c r="CG49" s="2"/>
      <c r="CH49" s="2"/>
      <c r="CI49" s="2"/>
      <c r="CJ49" s="2"/>
      <c r="CK49" s="2"/>
      <c r="CL49" s="2"/>
      <c r="CM49" s="2"/>
      <c r="CN49" s="128"/>
      <c r="CO49" s="128"/>
      <c r="CP49" s="2"/>
      <c r="CQ49" s="2"/>
      <c r="DS49" s="19"/>
    </row>
    <row r="50" spans="1:123" x14ac:dyDescent="0.25">
      <c r="A50" s="87" t="s">
        <v>17</v>
      </c>
      <c r="B50" s="86">
        <v>0</v>
      </c>
      <c r="C50" s="86">
        <v>0</v>
      </c>
      <c r="D50" s="86">
        <v>0</v>
      </c>
      <c r="E50" s="86">
        <v>0</v>
      </c>
      <c r="F50" s="86">
        <v>0</v>
      </c>
      <c r="G50" s="86">
        <v>0</v>
      </c>
      <c r="H50" s="86">
        <v>0</v>
      </c>
      <c r="I50" s="86">
        <v>0</v>
      </c>
      <c r="J50" s="86">
        <v>0</v>
      </c>
      <c r="K50" s="86">
        <f t="shared" si="0"/>
        <v>0</v>
      </c>
      <c r="AR50" s="2"/>
      <c r="AS50" s="2"/>
      <c r="AT50" s="2"/>
      <c r="AU50" s="2"/>
      <c r="AV50" s="128"/>
      <c r="AW50" s="128"/>
      <c r="AX50" s="2"/>
      <c r="AY50" s="2"/>
      <c r="AZ50" s="2"/>
      <c r="BA50" s="2"/>
      <c r="BB50" s="2"/>
      <c r="BC50" s="2"/>
      <c r="BD50" s="2"/>
      <c r="BE50" s="128"/>
      <c r="BF50" s="128"/>
      <c r="BG50" s="2"/>
      <c r="BH50" s="2"/>
      <c r="BR50" s="2"/>
      <c r="BS50" s="2"/>
      <c r="BT50" s="128"/>
      <c r="BU50" s="128"/>
      <c r="BV50" s="2"/>
      <c r="BW50" s="2"/>
      <c r="BX50" s="2"/>
      <c r="BY50" s="2"/>
      <c r="BZ50" s="2"/>
      <c r="CA50" s="2"/>
      <c r="CB50" s="2"/>
      <c r="CC50" s="2"/>
      <c r="CD50" s="128"/>
      <c r="CE50" s="128"/>
      <c r="CF50" s="2"/>
      <c r="CG50" s="2"/>
      <c r="CH50" s="2"/>
      <c r="CI50" s="2"/>
      <c r="CJ50" s="2"/>
      <c r="CK50" s="2"/>
      <c r="CL50" s="2"/>
      <c r="CM50" s="2"/>
      <c r="CN50" s="128"/>
      <c r="CO50" s="128"/>
      <c r="CP50" s="2"/>
      <c r="CQ50" s="2"/>
      <c r="DS50" s="19"/>
    </row>
    <row r="51" spans="1:123" x14ac:dyDescent="0.25">
      <c r="A51" s="11" t="s">
        <v>24</v>
      </c>
      <c r="B51" s="190">
        <f>SUM(B16:B50)</f>
        <v>2</v>
      </c>
      <c r="C51" s="187">
        <f t="shared" ref="C51:K51" si="1">SUM(C16:C50)</f>
        <v>6</v>
      </c>
      <c r="D51" s="187">
        <f t="shared" si="1"/>
        <v>24</v>
      </c>
      <c r="E51" s="187">
        <f t="shared" si="1"/>
        <v>25</v>
      </c>
      <c r="F51" s="187">
        <f t="shared" si="1"/>
        <v>42</v>
      </c>
      <c r="G51" s="187">
        <f t="shared" si="1"/>
        <v>44</v>
      </c>
      <c r="H51" s="187">
        <f t="shared" si="1"/>
        <v>16</v>
      </c>
      <c r="I51" s="187">
        <f t="shared" si="1"/>
        <v>35</v>
      </c>
      <c r="J51" s="187">
        <f t="shared" si="1"/>
        <v>18</v>
      </c>
      <c r="K51" s="187">
        <f t="shared" si="1"/>
        <v>212</v>
      </c>
      <c r="AR51" s="2"/>
      <c r="AS51" s="2"/>
      <c r="AT51" s="2"/>
      <c r="AU51" s="2"/>
      <c r="AV51" s="128"/>
      <c r="AW51" s="128"/>
      <c r="AX51" s="2"/>
      <c r="AY51" s="2"/>
      <c r="AZ51" s="2"/>
      <c r="BA51" s="2"/>
      <c r="BB51" s="2"/>
      <c r="BC51" s="2"/>
      <c r="BD51" s="2"/>
      <c r="BE51" s="128"/>
      <c r="BF51" s="128"/>
      <c r="BG51" s="2"/>
      <c r="BH51" s="2"/>
      <c r="BR51" s="2"/>
      <c r="BS51" s="2"/>
      <c r="BT51" s="128"/>
      <c r="BU51" s="128"/>
      <c r="BV51" s="2"/>
      <c r="BW51" s="2"/>
      <c r="BX51" s="2"/>
      <c r="BY51" s="2"/>
      <c r="BZ51" s="2"/>
      <c r="CA51" s="2"/>
      <c r="CB51" s="2"/>
      <c r="CC51" s="2"/>
      <c r="CD51" s="128"/>
      <c r="CE51" s="128"/>
      <c r="CF51" s="2"/>
      <c r="CG51" s="2"/>
      <c r="CH51" s="2"/>
      <c r="CI51" s="2"/>
      <c r="CJ51" s="2"/>
      <c r="CK51" s="2"/>
      <c r="CL51" s="2"/>
      <c r="CM51" s="2"/>
      <c r="CN51" s="128"/>
      <c r="CO51" s="128"/>
      <c r="CP51" s="2"/>
      <c r="CQ51" s="2"/>
      <c r="DS51" s="19"/>
    </row>
    <row r="52" spans="1:123" x14ac:dyDescent="0.25">
      <c r="N52" t="s">
        <v>211</v>
      </c>
      <c r="R52" s="95"/>
      <c r="S52" s="95"/>
      <c r="T52" s="95"/>
      <c r="U52" s="95"/>
      <c r="V52" s="95"/>
      <c r="W52" s="95"/>
      <c r="X52" s="95"/>
      <c r="Y52" s="95"/>
      <c r="Z52" s="95"/>
      <c r="AA52" s="95"/>
      <c r="AR52" s="2"/>
      <c r="AS52" s="2"/>
      <c r="AT52" s="2"/>
      <c r="AU52" s="2"/>
      <c r="AV52" s="128"/>
      <c r="AW52" s="128"/>
      <c r="AX52" s="2"/>
      <c r="AY52" s="2"/>
      <c r="AZ52" s="2"/>
      <c r="BA52" s="2"/>
      <c r="BB52" s="2"/>
      <c r="BC52" s="2"/>
      <c r="BD52" s="2"/>
      <c r="BE52" s="128"/>
      <c r="BF52" s="128"/>
      <c r="BG52" s="2"/>
      <c r="BH52" s="2"/>
      <c r="BR52" s="2"/>
      <c r="BS52" s="2"/>
      <c r="BT52" s="128"/>
      <c r="BU52" s="128"/>
      <c r="BV52" s="2"/>
      <c r="BW52" s="2"/>
      <c r="BX52" s="2"/>
      <c r="BY52" s="2"/>
      <c r="BZ52" s="2"/>
      <c r="CA52" s="2"/>
      <c r="CB52" s="2"/>
      <c r="CC52" s="2"/>
      <c r="CD52" s="128"/>
      <c r="CE52" s="128"/>
      <c r="CF52" s="2"/>
      <c r="CG52" s="2"/>
      <c r="CH52" s="2"/>
      <c r="CI52" s="2"/>
      <c r="CJ52" s="2"/>
      <c r="CK52" s="2"/>
      <c r="CL52" s="2"/>
      <c r="CM52" s="2"/>
      <c r="CN52" s="128"/>
      <c r="CO52" s="128"/>
      <c r="CP52" s="2"/>
      <c r="CQ52" s="2"/>
      <c r="DS52" s="19"/>
    </row>
    <row r="53" spans="1:123" x14ac:dyDescent="0.25">
      <c r="AR53" s="95"/>
      <c r="AS53" s="95"/>
      <c r="AT53" s="95"/>
      <c r="AU53" s="95"/>
      <c r="AV53" s="127"/>
      <c r="AW53" s="127"/>
      <c r="AX53" s="95"/>
      <c r="AY53" s="95"/>
      <c r="AZ53" s="95"/>
      <c r="BA53" s="95"/>
      <c r="BB53" s="95"/>
      <c r="BC53" s="95"/>
      <c r="BD53" s="95"/>
      <c r="BE53" s="127"/>
      <c r="BF53" s="128"/>
      <c r="BG53" s="2"/>
      <c r="BH53" s="2"/>
      <c r="BR53" s="2"/>
      <c r="BS53" s="2"/>
      <c r="BT53" s="128"/>
      <c r="BU53" s="128"/>
      <c r="BV53" s="2"/>
      <c r="BW53" s="2"/>
      <c r="BX53" s="2"/>
      <c r="BY53" s="2"/>
      <c r="BZ53" s="2"/>
      <c r="CA53" s="2"/>
      <c r="CB53" s="2"/>
      <c r="CC53" s="2"/>
      <c r="CD53" s="128"/>
      <c r="CE53" s="128"/>
      <c r="CF53" s="2"/>
      <c r="CG53" s="2"/>
      <c r="CH53" s="2"/>
      <c r="CI53" s="2"/>
      <c r="CJ53" s="2"/>
      <c r="CK53" s="2"/>
      <c r="CL53" s="2"/>
      <c r="CM53" s="2"/>
      <c r="CN53" s="128"/>
      <c r="CO53" s="128"/>
      <c r="CP53" s="2"/>
      <c r="CQ53" s="2"/>
      <c r="DS53" s="19"/>
    </row>
    <row r="54" spans="1:123" x14ac:dyDescent="0.25">
      <c r="AR54" s="2"/>
      <c r="AS54" s="2"/>
      <c r="AT54" s="2"/>
      <c r="AU54" s="2"/>
      <c r="AV54" s="2"/>
      <c r="AW54" s="2"/>
      <c r="AX54" s="2"/>
      <c r="AY54" s="2"/>
      <c r="AZ54" s="2"/>
      <c r="BA54" s="2"/>
      <c r="BB54" s="2"/>
      <c r="BC54" s="2"/>
      <c r="BD54" s="2"/>
      <c r="BE54" s="2"/>
      <c r="BF54" s="127"/>
      <c r="BG54" s="95"/>
      <c r="BH54" s="95"/>
      <c r="BR54" s="95"/>
      <c r="BS54" s="95"/>
      <c r="BT54" s="127"/>
      <c r="BU54" s="127"/>
      <c r="BV54" s="95"/>
      <c r="BW54" s="95"/>
      <c r="BX54" s="95"/>
      <c r="BY54" s="95"/>
      <c r="BZ54" s="95"/>
      <c r="CA54" s="95"/>
      <c r="CB54" s="95"/>
      <c r="CC54" s="95"/>
      <c r="CD54" s="127"/>
      <c r="CE54" s="127"/>
      <c r="CF54" s="95"/>
      <c r="CG54" s="95"/>
      <c r="CH54" s="95"/>
      <c r="CI54" s="95"/>
      <c r="CJ54" s="95"/>
      <c r="CK54" s="95"/>
      <c r="CL54" s="95"/>
      <c r="CM54" s="95"/>
      <c r="CN54" s="127"/>
      <c r="CO54" s="127"/>
      <c r="CP54" s="95"/>
      <c r="CQ54" s="95"/>
      <c r="DS54" s="19"/>
    </row>
    <row r="55" spans="1:123" x14ac:dyDescent="0.25">
      <c r="A55" s="1" t="s">
        <v>244</v>
      </c>
      <c r="BF55" s="2"/>
      <c r="BG55" s="2"/>
      <c r="BH55" s="2"/>
      <c r="BR55" s="2"/>
      <c r="BS55" s="2"/>
      <c r="BT55" s="128"/>
      <c r="BU55" s="128"/>
      <c r="BV55" s="2"/>
      <c r="BW55" s="2"/>
      <c r="BX55" s="2"/>
      <c r="BY55" s="2"/>
      <c r="BZ55" s="2"/>
      <c r="CA55" s="2"/>
      <c r="CB55" s="2"/>
      <c r="CC55" s="2"/>
      <c r="CD55" s="2"/>
      <c r="CE55" s="2"/>
      <c r="CF55" s="2"/>
      <c r="CG55" s="2"/>
      <c r="CH55" s="2"/>
      <c r="CI55" s="2"/>
      <c r="CJ55" s="2"/>
      <c r="CK55" s="2"/>
      <c r="CL55" s="2"/>
      <c r="CM55" s="2"/>
      <c r="CN55" s="128"/>
      <c r="CO55" s="128"/>
      <c r="CP55" s="2"/>
      <c r="CQ55" s="2"/>
      <c r="CR55" s="2"/>
      <c r="CS55" s="2"/>
      <c r="CT55" s="2"/>
      <c r="CU55" s="2"/>
      <c r="CV55" s="2"/>
      <c r="CW55" s="2"/>
      <c r="CX55" s="128"/>
      <c r="CY55" s="128"/>
      <c r="CZ55" s="2"/>
      <c r="DA55" s="2"/>
      <c r="DB55" s="2"/>
      <c r="DC55" s="2"/>
      <c r="DD55" s="2"/>
      <c r="DE55" s="2"/>
      <c r="DF55" s="2"/>
      <c r="DG55" s="128"/>
      <c r="DH55" s="128"/>
      <c r="DI55" s="2"/>
      <c r="DJ55" s="2"/>
      <c r="DK55" s="2"/>
      <c r="DL55" s="2"/>
      <c r="DM55" s="2"/>
      <c r="DN55" s="2"/>
      <c r="DO55" s="2"/>
      <c r="DP55" s="2"/>
      <c r="DQ55" s="128"/>
      <c r="DR55" s="128"/>
      <c r="DS55" s="2"/>
    </row>
    <row r="56" spans="1:123" x14ac:dyDescent="0.25">
      <c r="A56" s="1" t="s">
        <v>161</v>
      </c>
      <c r="L56" s="2"/>
      <c r="AR56" s="2"/>
      <c r="AS56" s="2"/>
      <c r="AT56" s="2"/>
      <c r="AU56" s="2"/>
      <c r="AV56" s="2"/>
      <c r="AW56" s="2"/>
      <c r="AX56" s="2"/>
      <c r="AY56" s="2"/>
      <c r="AZ56" s="2"/>
      <c r="BA56" s="2"/>
      <c r="BB56" s="2"/>
      <c r="BC56" s="2"/>
      <c r="BD56" s="2"/>
      <c r="BE56" s="2"/>
      <c r="BF56" s="2"/>
      <c r="BG56" s="2"/>
      <c r="BH56" s="2"/>
      <c r="BR56" s="2"/>
      <c r="BS56" s="2"/>
      <c r="BT56" s="128"/>
      <c r="BU56" s="128"/>
      <c r="BV56" s="2"/>
      <c r="BW56" s="2"/>
      <c r="BX56" s="2"/>
      <c r="BY56" s="2"/>
      <c r="BZ56" s="2"/>
      <c r="CA56" s="2"/>
      <c r="CB56" s="2"/>
      <c r="CC56" s="2"/>
      <c r="CD56" s="2"/>
      <c r="CE56" s="2"/>
      <c r="CF56" s="2"/>
      <c r="CG56" s="2"/>
      <c r="CH56" s="2"/>
      <c r="CI56" s="2"/>
      <c r="CJ56" s="2"/>
      <c r="CK56" s="2"/>
      <c r="CL56" s="2"/>
      <c r="CM56" s="2"/>
      <c r="CN56" s="128"/>
      <c r="CO56" s="128"/>
      <c r="CP56" s="2"/>
      <c r="CQ56" s="2"/>
      <c r="CR56" s="2"/>
      <c r="CS56" s="2"/>
      <c r="CT56" s="2"/>
      <c r="CU56" s="2"/>
      <c r="CV56" s="2"/>
      <c r="CW56" s="2"/>
      <c r="CX56" s="2"/>
      <c r="CY56" s="2"/>
      <c r="CZ56" s="2"/>
      <c r="DA56" s="2"/>
      <c r="DB56" s="2"/>
      <c r="DC56" s="2"/>
      <c r="DD56" s="2"/>
      <c r="DE56" s="2"/>
      <c r="DF56" s="2"/>
      <c r="DG56" s="128"/>
      <c r="DH56" s="128"/>
      <c r="DI56" s="2"/>
      <c r="DJ56" s="2"/>
      <c r="DK56" s="2"/>
      <c r="DL56" s="2"/>
      <c r="DM56" s="2"/>
      <c r="DN56" s="2"/>
      <c r="DO56" s="2"/>
      <c r="DP56" s="2"/>
      <c r="DQ56" s="128"/>
      <c r="DR56" s="128"/>
      <c r="DS56" s="2"/>
    </row>
    <row r="57" spans="1:123" x14ac:dyDescent="0.25">
      <c r="A57" s="2" t="s">
        <v>31</v>
      </c>
      <c r="L57" s="2"/>
      <c r="AR57" s="2"/>
      <c r="AS57" s="2"/>
      <c r="AT57" s="2"/>
      <c r="AU57" s="2"/>
      <c r="AV57" s="2"/>
      <c r="AW57" s="2"/>
      <c r="AX57" s="2"/>
      <c r="AY57" s="2"/>
      <c r="AZ57" s="2"/>
      <c r="BA57" s="2"/>
      <c r="BB57" s="2"/>
      <c r="BC57" s="2"/>
      <c r="BD57" s="2"/>
      <c r="BE57" s="2"/>
      <c r="BF57" s="2"/>
      <c r="BG57" s="2"/>
      <c r="BH57" s="2"/>
      <c r="BR57" s="2"/>
      <c r="BS57" s="2"/>
      <c r="BT57" s="128"/>
      <c r="BU57" s="128"/>
      <c r="BV57" s="2"/>
      <c r="BW57" s="2"/>
      <c r="BX57" s="2"/>
      <c r="BY57" s="2"/>
      <c r="BZ57" s="2"/>
      <c r="CA57" s="2"/>
      <c r="CB57" s="2"/>
      <c r="CC57" s="2"/>
      <c r="CD57" s="2"/>
      <c r="CE57" s="2"/>
      <c r="CF57" s="2"/>
      <c r="CG57" s="2"/>
      <c r="CH57" s="2"/>
      <c r="CI57" s="2"/>
      <c r="CJ57" s="2"/>
      <c r="CK57" s="2"/>
      <c r="CL57" s="2"/>
      <c r="CM57" s="2"/>
      <c r="CN57" s="128"/>
      <c r="CO57" s="128"/>
      <c r="CP57" s="2"/>
      <c r="CQ57" s="2"/>
      <c r="CR57" s="2"/>
      <c r="CS57" s="2"/>
      <c r="CT57" s="2"/>
      <c r="CU57" s="2"/>
      <c r="CV57" s="2"/>
      <c r="CW57" s="2"/>
      <c r="CX57" s="2"/>
      <c r="CY57" s="2"/>
      <c r="CZ57" s="2"/>
      <c r="DA57" s="2"/>
      <c r="DB57" s="2"/>
      <c r="DC57" s="2"/>
      <c r="DD57" s="2"/>
      <c r="DE57" s="2"/>
      <c r="DF57" s="2"/>
      <c r="DG57" s="128"/>
      <c r="DH57" s="128"/>
      <c r="DI57" s="2"/>
      <c r="DJ57" s="2"/>
      <c r="DK57" s="2"/>
      <c r="DL57" s="2"/>
      <c r="DM57" s="2"/>
      <c r="DN57" s="2"/>
      <c r="DO57" s="2"/>
      <c r="DP57" s="2"/>
      <c r="DQ57" s="128"/>
      <c r="DR57" s="128"/>
      <c r="DS57" s="2"/>
    </row>
    <row r="58" spans="1:123" x14ac:dyDescent="0.25">
      <c r="L58" s="2"/>
      <c r="AR58" s="17"/>
      <c r="AS58" s="17"/>
      <c r="AT58" s="17"/>
      <c r="AW58" s="17"/>
      <c r="AX58" s="17"/>
      <c r="AY58" s="17"/>
      <c r="AZ58" s="17"/>
      <c r="BA58" s="17"/>
      <c r="BB58" s="17"/>
      <c r="BC58" s="17"/>
      <c r="BD58" s="2"/>
      <c r="BE58" s="2"/>
      <c r="BF58" s="2"/>
      <c r="BG58" s="2"/>
      <c r="BH58" s="2"/>
      <c r="BR58" s="2"/>
      <c r="BS58" s="2"/>
      <c r="BT58" s="128"/>
      <c r="BU58" s="128"/>
      <c r="BV58" s="2"/>
      <c r="BW58" s="2"/>
      <c r="BX58" s="2"/>
      <c r="BY58" s="2"/>
      <c r="BZ58" s="2"/>
      <c r="CA58" s="2"/>
      <c r="CB58" s="2"/>
      <c r="CC58" s="2"/>
      <c r="CD58" s="2"/>
      <c r="CE58" s="2"/>
      <c r="CF58" s="2"/>
      <c r="CG58" s="2"/>
      <c r="CH58" s="2"/>
      <c r="CI58" s="2"/>
      <c r="CJ58" s="2"/>
      <c r="CK58" s="2"/>
      <c r="CL58" s="2"/>
      <c r="CM58" s="2"/>
      <c r="CN58" s="128"/>
      <c r="CO58" s="128"/>
      <c r="CP58" s="2"/>
      <c r="CQ58" s="2"/>
      <c r="CR58" s="2"/>
      <c r="CS58" s="2"/>
      <c r="CT58" s="2"/>
      <c r="CU58" s="2"/>
      <c r="CV58" s="2"/>
      <c r="CW58" s="2"/>
      <c r="CX58" s="2"/>
      <c r="CY58" s="2"/>
      <c r="CZ58" s="2"/>
      <c r="DA58" s="2"/>
      <c r="DB58" s="2"/>
      <c r="DC58" s="2"/>
      <c r="DD58" s="2"/>
      <c r="DE58" s="2"/>
      <c r="DF58" s="2"/>
      <c r="DG58" s="128"/>
      <c r="DH58" s="128"/>
      <c r="DI58" s="2"/>
      <c r="DJ58" s="2"/>
      <c r="DK58" s="2"/>
      <c r="DL58" s="2"/>
      <c r="DM58" s="2"/>
      <c r="DN58" s="2"/>
      <c r="DO58" s="2"/>
      <c r="DP58" s="2"/>
      <c r="DQ58" s="128"/>
      <c r="DR58" s="128"/>
      <c r="DS58" s="2"/>
    </row>
    <row r="59" spans="1:123" x14ac:dyDescent="0.25">
      <c r="A59" s="135" t="s">
        <v>229</v>
      </c>
      <c r="L59" s="2"/>
      <c r="AR59" s="2"/>
      <c r="AS59" s="133"/>
      <c r="AT59" s="12"/>
      <c r="AW59" s="12"/>
      <c r="AX59" s="12"/>
      <c r="AY59" s="12"/>
      <c r="AZ59" s="12"/>
      <c r="BA59" s="2"/>
      <c r="BB59" s="2"/>
      <c r="BC59" s="2"/>
      <c r="BD59" s="2"/>
      <c r="BE59" s="2"/>
      <c r="BF59" s="2"/>
      <c r="BG59" s="2"/>
      <c r="BH59" s="2"/>
      <c r="BR59" s="2"/>
      <c r="BS59" s="2"/>
      <c r="BT59" s="128"/>
      <c r="BU59" s="128"/>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128"/>
      <c r="DH59" s="128"/>
      <c r="DI59" s="2"/>
      <c r="DJ59" s="2"/>
      <c r="DK59" s="2"/>
      <c r="DL59" s="2"/>
      <c r="DM59" s="2"/>
      <c r="DN59" s="2"/>
      <c r="DO59" s="2"/>
      <c r="DP59" s="2"/>
      <c r="DQ59" s="128"/>
      <c r="DR59" s="128"/>
      <c r="DS59" s="2"/>
    </row>
    <row r="60" spans="1:123" x14ac:dyDescent="0.25">
      <c r="A60" s="2" t="s">
        <v>230</v>
      </c>
      <c r="L60" s="2"/>
      <c r="AR60" s="2"/>
      <c r="AS60" s="2"/>
      <c r="AT60" s="12"/>
      <c r="AW60" s="12"/>
      <c r="AX60" s="12"/>
      <c r="AY60" s="132"/>
      <c r="AZ60" s="12"/>
      <c r="BA60" s="2"/>
      <c r="BB60" s="2"/>
      <c r="BC60" s="2"/>
      <c r="BD60" s="2"/>
      <c r="BE60" s="2"/>
      <c r="BF60" s="2"/>
      <c r="BG60" s="2"/>
      <c r="BH60" s="2"/>
      <c r="BR60" s="2"/>
      <c r="BS60" s="2"/>
      <c r="BT60" s="128"/>
      <c r="BU60" s="128"/>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128"/>
      <c r="DH60" s="128"/>
      <c r="DI60" s="2"/>
      <c r="DJ60" s="2"/>
      <c r="DK60" s="2"/>
      <c r="DL60" s="2"/>
      <c r="DM60" s="2"/>
      <c r="DN60" s="2"/>
      <c r="DO60" s="2"/>
      <c r="DP60" s="2"/>
      <c r="DQ60" s="128"/>
      <c r="DR60" s="128"/>
      <c r="DS60" s="2"/>
    </row>
    <row r="61" spans="1:123" ht="15" customHeight="1" x14ac:dyDescent="0.25">
      <c r="A61" s="2" t="s">
        <v>233</v>
      </c>
      <c r="L61" s="2"/>
      <c r="AR61" s="2"/>
      <c r="AS61" s="2"/>
      <c r="AT61" s="2"/>
      <c r="AU61" s="2"/>
      <c r="AV61" s="2"/>
      <c r="AW61" s="2"/>
      <c r="AX61" s="2"/>
      <c r="AY61" s="2"/>
      <c r="AZ61" s="2"/>
      <c r="BA61" s="2"/>
      <c r="BB61" s="2"/>
      <c r="BC61" s="2"/>
      <c r="BD61" s="2"/>
      <c r="BE61" s="2"/>
      <c r="BF61" s="2"/>
      <c r="BG61" s="2"/>
      <c r="BH61" s="2"/>
      <c r="BR61" s="2"/>
      <c r="BS61" s="2"/>
      <c r="BT61" s="128"/>
      <c r="BU61" s="128"/>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128"/>
      <c r="DH61" s="128"/>
      <c r="DI61" s="2"/>
      <c r="DJ61" s="2"/>
      <c r="DK61" s="2"/>
      <c r="DL61" s="2"/>
      <c r="DM61" s="2"/>
      <c r="DN61" s="2"/>
      <c r="DO61" s="2"/>
      <c r="DP61" s="2"/>
      <c r="DQ61" s="128"/>
      <c r="DR61" s="128"/>
      <c r="DS61" s="2"/>
    </row>
    <row r="62" spans="1:123" x14ac:dyDescent="0.25">
      <c r="A62" s="2" t="s">
        <v>234</v>
      </c>
      <c r="L62" s="2"/>
      <c r="AR62" s="17"/>
      <c r="AS62" s="17"/>
      <c r="AT62" s="17"/>
      <c r="AU62" s="17"/>
      <c r="AV62" s="17"/>
      <c r="AW62" s="17"/>
      <c r="AX62" s="17"/>
      <c r="AY62" s="17"/>
      <c r="AZ62" s="17"/>
      <c r="BA62" s="17"/>
      <c r="BB62" s="17"/>
      <c r="BC62" s="17"/>
      <c r="BD62" s="2"/>
      <c r="BE62" s="2"/>
      <c r="BF62" s="2"/>
      <c r="BG62" s="2"/>
      <c r="BH62" s="2"/>
      <c r="BR62" s="2"/>
      <c r="BS62" s="2"/>
      <c r="BT62" s="128"/>
      <c r="BU62" s="128"/>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128"/>
      <c r="DH62" s="128"/>
      <c r="DI62" s="2"/>
      <c r="DJ62" s="2"/>
      <c r="DK62" s="2"/>
      <c r="DL62" s="2"/>
      <c r="DM62" s="2"/>
      <c r="DN62" s="2"/>
      <c r="DO62" s="2"/>
      <c r="DP62" s="2"/>
      <c r="DQ62" s="128"/>
      <c r="DR62" s="128"/>
      <c r="DS62" s="2"/>
    </row>
    <row r="63" spans="1:123" ht="15" customHeight="1" thickBot="1" x14ac:dyDescent="0.3">
      <c r="L63" s="2"/>
      <c r="AR63" s="2"/>
      <c r="AS63" s="2"/>
      <c r="AT63" s="2"/>
      <c r="AU63" s="2"/>
      <c r="AV63" s="2"/>
      <c r="AW63" s="2"/>
      <c r="AX63" s="2"/>
      <c r="AY63" s="2"/>
      <c r="AZ63" s="2"/>
      <c r="BA63" s="2"/>
      <c r="BB63" s="2"/>
      <c r="BC63" s="2"/>
      <c r="BD63" s="2"/>
      <c r="BE63" s="2"/>
      <c r="BF63" s="2"/>
      <c r="BG63" s="2"/>
      <c r="BH63" s="2"/>
      <c r="BR63" s="2"/>
      <c r="BS63" s="2"/>
      <c r="BT63" s="128"/>
      <c r="BU63" s="128"/>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128"/>
      <c r="DH63" s="128"/>
      <c r="DI63" s="2"/>
      <c r="DJ63" s="2"/>
      <c r="DK63" s="2"/>
      <c r="DL63" s="2"/>
      <c r="DM63" s="2"/>
      <c r="DN63" s="2"/>
      <c r="DO63" s="2"/>
      <c r="DP63" s="2"/>
      <c r="DQ63" s="128"/>
      <c r="DR63" s="128"/>
      <c r="DS63" s="2"/>
    </row>
    <row r="64" spans="1:123" ht="27" thickBot="1" x14ac:dyDescent="0.45">
      <c r="A64" s="253" t="s">
        <v>248</v>
      </c>
      <c r="B64" s="254"/>
      <c r="C64" s="254"/>
      <c r="D64" s="254"/>
      <c r="E64" s="254"/>
      <c r="F64" s="254"/>
      <c r="G64" s="254"/>
      <c r="H64" s="254"/>
      <c r="I64" s="254"/>
      <c r="J64" s="254"/>
      <c r="K64" s="255"/>
    </row>
    <row r="65" spans="1:43" x14ac:dyDescent="0.25">
      <c r="A65" s="256"/>
      <c r="B65" s="250">
        <v>41745</v>
      </c>
      <c r="C65" s="250">
        <v>41750</v>
      </c>
      <c r="D65" s="250">
        <v>41755</v>
      </c>
      <c r="E65" s="250">
        <v>41760</v>
      </c>
      <c r="F65" s="250">
        <v>41765</v>
      </c>
      <c r="G65" s="250">
        <v>41770</v>
      </c>
      <c r="H65" s="250">
        <v>41775</v>
      </c>
      <c r="I65" s="250">
        <v>41779</v>
      </c>
      <c r="J65" s="250">
        <v>41780</v>
      </c>
      <c r="K65" s="250">
        <v>41785</v>
      </c>
      <c r="Q65" s="1" t="s">
        <v>244</v>
      </c>
      <c r="AF65" s="1" t="s">
        <v>244</v>
      </c>
      <c r="AG65" s="2"/>
      <c r="AH65" s="2"/>
      <c r="AI65" s="2"/>
      <c r="AJ65" s="2"/>
      <c r="AK65" s="2"/>
      <c r="AL65" s="2"/>
      <c r="AM65" s="2"/>
      <c r="AN65" s="2"/>
      <c r="AO65" s="2"/>
      <c r="AP65" s="2"/>
    </row>
    <row r="66" spans="1:43" ht="15.75" thickBot="1" x14ac:dyDescent="0.3">
      <c r="A66" s="257"/>
      <c r="B66" s="251"/>
      <c r="C66" s="251"/>
      <c r="D66" s="252"/>
      <c r="E66" s="251"/>
      <c r="F66" s="251"/>
      <c r="G66" s="252"/>
      <c r="H66" s="252"/>
      <c r="I66" s="252"/>
      <c r="J66" s="251"/>
      <c r="K66" s="252"/>
      <c r="Q66" s="1" t="s">
        <v>166</v>
      </c>
      <c r="AF66" s="1" t="s">
        <v>166</v>
      </c>
      <c r="AG66" s="2"/>
      <c r="AH66" s="2"/>
      <c r="AI66" s="2"/>
      <c r="AJ66" s="2"/>
      <c r="AK66" s="86"/>
      <c r="AL66" s="86"/>
      <c r="AM66" s="86"/>
      <c r="AN66" s="86"/>
      <c r="AO66" s="86"/>
      <c r="AP66" s="86"/>
    </row>
    <row r="67" spans="1:43" ht="15" customHeight="1" thickBot="1" x14ac:dyDescent="0.3">
      <c r="A67" s="224"/>
      <c r="B67" s="199" t="s">
        <v>249</v>
      </c>
      <c r="C67" s="200" t="s">
        <v>250</v>
      </c>
      <c r="D67" s="200" t="s">
        <v>251</v>
      </c>
      <c r="E67" s="200" t="s">
        <v>252</v>
      </c>
      <c r="F67" s="199" t="s">
        <v>253</v>
      </c>
      <c r="G67" s="199" t="s">
        <v>254</v>
      </c>
      <c r="H67" s="199" t="s">
        <v>255</v>
      </c>
      <c r="I67" s="199" t="s">
        <v>256</v>
      </c>
      <c r="J67" s="199" t="s">
        <v>257</v>
      </c>
      <c r="K67" s="199" t="s">
        <v>258</v>
      </c>
      <c r="Q67" s="2" t="s">
        <v>231</v>
      </c>
      <c r="R67" s="2"/>
      <c r="S67" s="2"/>
      <c r="T67" s="2"/>
      <c r="AF67" s="14" t="s">
        <v>65</v>
      </c>
      <c r="AG67" s="2"/>
      <c r="AH67" s="2"/>
      <c r="AI67" s="2"/>
      <c r="AJ67" s="2"/>
      <c r="AK67" s="2"/>
      <c r="AL67" s="2"/>
      <c r="AM67" s="2"/>
      <c r="AN67" s="2"/>
      <c r="AO67" s="2"/>
      <c r="AP67" s="2"/>
    </row>
    <row r="68" spans="1:43" ht="15" customHeight="1" thickBot="1" x14ac:dyDescent="0.3">
      <c r="A68" s="224" t="s">
        <v>219</v>
      </c>
      <c r="B68" s="199" t="s">
        <v>223</v>
      </c>
      <c r="C68" s="199" t="s">
        <v>223</v>
      </c>
      <c r="D68" s="199" t="s">
        <v>259</v>
      </c>
      <c r="E68" s="199" t="s">
        <v>221</v>
      </c>
      <c r="F68" s="199" t="s">
        <v>260</v>
      </c>
      <c r="G68" s="199" t="s">
        <v>221</v>
      </c>
      <c r="H68" s="199" t="s">
        <v>261</v>
      </c>
      <c r="I68" s="199" t="s">
        <v>262</v>
      </c>
      <c r="J68" s="199" t="s">
        <v>222</v>
      </c>
      <c r="K68" s="199" t="s">
        <v>220</v>
      </c>
      <c r="L68" s="240" t="s">
        <v>24</v>
      </c>
      <c r="R68" s="1" t="s">
        <v>20</v>
      </c>
      <c r="S68" s="2"/>
      <c r="T68" s="2"/>
      <c r="U68" s="1" t="s">
        <v>21</v>
      </c>
      <c r="V68" s="2"/>
      <c r="W68" s="2"/>
      <c r="X68" s="2"/>
      <c r="Y68" s="2"/>
      <c r="Z68" s="2"/>
      <c r="AF68" s="2"/>
      <c r="AG68" s="1" t="s">
        <v>20</v>
      </c>
      <c r="AH68" s="2"/>
      <c r="AI68" s="2"/>
      <c r="AJ68" s="1" t="s">
        <v>21</v>
      </c>
      <c r="AK68" s="2"/>
      <c r="AL68" s="2"/>
      <c r="AM68" s="2"/>
      <c r="AN68" s="2"/>
      <c r="AO68" s="2"/>
      <c r="AP68" s="2"/>
      <c r="AQ68" s="2"/>
    </row>
    <row r="69" spans="1:43" ht="15.75" customHeight="1" thickBot="1" x14ac:dyDescent="0.3">
      <c r="A69" s="201" t="s">
        <v>1</v>
      </c>
      <c r="B69" s="202"/>
      <c r="C69" s="202"/>
      <c r="D69" s="203"/>
      <c r="E69" s="203">
        <v>1</v>
      </c>
      <c r="F69" s="203"/>
      <c r="G69" s="203"/>
      <c r="H69" s="203">
        <v>4</v>
      </c>
      <c r="I69" s="203">
        <v>1</v>
      </c>
      <c r="J69" s="203"/>
      <c r="K69" s="203"/>
      <c r="L69" s="95">
        <f>SUM(B69:K69)</f>
        <v>6</v>
      </c>
      <c r="P69" s="28" t="s">
        <v>154</v>
      </c>
      <c r="Q69" s="131" t="s">
        <v>39</v>
      </c>
      <c r="R69" s="163">
        <v>16</v>
      </c>
      <c r="S69" s="5">
        <v>21</v>
      </c>
      <c r="T69" s="5">
        <v>26</v>
      </c>
      <c r="U69" s="5">
        <v>1</v>
      </c>
      <c r="V69" s="5">
        <v>6</v>
      </c>
      <c r="W69" s="5">
        <v>11</v>
      </c>
      <c r="X69" s="162">
        <v>16</v>
      </c>
      <c r="Y69" s="162">
        <v>20</v>
      </c>
      <c r="Z69" s="5">
        <v>21</v>
      </c>
      <c r="AA69" s="5">
        <v>26</v>
      </c>
      <c r="AB69" s="115" t="s">
        <v>24</v>
      </c>
      <c r="AF69" s="131" t="s">
        <v>39</v>
      </c>
      <c r="AG69" s="163">
        <v>16</v>
      </c>
      <c r="AH69" s="5">
        <v>21</v>
      </c>
      <c r="AI69" s="5">
        <v>26</v>
      </c>
      <c r="AJ69" s="5">
        <v>1</v>
      </c>
      <c r="AK69" s="5">
        <v>6</v>
      </c>
      <c r="AL69" s="5">
        <v>11</v>
      </c>
      <c r="AM69" s="162">
        <v>16</v>
      </c>
      <c r="AN69" s="162">
        <v>20</v>
      </c>
      <c r="AO69" s="5">
        <v>21</v>
      </c>
      <c r="AP69" s="5">
        <v>26</v>
      </c>
      <c r="AQ69" s="115" t="s">
        <v>24</v>
      </c>
    </row>
    <row r="70" spans="1:43" ht="15.75" thickBot="1" x14ac:dyDescent="0.3">
      <c r="A70" s="201" t="s">
        <v>158</v>
      </c>
      <c r="B70" s="202"/>
      <c r="C70" s="202"/>
      <c r="D70" s="203"/>
      <c r="E70" s="203"/>
      <c r="F70" s="203"/>
      <c r="G70" s="203"/>
      <c r="H70" s="203"/>
      <c r="I70" s="203"/>
      <c r="J70" s="203"/>
      <c r="K70" s="203"/>
      <c r="L70" s="95">
        <f t="shared" ref="L70:L101" si="2">SUM(B70:K70)</f>
        <v>0</v>
      </c>
      <c r="P70">
        <v>1</v>
      </c>
      <c r="Q70" s="3" t="s">
        <v>1</v>
      </c>
      <c r="R70" s="95"/>
      <c r="S70" s="95"/>
      <c r="T70" s="164"/>
      <c r="U70" s="164">
        <v>1</v>
      </c>
      <c r="V70" s="165"/>
      <c r="W70" s="165"/>
      <c r="X70" s="165">
        <v>4</v>
      </c>
      <c r="Y70" s="165">
        <v>1</v>
      </c>
      <c r="Z70" s="165"/>
      <c r="AA70" s="165"/>
      <c r="AB70" s="95">
        <f t="shared" ref="AB70:AB77" si="3">SUM(R70:AA70)</f>
        <v>6</v>
      </c>
      <c r="AF70" s="96" t="s">
        <v>11</v>
      </c>
      <c r="AG70" s="95"/>
      <c r="AH70" s="95"/>
      <c r="AI70" s="95">
        <v>60</v>
      </c>
      <c r="AJ70" s="95">
        <v>90</v>
      </c>
      <c r="AK70" s="95">
        <v>2100</v>
      </c>
      <c r="AL70" s="95">
        <v>35</v>
      </c>
      <c r="AM70" s="95">
        <v>300</v>
      </c>
      <c r="AN70" s="95">
        <v>190</v>
      </c>
      <c r="AO70" s="95">
        <v>50</v>
      </c>
      <c r="AP70" s="95">
        <v>17</v>
      </c>
      <c r="AQ70" s="95">
        <f t="shared" ref="AQ70:AQ89" si="4">SUM(AG70:AP70)</f>
        <v>2842</v>
      </c>
    </row>
    <row r="71" spans="1:43" ht="15.75" thickBot="1" x14ac:dyDescent="0.3">
      <c r="A71" s="201" t="s">
        <v>92</v>
      </c>
      <c r="B71" s="202"/>
      <c r="C71" s="202"/>
      <c r="D71" s="203"/>
      <c r="E71" s="203"/>
      <c r="F71" s="203"/>
      <c r="G71" s="203"/>
      <c r="H71" s="203"/>
      <c r="I71" s="203"/>
      <c r="J71" s="203"/>
      <c r="K71" s="203"/>
      <c r="L71" s="95">
        <f t="shared" si="2"/>
        <v>0</v>
      </c>
      <c r="P71">
        <v>2</v>
      </c>
      <c r="Q71" s="92" t="s">
        <v>41</v>
      </c>
      <c r="R71" s="95"/>
      <c r="S71" s="95"/>
      <c r="T71" s="164"/>
      <c r="U71" s="165"/>
      <c r="V71" s="165">
        <v>6</v>
      </c>
      <c r="W71" s="165">
        <v>2</v>
      </c>
      <c r="X71" s="165"/>
      <c r="Y71" s="165"/>
      <c r="Z71" s="165"/>
      <c r="AA71" s="165"/>
      <c r="AB71" s="95">
        <f t="shared" si="3"/>
        <v>8</v>
      </c>
      <c r="AF71" s="96" t="s">
        <v>14</v>
      </c>
      <c r="AG71" s="95"/>
      <c r="AH71" s="95"/>
      <c r="AI71" s="95">
        <v>87</v>
      </c>
      <c r="AJ71" s="95">
        <v>30</v>
      </c>
      <c r="AK71" s="95">
        <v>350</v>
      </c>
      <c r="AL71" s="95">
        <v>8</v>
      </c>
      <c r="AM71" s="95">
        <v>25</v>
      </c>
      <c r="AN71" s="95">
        <v>75</v>
      </c>
      <c r="AO71" s="95">
        <v>10</v>
      </c>
      <c r="AP71" s="95">
        <v>13</v>
      </c>
      <c r="AQ71" s="95">
        <f t="shared" si="4"/>
        <v>598</v>
      </c>
    </row>
    <row r="72" spans="1:43" ht="15.75" thickBot="1" x14ac:dyDescent="0.3">
      <c r="A72" s="201" t="s">
        <v>41</v>
      </c>
      <c r="B72" s="202"/>
      <c r="C72" s="202"/>
      <c r="D72" s="203"/>
      <c r="E72" s="203"/>
      <c r="F72" s="203">
        <v>6</v>
      </c>
      <c r="G72" s="203">
        <v>2</v>
      </c>
      <c r="H72" s="203"/>
      <c r="I72" s="203"/>
      <c r="J72" s="203"/>
      <c r="K72" s="203"/>
      <c r="L72" s="95">
        <f t="shared" si="2"/>
        <v>8</v>
      </c>
      <c r="P72">
        <v>3</v>
      </c>
      <c r="Q72" s="92" t="s">
        <v>2</v>
      </c>
      <c r="R72" s="95"/>
      <c r="S72" s="95"/>
      <c r="T72" s="164">
        <v>18</v>
      </c>
      <c r="U72" s="165">
        <v>9</v>
      </c>
      <c r="V72" s="165">
        <v>30</v>
      </c>
      <c r="W72" s="165">
        <v>9</v>
      </c>
      <c r="X72" s="165">
        <v>4</v>
      </c>
      <c r="Y72" s="165">
        <v>3</v>
      </c>
      <c r="Z72" s="165"/>
      <c r="AA72" s="165"/>
      <c r="AB72" s="95">
        <f t="shared" si="3"/>
        <v>73</v>
      </c>
      <c r="AF72" s="96" t="s">
        <v>15</v>
      </c>
      <c r="AG72" s="95"/>
      <c r="AH72" s="95"/>
      <c r="AI72" s="95">
        <v>16</v>
      </c>
      <c r="AJ72" s="95">
        <v>32</v>
      </c>
      <c r="AK72" s="95">
        <v>60</v>
      </c>
      <c r="AL72" s="95">
        <v>75</v>
      </c>
      <c r="AM72" s="95">
        <v>28</v>
      </c>
      <c r="AN72" s="95">
        <v>20</v>
      </c>
      <c r="AO72" s="95">
        <v>100</v>
      </c>
      <c r="AP72" s="95">
        <v>67</v>
      </c>
      <c r="AQ72" s="95">
        <f t="shared" si="4"/>
        <v>398</v>
      </c>
    </row>
    <row r="73" spans="1:43" ht="15.75" thickBot="1" x14ac:dyDescent="0.3">
      <c r="A73" s="201" t="s">
        <v>2</v>
      </c>
      <c r="B73" s="202"/>
      <c r="C73" s="202"/>
      <c r="D73" s="203">
        <v>18</v>
      </c>
      <c r="E73" s="203">
        <v>9</v>
      </c>
      <c r="F73" s="203">
        <v>30</v>
      </c>
      <c r="G73" s="203">
        <v>9</v>
      </c>
      <c r="H73" s="203">
        <v>4</v>
      </c>
      <c r="I73" s="203">
        <v>3</v>
      </c>
      <c r="J73" s="203"/>
      <c r="K73" s="203"/>
      <c r="L73" s="95">
        <f t="shared" si="2"/>
        <v>73</v>
      </c>
      <c r="P73">
        <v>4</v>
      </c>
      <c r="Q73" s="102" t="s">
        <v>3</v>
      </c>
      <c r="R73" s="95">
        <v>3</v>
      </c>
      <c r="S73" s="95">
        <v>3</v>
      </c>
      <c r="T73" s="95">
        <v>4</v>
      </c>
      <c r="U73" s="95">
        <v>2</v>
      </c>
      <c r="V73" s="95">
        <v>2</v>
      </c>
      <c r="W73" s="95">
        <v>1</v>
      </c>
      <c r="X73" s="95">
        <v>2</v>
      </c>
      <c r="Y73" s="95">
        <v>4</v>
      </c>
      <c r="Z73" s="95">
        <v>1</v>
      </c>
      <c r="AA73" s="95"/>
      <c r="AB73" s="95">
        <f t="shared" si="3"/>
        <v>22</v>
      </c>
      <c r="AF73" s="198" t="s">
        <v>2</v>
      </c>
      <c r="AG73" s="95"/>
      <c r="AH73" s="95"/>
      <c r="AI73" s="164">
        <v>18</v>
      </c>
      <c r="AJ73" s="165">
        <v>9</v>
      </c>
      <c r="AK73" s="165">
        <v>30</v>
      </c>
      <c r="AL73" s="165">
        <v>9</v>
      </c>
      <c r="AM73" s="165">
        <v>4</v>
      </c>
      <c r="AN73" s="165">
        <v>3</v>
      </c>
      <c r="AO73" s="165"/>
      <c r="AP73" s="165"/>
      <c r="AQ73" s="95">
        <f t="shared" si="4"/>
        <v>73</v>
      </c>
    </row>
    <row r="74" spans="1:43" ht="15.75" thickBot="1" x14ac:dyDescent="0.3">
      <c r="A74" s="201" t="s">
        <v>43</v>
      </c>
      <c r="B74" s="202"/>
      <c r="C74" s="202"/>
      <c r="D74" s="203"/>
      <c r="E74" s="203"/>
      <c r="F74" s="203"/>
      <c r="G74" s="203"/>
      <c r="H74" s="203"/>
      <c r="I74" s="203"/>
      <c r="J74" s="203"/>
      <c r="K74" s="203"/>
      <c r="L74" s="95">
        <f t="shared" si="2"/>
        <v>0</v>
      </c>
      <c r="P74">
        <v>5</v>
      </c>
      <c r="Q74" s="208" t="s">
        <v>4</v>
      </c>
      <c r="R74" s="95"/>
      <c r="S74" s="95"/>
      <c r="T74" s="95">
        <v>3</v>
      </c>
      <c r="U74" s="95"/>
      <c r="V74" s="95"/>
      <c r="W74" s="95">
        <v>2</v>
      </c>
      <c r="X74" s="95">
        <v>3</v>
      </c>
      <c r="Y74" s="95">
        <v>8</v>
      </c>
      <c r="Z74" s="95">
        <v>2</v>
      </c>
      <c r="AA74" s="95">
        <v>3</v>
      </c>
      <c r="AB74" s="95">
        <f t="shared" si="3"/>
        <v>21</v>
      </c>
      <c r="AF74" s="158" t="s">
        <v>51</v>
      </c>
      <c r="AG74" s="129"/>
      <c r="AH74" s="86"/>
      <c r="AI74" s="86"/>
      <c r="AJ74" s="86">
        <v>2</v>
      </c>
      <c r="AK74" s="86">
        <v>4</v>
      </c>
      <c r="AL74" s="86">
        <v>6</v>
      </c>
      <c r="AM74" s="86">
        <v>3</v>
      </c>
      <c r="AN74" s="86">
        <v>3</v>
      </c>
      <c r="AO74" s="86">
        <v>2</v>
      </c>
      <c r="AP74" s="86">
        <v>4</v>
      </c>
      <c r="AQ74" s="95">
        <f t="shared" si="4"/>
        <v>24</v>
      </c>
    </row>
    <row r="75" spans="1:43" ht="15.75" thickBot="1" x14ac:dyDescent="0.3">
      <c r="A75" s="201" t="s">
        <v>3</v>
      </c>
      <c r="B75" s="204">
        <v>3</v>
      </c>
      <c r="C75" s="204">
        <v>3</v>
      </c>
      <c r="D75" s="203">
        <v>4</v>
      </c>
      <c r="E75" s="203">
        <v>2</v>
      </c>
      <c r="F75" s="203">
        <v>2</v>
      </c>
      <c r="G75" s="203">
        <v>1</v>
      </c>
      <c r="H75" s="203">
        <v>2</v>
      </c>
      <c r="I75" s="203">
        <v>4</v>
      </c>
      <c r="J75" s="203">
        <v>1</v>
      </c>
      <c r="K75" s="203"/>
      <c r="L75" s="95">
        <f t="shared" si="2"/>
        <v>22</v>
      </c>
      <c r="P75">
        <v>6</v>
      </c>
      <c r="Q75" s="102" t="s">
        <v>7</v>
      </c>
      <c r="R75" s="129"/>
      <c r="S75" s="129"/>
      <c r="T75" s="129"/>
      <c r="U75" s="129"/>
      <c r="V75" s="129">
        <v>2</v>
      </c>
      <c r="W75" s="129">
        <v>1</v>
      </c>
      <c r="X75" s="86">
        <v>1</v>
      </c>
      <c r="Y75" s="86">
        <v>1</v>
      </c>
      <c r="Z75" s="86"/>
      <c r="AA75" s="129">
        <v>2</v>
      </c>
      <c r="AB75" s="95">
        <f t="shared" si="3"/>
        <v>7</v>
      </c>
      <c r="AF75" s="102" t="s">
        <v>3</v>
      </c>
      <c r="AG75" s="95">
        <v>3</v>
      </c>
      <c r="AH75" s="95">
        <v>3</v>
      </c>
      <c r="AI75" s="95">
        <v>4</v>
      </c>
      <c r="AJ75" s="95">
        <v>2</v>
      </c>
      <c r="AK75" s="95">
        <v>2</v>
      </c>
      <c r="AL75" s="95">
        <v>1</v>
      </c>
      <c r="AM75" s="95">
        <v>2</v>
      </c>
      <c r="AN75" s="95">
        <v>4</v>
      </c>
      <c r="AO75" s="95">
        <v>1</v>
      </c>
      <c r="AP75" s="95"/>
      <c r="AQ75" s="95">
        <f t="shared" si="4"/>
        <v>22</v>
      </c>
    </row>
    <row r="76" spans="1:43" ht="15.75" thickBot="1" x14ac:dyDescent="0.3">
      <c r="A76" s="201" t="s">
        <v>4</v>
      </c>
      <c r="B76" s="202"/>
      <c r="C76" s="202"/>
      <c r="D76" s="203">
        <v>3</v>
      </c>
      <c r="E76" s="203"/>
      <c r="F76" s="203"/>
      <c r="G76" s="203">
        <v>2</v>
      </c>
      <c r="H76" s="203">
        <v>3</v>
      </c>
      <c r="I76" s="203">
        <v>8</v>
      </c>
      <c r="J76" s="203">
        <v>2</v>
      </c>
      <c r="K76" s="203">
        <v>3</v>
      </c>
      <c r="L76" s="95">
        <f t="shared" si="2"/>
        <v>21</v>
      </c>
      <c r="P76">
        <v>7</v>
      </c>
      <c r="Q76" s="158" t="s">
        <v>51</v>
      </c>
      <c r="R76" s="129"/>
      <c r="S76" s="86"/>
      <c r="T76" s="86"/>
      <c r="U76" s="86">
        <v>2</v>
      </c>
      <c r="V76" s="86">
        <v>4</v>
      </c>
      <c r="W76" s="86">
        <v>6</v>
      </c>
      <c r="X76" s="86">
        <v>3</v>
      </c>
      <c r="Y76" s="86">
        <v>3</v>
      </c>
      <c r="Z76" s="86">
        <v>2</v>
      </c>
      <c r="AA76" s="86">
        <v>4</v>
      </c>
      <c r="AB76" s="95">
        <f t="shared" si="3"/>
        <v>24</v>
      </c>
      <c r="AF76" s="208" t="s">
        <v>4</v>
      </c>
      <c r="AG76" s="95"/>
      <c r="AH76" s="95"/>
      <c r="AI76" s="95">
        <v>3</v>
      </c>
      <c r="AJ76" s="95"/>
      <c r="AK76" s="95"/>
      <c r="AL76" s="95">
        <v>2</v>
      </c>
      <c r="AM76" s="95">
        <v>3</v>
      </c>
      <c r="AN76" s="95">
        <v>8</v>
      </c>
      <c r="AO76" s="95">
        <v>2</v>
      </c>
      <c r="AP76" s="95">
        <v>3</v>
      </c>
      <c r="AQ76" s="95">
        <f t="shared" si="4"/>
        <v>21</v>
      </c>
    </row>
    <row r="77" spans="1:43" ht="15.75" thickBot="1" x14ac:dyDescent="0.3">
      <c r="A77" s="201" t="s">
        <v>48</v>
      </c>
      <c r="B77" s="202"/>
      <c r="C77" s="202"/>
      <c r="D77" s="203"/>
      <c r="E77" s="203"/>
      <c r="F77" s="203"/>
      <c r="G77" s="203"/>
      <c r="H77" s="203"/>
      <c r="I77" s="203"/>
      <c r="J77" s="203"/>
      <c r="K77" s="203"/>
      <c r="L77" s="95">
        <f t="shared" si="2"/>
        <v>0</v>
      </c>
      <c r="P77">
        <v>8</v>
      </c>
      <c r="Q77" s="102" t="s">
        <v>42</v>
      </c>
      <c r="R77" s="95"/>
      <c r="S77" s="86"/>
      <c r="T77" s="86"/>
      <c r="U77" s="86"/>
      <c r="V77" s="86"/>
      <c r="W77" s="86">
        <v>1</v>
      </c>
      <c r="X77" s="86"/>
      <c r="Y77" s="86">
        <v>1</v>
      </c>
      <c r="Z77" s="86"/>
      <c r="AA77" s="86"/>
      <c r="AB77" s="95">
        <f t="shared" si="3"/>
        <v>2</v>
      </c>
      <c r="AF77" s="102" t="s">
        <v>32</v>
      </c>
      <c r="AG77" s="95"/>
      <c r="AH77" s="95"/>
      <c r="AI77" s="95"/>
      <c r="AJ77" s="95"/>
      <c r="AK77" s="95"/>
      <c r="AL77" s="95">
        <v>2</v>
      </c>
      <c r="AM77" s="95">
        <v>10</v>
      </c>
      <c r="AN77" s="95">
        <v>1</v>
      </c>
      <c r="AO77" s="95"/>
      <c r="AP77" s="95">
        <v>2</v>
      </c>
      <c r="AQ77" s="95">
        <f t="shared" si="4"/>
        <v>15</v>
      </c>
    </row>
    <row r="78" spans="1:43" ht="15.75" thickBot="1" x14ac:dyDescent="0.3">
      <c r="A78" s="201" t="s">
        <v>6</v>
      </c>
      <c r="B78" s="202"/>
      <c r="C78" s="202"/>
      <c r="D78" s="205"/>
      <c r="E78" s="203"/>
      <c r="F78" s="203"/>
      <c r="G78" s="203"/>
      <c r="H78" s="203"/>
      <c r="I78" s="203"/>
      <c r="J78" s="203"/>
      <c r="K78" s="203"/>
      <c r="L78" s="95">
        <f t="shared" si="2"/>
        <v>0</v>
      </c>
      <c r="P78">
        <v>9</v>
      </c>
      <c r="Q78" s="102" t="s">
        <v>44</v>
      </c>
      <c r="R78" s="95"/>
      <c r="S78" s="95"/>
      <c r="T78" s="95"/>
      <c r="U78" s="95"/>
      <c r="V78" s="95"/>
      <c r="W78" s="95"/>
      <c r="X78" s="95"/>
      <c r="Y78" s="95"/>
      <c r="Z78" s="95">
        <v>2</v>
      </c>
      <c r="AA78" s="95"/>
      <c r="AB78" s="95">
        <f t="shared" ref="AB78:AB90" si="5">SUM(R78:AA78)</f>
        <v>2</v>
      </c>
      <c r="AF78" s="198" t="s">
        <v>41</v>
      </c>
      <c r="AG78" s="95"/>
      <c r="AH78" s="95"/>
      <c r="AI78" s="164"/>
      <c r="AJ78" s="165"/>
      <c r="AK78" s="165">
        <v>6</v>
      </c>
      <c r="AL78" s="165">
        <v>2</v>
      </c>
      <c r="AM78" s="165"/>
      <c r="AN78" s="165"/>
      <c r="AO78" s="165"/>
      <c r="AP78" s="165"/>
      <c r="AQ78" s="95">
        <f t="shared" si="4"/>
        <v>8</v>
      </c>
    </row>
    <row r="79" spans="1:43" ht="15.75" thickBot="1" x14ac:dyDescent="0.3">
      <c r="A79" s="201" t="s">
        <v>7</v>
      </c>
      <c r="B79" s="202"/>
      <c r="C79" s="202"/>
      <c r="D79" s="203"/>
      <c r="E79" s="203"/>
      <c r="F79" s="203">
        <v>2</v>
      </c>
      <c r="G79" s="203">
        <v>1</v>
      </c>
      <c r="H79" s="203">
        <v>1</v>
      </c>
      <c r="I79" s="203">
        <v>1</v>
      </c>
      <c r="J79" s="203"/>
      <c r="K79" s="203">
        <v>2</v>
      </c>
      <c r="L79" s="95">
        <f t="shared" si="2"/>
        <v>7</v>
      </c>
      <c r="P79">
        <v>10</v>
      </c>
      <c r="Q79" s="102" t="s">
        <v>10</v>
      </c>
      <c r="R79" s="95"/>
      <c r="S79" s="95"/>
      <c r="T79" s="95"/>
      <c r="U79" s="95"/>
      <c r="V79" s="95"/>
      <c r="W79" s="95"/>
      <c r="X79" s="95"/>
      <c r="Y79" s="95">
        <v>6</v>
      </c>
      <c r="Z79" s="95"/>
      <c r="AA79" s="95"/>
      <c r="AB79" s="95">
        <f t="shared" si="5"/>
        <v>6</v>
      </c>
      <c r="AF79" s="102" t="s">
        <v>7</v>
      </c>
      <c r="AG79" s="129"/>
      <c r="AH79" s="129"/>
      <c r="AI79" s="129"/>
      <c r="AJ79" s="129"/>
      <c r="AK79" s="129">
        <v>2</v>
      </c>
      <c r="AL79" s="129">
        <v>1</v>
      </c>
      <c r="AM79" s="86">
        <v>1</v>
      </c>
      <c r="AN79" s="86">
        <v>1</v>
      </c>
      <c r="AO79" s="86"/>
      <c r="AP79" s="129">
        <v>2</v>
      </c>
      <c r="AQ79" s="95">
        <f t="shared" si="4"/>
        <v>7</v>
      </c>
    </row>
    <row r="80" spans="1:43" ht="15.75" thickBot="1" x14ac:dyDescent="0.3">
      <c r="A80" s="201" t="s">
        <v>50</v>
      </c>
      <c r="B80" s="202"/>
      <c r="C80" s="202"/>
      <c r="D80" s="203"/>
      <c r="E80" s="203"/>
      <c r="F80" s="203"/>
      <c r="G80" s="203"/>
      <c r="H80" s="203"/>
      <c r="I80" s="203"/>
      <c r="J80" s="203"/>
      <c r="K80" s="203"/>
      <c r="L80" s="95">
        <f t="shared" si="2"/>
        <v>0</v>
      </c>
      <c r="P80">
        <v>11</v>
      </c>
      <c r="Q80" s="102" t="s">
        <v>11</v>
      </c>
      <c r="R80" s="95"/>
      <c r="S80" s="95"/>
      <c r="T80" s="95">
        <v>60</v>
      </c>
      <c r="U80" s="95">
        <v>90</v>
      </c>
      <c r="V80" s="95">
        <v>2100</v>
      </c>
      <c r="W80" s="95">
        <v>35</v>
      </c>
      <c r="X80" s="95">
        <v>300</v>
      </c>
      <c r="Y80" s="95">
        <v>190</v>
      </c>
      <c r="Z80" s="95">
        <v>50</v>
      </c>
      <c r="AA80" s="95">
        <v>17</v>
      </c>
      <c r="AB80" s="95">
        <f t="shared" si="5"/>
        <v>2842</v>
      </c>
      <c r="AF80" s="110" t="s">
        <v>1</v>
      </c>
      <c r="AG80" s="95"/>
      <c r="AH80" s="95"/>
      <c r="AI80" s="164"/>
      <c r="AJ80" s="164">
        <v>1</v>
      </c>
      <c r="AK80" s="165"/>
      <c r="AL80" s="165"/>
      <c r="AM80" s="165">
        <v>4</v>
      </c>
      <c r="AN80" s="165">
        <v>1</v>
      </c>
      <c r="AO80" s="165"/>
      <c r="AP80" s="165"/>
      <c r="AQ80" s="95">
        <f t="shared" si="4"/>
        <v>6</v>
      </c>
    </row>
    <row r="81" spans="1:43" ht="15.75" thickBot="1" x14ac:dyDescent="0.3">
      <c r="A81" s="201" t="s">
        <v>51</v>
      </c>
      <c r="B81" s="202"/>
      <c r="C81" s="202"/>
      <c r="D81" s="203"/>
      <c r="E81" s="203">
        <v>2</v>
      </c>
      <c r="F81" s="203">
        <v>4</v>
      </c>
      <c r="G81" s="203">
        <v>6</v>
      </c>
      <c r="H81" s="203">
        <v>3</v>
      </c>
      <c r="I81" s="203">
        <v>3</v>
      </c>
      <c r="J81" s="203">
        <v>2</v>
      </c>
      <c r="K81" s="203">
        <v>4</v>
      </c>
      <c r="L81" s="95">
        <f t="shared" si="2"/>
        <v>24</v>
      </c>
      <c r="P81">
        <v>12</v>
      </c>
      <c r="Q81" s="102" t="s">
        <v>12</v>
      </c>
      <c r="R81" s="95"/>
      <c r="S81" s="95"/>
      <c r="T81" s="95"/>
      <c r="U81" s="95"/>
      <c r="V81" s="95"/>
      <c r="W81" s="95">
        <v>2</v>
      </c>
      <c r="X81" s="95"/>
      <c r="Y81" s="95"/>
      <c r="Z81" s="95"/>
      <c r="AA81" s="95"/>
      <c r="AB81" s="95">
        <f t="shared" si="5"/>
        <v>2</v>
      </c>
      <c r="AF81" s="102" t="s">
        <v>10</v>
      </c>
      <c r="AG81" s="95"/>
      <c r="AH81" s="95"/>
      <c r="AI81" s="95"/>
      <c r="AJ81" s="95"/>
      <c r="AK81" s="95"/>
      <c r="AL81" s="95"/>
      <c r="AM81" s="95"/>
      <c r="AN81" s="95">
        <v>6</v>
      </c>
      <c r="AO81" s="95"/>
      <c r="AP81" s="95"/>
      <c r="AQ81" s="95">
        <f t="shared" si="4"/>
        <v>6</v>
      </c>
    </row>
    <row r="82" spans="1:43" ht="15.75" thickBot="1" x14ac:dyDescent="0.3">
      <c r="A82" s="201" t="s">
        <v>42</v>
      </c>
      <c r="B82" s="202"/>
      <c r="C82" s="202"/>
      <c r="D82" s="203"/>
      <c r="E82" s="203"/>
      <c r="F82" s="203"/>
      <c r="G82" s="203">
        <v>1</v>
      </c>
      <c r="H82" s="203"/>
      <c r="I82" s="203">
        <v>1</v>
      </c>
      <c r="J82" s="203"/>
      <c r="K82" s="203"/>
      <c r="L82" s="95">
        <f t="shared" si="2"/>
        <v>2</v>
      </c>
      <c r="P82">
        <v>13</v>
      </c>
      <c r="Q82" s="102" t="s">
        <v>32</v>
      </c>
      <c r="R82" s="95"/>
      <c r="S82" s="95"/>
      <c r="T82" s="95"/>
      <c r="U82" s="95"/>
      <c r="V82" s="95"/>
      <c r="W82" s="95">
        <v>2</v>
      </c>
      <c r="X82" s="95">
        <v>10</v>
      </c>
      <c r="Y82" s="95">
        <v>1</v>
      </c>
      <c r="Z82" s="95"/>
      <c r="AA82" s="95">
        <v>2</v>
      </c>
      <c r="AB82" s="95">
        <f t="shared" si="5"/>
        <v>15</v>
      </c>
      <c r="AF82" s="102" t="s">
        <v>53</v>
      </c>
      <c r="AG82" s="95"/>
      <c r="AH82" s="95"/>
      <c r="AI82" s="95"/>
      <c r="AJ82" s="95"/>
      <c r="AK82" s="95"/>
      <c r="AL82" s="95"/>
      <c r="AM82" s="95">
        <v>5</v>
      </c>
      <c r="AN82" s="95">
        <v>1</v>
      </c>
      <c r="AO82" s="95"/>
      <c r="AP82" s="95"/>
      <c r="AQ82" s="95">
        <f t="shared" si="4"/>
        <v>6</v>
      </c>
    </row>
    <row r="83" spans="1:43" ht="15.75" thickBot="1" x14ac:dyDescent="0.3">
      <c r="A83" s="201" t="s">
        <v>8</v>
      </c>
      <c r="B83" s="202"/>
      <c r="C83" s="202"/>
      <c r="D83" s="203"/>
      <c r="E83" s="203"/>
      <c r="F83" s="203"/>
      <c r="G83" s="203"/>
      <c r="H83" s="203"/>
      <c r="I83" s="203"/>
      <c r="J83" s="203"/>
      <c r="K83" s="203"/>
      <c r="L83" s="95">
        <f t="shared" si="2"/>
        <v>0</v>
      </c>
      <c r="P83">
        <v>14</v>
      </c>
      <c r="Q83" s="102" t="s">
        <v>46</v>
      </c>
      <c r="R83" s="95"/>
      <c r="S83" s="95"/>
      <c r="T83" s="95"/>
      <c r="U83" s="95"/>
      <c r="V83" s="95"/>
      <c r="W83" s="95"/>
      <c r="X83" s="95">
        <v>2</v>
      </c>
      <c r="Y83" s="95">
        <v>2</v>
      </c>
      <c r="Z83" s="95"/>
      <c r="AA83" s="95"/>
      <c r="AB83" s="95">
        <f t="shared" si="5"/>
        <v>4</v>
      </c>
      <c r="AF83" s="102" t="s">
        <v>16</v>
      </c>
      <c r="AG83" s="95"/>
      <c r="AH83" s="95"/>
      <c r="AI83" s="95"/>
      <c r="AJ83" s="95">
        <v>2</v>
      </c>
      <c r="AK83" s="95">
        <v>1</v>
      </c>
      <c r="AL83" s="95"/>
      <c r="AM83" s="95">
        <v>1</v>
      </c>
      <c r="AN83" s="95"/>
      <c r="AO83" s="95"/>
      <c r="AP83" s="95">
        <v>1</v>
      </c>
      <c r="AQ83" s="129">
        <f t="shared" si="4"/>
        <v>5</v>
      </c>
    </row>
    <row r="84" spans="1:43" ht="15.75" thickBot="1" x14ac:dyDescent="0.3">
      <c r="A84" s="201" t="s">
        <v>9</v>
      </c>
      <c r="B84" s="202"/>
      <c r="C84" s="202"/>
      <c r="D84" s="203"/>
      <c r="E84" s="203"/>
      <c r="F84" s="203"/>
      <c r="G84" s="203"/>
      <c r="H84" s="203"/>
      <c r="I84" s="203"/>
      <c r="J84" s="203"/>
      <c r="K84" s="203"/>
      <c r="L84" s="95">
        <f t="shared" si="2"/>
        <v>0</v>
      </c>
      <c r="P84">
        <v>15</v>
      </c>
      <c r="Q84" s="102" t="s">
        <v>13</v>
      </c>
      <c r="R84" s="95"/>
      <c r="S84" s="95"/>
      <c r="T84" s="95"/>
      <c r="U84" s="95"/>
      <c r="V84" s="95"/>
      <c r="W84" s="95"/>
      <c r="X84" s="95">
        <v>1</v>
      </c>
      <c r="Y84" s="95"/>
      <c r="Z84" s="95"/>
      <c r="AA84" s="95"/>
      <c r="AB84" s="95">
        <f t="shared" si="5"/>
        <v>1</v>
      </c>
      <c r="AF84" s="102" t="s">
        <v>46</v>
      </c>
      <c r="AG84" s="95"/>
      <c r="AH84" s="95"/>
      <c r="AI84" s="95"/>
      <c r="AJ84" s="95"/>
      <c r="AK84" s="95"/>
      <c r="AL84" s="95"/>
      <c r="AM84" s="95">
        <v>2</v>
      </c>
      <c r="AN84" s="95">
        <v>2</v>
      </c>
      <c r="AO84" s="95"/>
      <c r="AP84" s="95"/>
      <c r="AQ84" s="95">
        <f t="shared" si="4"/>
        <v>4</v>
      </c>
    </row>
    <row r="85" spans="1:43" ht="15.75" thickBot="1" x14ac:dyDescent="0.3">
      <c r="A85" s="201" t="s">
        <v>44</v>
      </c>
      <c r="B85" s="202"/>
      <c r="C85" s="202"/>
      <c r="D85" s="203"/>
      <c r="E85" s="203"/>
      <c r="F85" s="203"/>
      <c r="G85" s="203"/>
      <c r="H85" s="203"/>
      <c r="I85" s="203"/>
      <c r="J85" s="203">
        <v>2</v>
      </c>
      <c r="K85" s="203"/>
      <c r="L85" s="95">
        <f t="shared" si="2"/>
        <v>2</v>
      </c>
      <c r="P85" s="12">
        <v>16</v>
      </c>
      <c r="Q85" s="102" t="s">
        <v>14</v>
      </c>
      <c r="R85" s="95"/>
      <c r="S85" s="95"/>
      <c r="T85" s="95">
        <v>87</v>
      </c>
      <c r="U85" s="95">
        <v>30</v>
      </c>
      <c r="V85" s="95">
        <v>350</v>
      </c>
      <c r="W85" s="95">
        <v>8</v>
      </c>
      <c r="X85" s="95">
        <v>25</v>
      </c>
      <c r="Y85" s="95">
        <v>75</v>
      </c>
      <c r="Z85" s="95">
        <v>10</v>
      </c>
      <c r="AA85" s="95">
        <v>13</v>
      </c>
      <c r="AB85" s="95">
        <f t="shared" si="5"/>
        <v>598</v>
      </c>
      <c r="AC85" s="19"/>
      <c r="AF85" s="102" t="s">
        <v>42</v>
      </c>
      <c r="AG85" s="95"/>
      <c r="AH85" s="86"/>
      <c r="AI85" s="86"/>
      <c r="AJ85" s="86"/>
      <c r="AK85" s="86"/>
      <c r="AL85" s="86">
        <v>1</v>
      </c>
      <c r="AM85" s="86"/>
      <c r="AN85" s="86">
        <v>1</v>
      </c>
      <c r="AO85" s="86"/>
      <c r="AP85" s="86"/>
      <c r="AQ85" s="95">
        <f t="shared" si="4"/>
        <v>2</v>
      </c>
    </row>
    <row r="86" spans="1:43" ht="15.75" thickBot="1" x14ac:dyDescent="0.3">
      <c r="A86" s="201" t="s">
        <v>10</v>
      </c>
      <c r="B86" s="202"/>
      <c r="C86" s="202"/>
      <c r="D86" s="203"/>
      <c r="E86" s="203"/>
      <c r="F86" s="203"/>
      <c r="G86" s="203"/>
      <c r="H86" s="203"/>
      <c r="I86" s="203">
        <v>6</v>
      </c>
      <c r="J86" s="203"/>
      <c r="K86" s="203"/>
      <c r="L86" s="95">
        <f t="shared" si="2"/>
        <v>6</v>
      </c>
      <c r="P86" s="12">
        <v>17</v>
      </c>
      <c r="Q86" s="102" t="s">
        <v>52</v>
      </c>
      <c r="R86" s="95"/>
      <c r="S86" s="95"/>
      <c r="T86" s="95"/>
      <c r="U86" s="95"/>
      <c r="V86" s="95"/>
      <c r="W86" s="95"/>
      <c r="X86" s="95">
        <v>1</v>
      </c>
      <c r="Y86" s="95"/>
      <c r="Z86" s="95"/>
      <c r="AA86" s="95"/>
      <c r="AB86" s="95">
        <f t="shared" si="5"/>
        <v>1</v>
      </c>
      <c r="AF86" s="102" t="s">
        <v>44</v>
      </c>
      <c r="AG86" s="95"/>
      <c r="AH86" s="95"/>
      <c r="AI86" s="95"/>
      <c r="AJ86" s="95"/>
      <c r="AK86" s="95"/>
      <c r="AL86" s="95"/>
      <c r="AM86" s="95"/>
      <c r="AN86" s="95"/>
      <c r="AO86" s="95">
        <v>2</v>
      </c>
      <c r="AP86" s="95"/>
      <c r="AQ86" s="95">
        <f t="shared" si="4"/>
        <v>2</v>
      </c>
    </row>
    <row r="87" spans="1:43" ht="15.75" thickBot="1" x14ac:dyDescent="0.3">
      <c r="A87" s="201" t="s">
        <v>11</v>
      </c>
      <c r="B87" s="202"/>
      <c r="C87" s="202"/>
      <c r="D87" s="203">
        <v>60</v>
      </c>
      <c r="E87" s="203">
        <v>90</v>
      </c>
      <c r="F87" s="206">
        <v>2100</v>
      </c>
      <c r="G87" s="206">
        <v>35</v>
      </c>
      <c r="H87" s="206">
        <v>300</v>
      </c>
      <c r="I87" s="206">
        <v>190</v>
      </c>
      <c r="J87" s="206">
        <v>50</v>
      </c>
      <c r="K87" s="206">
        <v>17</v>
      </c>
      <c r="L87" s="95">
        <f t="shared" si="2"/>
        <v>2842</v>
      </c>
      <c r="P87" s="12">
        <v>18</v>
      </c>
      <c r="Q87" s="102" t="s">
        <v>53</v>
      </c>
      <c r="R87" s="95"/>
      <c r="S87" s="95"/>
      <c r="T87" s="95"/>
      <c r="U87" s="95"/>
      <c r="V87" s="95"/>
      <c r="W87" s="95"/>
      <c r="X87" s="95">
        <v>5</v>
      </c>
      <c r="Y87" s="95">
        <v>1</v>
      </c>
      <c r="Z87" s="95"/>
      <c r="AA87" s="95"/>
      <c r="AB87" s="95">
        <f t="shared" si="5"/>
        <v>6</v>
      </c>
      <c r="AF87" s="102" t="s">
        <v>12</v>
      </c>
      <c r="AG87" s="95"/>
      <c r="AH87" s="95"/>
      <c r="AI87" s="95"/>
      <c r="AJ87" s="95"/>
      <c r="AK87" s="95"/>
      <c r="AL87" s="95">
        <v>2</v>
      </c>
      <c r="AM87" s="95"/>
      <c r="AN87" s="95"/>
      <c r="AO87" s="95"/>
      <c r="AP87" s="95"/>
      <c r="AQ87" s="95">
        <f t="shared" si="4"/>
        <v>2</v>
      </c>
    </row>
    <row r="88" spans="1:43" ht="15.75" thickBot="1" x14ac:dyDescent="0.3">
      <c r="A88" s="201" t="s">
        <v>12</v>
      </c>
      <c r="B88" s="202"/>
      <c r="C88" s="202"/>
      <c r="D88" s="203"/>
      <c r="E88" s="203"/>
      <c r="F88" s="203"/>
      <c r="G88" s="203">
        <v>2</v>
      </c>
      <c r="H88" s="203"/>
      <c r="I88" s="203"/>
      <c r="J88" s="203"/>
      <c r="K88" s="203"/>
      <c r="L88" s="95">
        <f t="shared" si="2"/>
        <v>2</v>
      </c>
      <c r="P88" s="12">
        <v>19</v>
      </c>
      <c r="Q88" s="102" t="s">
        <v>15</v>
      </c>
      <c r="R88" s="95"/>
      <c r="S88" s="95"/>
      <c r="T88" s="95">
        <v>16</v>
      </c>
      <c r="U88" s="95">
        <v>32</v>
      </c>
      <c r="V88" s="95">
        <v>60</v>
      </c>
      <c r="W88" s="95">
        <v>75</v>
      </c>
      <c r="X88" s="95">
        <v>28</v>
      </c>
      <c r="Y88" s="95">
        <v>20</v>
      </c>
      <c r="Z88" s="95">
        <v>100</v>
      </c>
      <c r="AA88" s="95">
        <v>67</v>
      </c>
      <c r="AB88" s="95">
        <f t="shared" si="5"/>
        <v>398</v>
      </c>
      <c r="AF88" s="102" t="s">
        <v>13</v>
      </c>
      <c r="AG88" s="95"/>
      <c r="AH88" s="95"/>
      <c r="AI88" s="95"/>
      <c r="AJ88" s="95"/>
      <c r="AK88" s="95"/>
      <c r="AL88" s="95"/>
      <c r="AM88" s="95">
        <v>1</v>
      </c>
      <c r="AN88" s="95"/>
      <c r="AO88" s="95"/>
      <c r="AP88" s="95"/>
      <c r="AQ88" s="95">
        <f t="shared" si="4"/>
        <v>1</v>
      </c>
    </row>
    <row r="89" spans="1:43" ht="15.75" thickBot="1" x14ac:dyDescent="0.3">
      <c r="A89" s="201" t="s">
        <v>32</v>
      </c>
      <c r="B89" s="202"/>
      <c r="C89" s="202"/>
      <c r="D89" s="203"/>
      <c r="E89" s="203"/>
      <c r="F89" s="203"/>
      <c r="G89" s="203">
        <v>2</v>
      </c>
      <c r="H89" s="203">
        <v>10</v>
      </c>
      <c r="I89" s="203">
        <v>1</v>
      </c>
      <c r="J89" s="203"/>
      <c r="K89" s="203">
        <v>2</v>
      </c>
      <c r="L89" s="95">
        <f t="shared" si="2"/>
        <v>15</v>
      </c>
      <c r="P89" s="12">
        <v>20</v>
      </c>
      <c r="Q89" s="41" t="s">
        <v>16</v>
      </c>
      <c r="R89" s="95"/>
      <c r="S89" s="95"/>
      <c r="T89" s="95"/>
      <c r="U89" s="95">
        <v>2</v>
      </c>
      <c r="V89" s="95">
        <v>1</v>
      </c>
      <c r="W89" s="95"/>
      <c r="X89" s="95">
        <v>1</v>
      </c>
      <c r="Y89" s="95"/>
      <c r="Z89" s="95"/>
      <c r="AA89" s="95">
        <v>1</v>
      </c>
      <c r="AB89" s="129">
        <f t="shared" si="5"/>
        <v>5</v>
      </c>
      <c r="AF89" s="41" t="s">
        <v>52</v>
      </c>
      <c r="AG89" s="95"/>
      <c r="AH89" s="95"/>
      <c r="AI89" s="95"/>
      <c r="AJ89" s="95"/>
      <c r="AK89" s="95"/>
      <c r="AL89" s="95"/>
      <c r="AM89" s="95">
        <v>1</v>
      </c>
      <c r="AN89" s="95"/>
      <c r="AO89" s="95"/>
      <c r="AP89" s="95"/>
      <c r="AQ89" s="95">
        <f t="shared" si="4"/>
        <v>1</v>
      </c>
    </row>
    <row r="90" spans="1:43" ht="15.75" thickBot="1" x14ac:dyDescent="0.3">
      <c r="A90" s="201" t="s">
        <v>159</v>
      </c>
      <c r="B90" s="202"/>
      <c r="C90" s="202"/>
      <c r="D90" s="203"/>
      <c r="E90" s="203"/>
      <c r="F90" s="203"/>
      <c r="G90" s="203"/>
      <c r="H90" s="203"/>
      <c r="I90" s="203"/>
      <c r="J90" s="203"/>
      <c r="K90" s="203"/>
      <c r="L90" s="95">
        <f t="shared" si="2"/>
        <v>0</v>
      </c>
      <c r="Q90" s="226" t="s">
        <v>24</v>
      </c>
      <c r="R90" s="195">
        <f>SUM(R70:R89)</f>
        <v>3</v>
      </c>
      <c r="S90" s="196">
        <f t="shared" ref="S90:AA90" si="6">SUM(S70:S89)</f>
        <v>3</v>
      </c>
      <c r="T90" s="196">
        <f t="shared" si="6"/>
        <v>188</v>
      </c>
      <c r="U90" s="196">
        <f t="shared" si="6"/>
        <v>168</v>
      </c>
      <c r="V90" s="196">
        <f t="shared" si="6"/>
        <v>2555</v>
      </c>
      <c r="W90" s="196">
        <f t="shared" si="6"/>
        <v>144</v>
      </c>
      <c r="X90" s="196">
        <f t="shared" si="6"/>
        <v>390</v>
      </c>
      <c r="Y90" s="196">
        <f t="shared" si="6"/>
        <v>316</v>
      </c>
      <c r="Z90" s="196">
        <f t="shared" si="6"/>
        <v>167</v>
      </c>
      <c r="AA90" s="196">
        <f t="shared" si="6"/>
        <v>109</v>
      </c>
      <c r="AB90" s="196">
        <f t="shared" si="5"/>
        <v>4043</v>
      </c>
      <c r="AF90" s="226" t="s">
        <v>24</v>
      </c>
      <c r="AG90" s="195">
        <f>SUM(AG70:AG89)</f>
        <v>3</v>
      </c>
      <c r="AH90" s="196">
        <f t="shared" ref="AH90" si="7">SUM(AH70:AH89)</f>
        <v>3</v>
      </c>
      <c r="AI90" s="196">
        <f t="shared" ref="AI90" si="8">SUM(AI70:AI89)</f>
        <v>188</v>
      </c>
      <c r="AJ90" s="196">
        <f t="shared" ref="AJ90" si="9">SUM(AJ70:AJ89)</f>
        <v>168</v>
      </c>
      <c r="AK90" s="196">
        <f t="shared" ref="AK90" si="10">SUM(AK70:AK89)</f>
        <v>2555</v>
      </c>
      <c r="AL90" s="196">
        <f t="shared" ref="AL90" si="11">SUM(AL70:AL89)</f>
        <v>144</v>
      </c>
      <c r="AM90" s="196">
        <f t="shared" ref="AM90" si="12">SUM(AM70:AM89)</f>
        <v>390</v>
      </c>
      <c r="AN90" s="196">
        <f t="shared" ref="AN90" si="13">SUM(AN70:AN89)</f>
        <v>316</v>
      </c>
      <c r="AO90" s="196">
        <f t="shared" ref="AO90" si="14">SUM(AO70:AO89)</f>
        <v>167</v>
      </c>
      <c r="AP90" s="196">
        <f t="shared" ref="AP90" si="15">SUM(AP70:AP89)</f>
        <v>109</v>
      </c>
      <c r="AQ90" s="196">
        <f t="shared" ref="AQ90" si="16">SUM(AG90:AP90)</f>
        <v>4043</v>
      </c>
    </row>
    <row r="91" spans="1:43" ht="15.75" thickBot="1" x14ac:dyDescent="0.3">
      <c r="A91" s="201" t="s">
        <v>46</v>
      </c>
      <c r="B91" s="202"/>
      <c r="C91" s="202"/>
      <c r="D91" s="203"/>
      <c r="E91" s="203"/>
      <c r="F91" s="203"/>
      <c r="G91" s="203"/>
      <c r="H91" s="203">
        <v>2</v>
      </c>
      <c r="I91" s="203">
        <v>2</v>
      </c>
      <c r="J91" s="203"/>
      <c r="K91" s="203"/>
      <c r="L91" s="95">
        <f t="shared" si="2"/>
        <v>4</v>
      </c>
      <c r="Q91" s="244" t="s">
        <v>621</v>
      </c>
      <c r="AB91" s="243">
        <f>AB90-Y90</f>
        <v>3727</v>
      </c>
      <c r="AF91" s="244" t="s">
        <v>621</v>
      </c>
      <c r="AQ91" s="243">
        <f>AQ90-AN90</f>
        <v>3727</v>
      </c>
    </row>
    <row r="92" spans="1:43" ht="15.75" thickBot="1" x14ac:dyDescent="0.3">
      <c r="A92" s="201" t="s">
        <v>13</v>
      </c>
      <c r="B92" s="202"/>
      <c r="C92" s="202"/>
      <c r="D92" s="203"/>
      <c r="E92" s="203"/>
      <c r="F92" s="203"/>
      <c r="G92" s="203"/>
      <c r="H92" s="203">
        <v>1</v>
      </c>
      <c r="I92" s="203"/>
      <c r="J92" s="203"/>
      <c r="K92" s="203"/>
      <c r="L92" s="95">
        <f t="shared" si="2"/>
        <v>1</v>
      </c>
    </row>
    <row r="93" spans="1:43" ht="15.75" thickBot="1" x14ac:dyDescent="0.3">
      <c r="A93" s="201" t="s">
        <v>14</v>
      </c>
      <c r="B93" s="202"/>
      <c r="C93" s="202"/>
      <c r="D93" s="203">
        <v>87</v>
      </c>
      <c r="E93" s="203">
        <v>30</v>
      </c>
      <c r="F93" s="203">
        <v>350</v>
      </c>
      <c r="G93" s="203">
        <v>8</v>
      </c>
      <c r="H93" s="203">
        <v>25</v>
      </c>
      <c r="I93" s="203">
        <v>75</v>
      </c>
      <c r="J93" s="206">
        <v>10</v>
      </c>
      <c r="K93" s="206">
        <v>13</v>
      </c>
      <c r="L93" s="95">
        <f t="shared" si="2"/>
        <v>598</v>
      </c>
      <c r="Q93" t="s">
        <v>622</v>
      </c>
      <c r="AB93" s="1"/>
    </row>
    <row r="94" spans="1:43" ht="15.75" thickBot="1" x14ac:dyDescent="0.3">
      <c r="A94" s="201" t="s">
        <v>40</v>
      </c>
      <c r="B94" s="202"/>
      <c r="C94" s="202"/>
      <c r="D94" s="203"/>
      <c r="E94" s="203"/>
      <c r="F94" s="203"/>
      <c r="G94" s="203"/>
      <c r="H94" s="203"/>
      <c r="I94" s="203"/>
      <c r="J94" s="203"/>
      <c r="K94" s="203"/>
      <c r="L94" s="95">
        <f t="shared" si="2"/>
        <v>0</v>
      </c>
    </row>
    <row r="95" spans="1:43" ht="15.75" thickBot="1" x14ac:dyDescent="0.3">
      <c r="A95" s="201" t="s">
        <v>52</v>
      </c>
      <c r="B95" s="202"/>
      <c r="C95" s="202"/>
      <c r="D95" s="203"/>
      <c r="E95" s="203"/>
      <c r="F95" s="203"/>
      <c r="G95" s="203"/>
      <c r="H95" s="203">
        <v>1</v>
      </c>
      <c r="I95" s="203"/>
      <c r="J95" s="203"/>
      <c r="K95" s="203"/>
      <c r="L95" s="95">
        <f t="shared" si="2"/>
        <v>1</v>
      </c>
    </row>
    <row r="96" spans="1:43" ht="15.75" thickBot="1" x14ac:dyDescent="0.3">
      <c r="A96" s="201" t="s">
        <v>53</v>
      </c>
      <c r="B96" s="202"/>
      <c r="C96" s="202"/>
      <c r="D96" s="203"/>
      <c r="E96" s="203"/>
      <c r="F96" s="203"/>
      <c r="G96" s="203"/>
      <c r="H96" s="203">
        <v>5</v>
      </c>
      <c r="I96" s="203">
        <v>1</v>
      </c>
      <c r="J96" s="203"/>
      <c r="K96" s="203"/>
      <c r="L96" s="95">
        <f t="shared" si="2"/>
        <v>6</v>
      </c>
      <c r="P96" s="2"/>
      <c r="Q96" s="1" t="s">
        <v>244</v>
      </c>
      <c r="R96" s="2"/>
      <c r="S96" s="2"/>
      <c r="T96" s="2"/>
      <c r="U96" s="2"/>
      <c r="V96" s="2"/>
      <c r="W96" s="2"/>
      <c r="X96" s="2"/>
      <c r="Y96" s="2"/>
      <c r="Z96" s="2"/>
      <c r="AA96" s="2"/>
      <c r="AB96" s="2"/>
    </row>
    <row r="97" spans="1:29" ht="15.75" thickBot="1" x14ac:dyDescent="0.3">
      <c r="A97" s="201" t="s">
        <v>15</v>
      </c>
      <c r="B97" s="202"/>
      <c r="C97" s="202"/>
      <c r="D97" s="203">
        <v>16</v>
      </c>
      <c r="E97" s="203">
        <v>32</v>
      </c>
      <c r="F97" s="203">
        <v>60</v>
      </c>
      <c r="G97" s="203">
        <v>75</v>
      </c>
      <c r="H97" s="203">
        <v>28</v>
      </c>
      <c r="I97" s="203">
        <v>20</v>
      </c>
      <c r="J97" s="203">
        <v>100</v>
      </c>
      <c r="K97" s="203">
        <v>67</v>
      </c>
      <c r="L97" s="95">
        <f t="shared" si="2"/>
        <v>398</v>
      </c>
      <c r="P97" s="2"/>
      <c r="Q97" s="1" t="s">
        <v>166</v>
      </c>
      <c r="R97" s="2"/>
      <c r="S97" s="2"/>
      <c r="T97" s="2"/>
      <c r="U97" s="2"/>
      <c r="V97" s="2"/>
      <c r="W97" s="2"/>
      <c r="X97" s="2"/>
      <c r="Y97" s="2"/>
      <c r="Z97" s="2"/>
      <c r="AA97" s="2"/>
      <c r="AB97" s="2"/>
    </row>
    <row r="98" spans="1:29" ht="15" customHeight="1" thickBot="1" x14ac:dyDescent="0.3">
      <c r="A98" s="201" t="s">
        <v>54</v>
      </c>
      <c r="B98" s="202"/>
      <c r="C98" s="202"/>
      <c r="D98" s="203"/>
      <c r="E98" s="203"/>
      <c r="F98" s="203"/>
      <c r="G98" s="203"/>
      <c r="H98" s="203"/>
      <c r="I98" s="203"/>
      <c r="J98" s="203"/>
      <c r="K98" s="203"/>
      <c r="L98" s="95">
        <f t="shared" si="2"/>
        <v>0</v>
      </c>
      <c r="P98" s="2"/>
      <c r="Q98" s="2" t="s">
        <v>623</v>
      </c>
      <c r="R98" s="2"/>
      <c r="S98" s="2"/>
      <c r="T98" s="2"/>
      <c r="U98" s="2"/>
      <c r="V98" s="2"/>
      <c r="W98" s="2"/>
      <c r="X98" s="2"/>
      <c r="Y98" s="2"/>
      <c r="Z98" s="2"/>
      <c r="AA98" s="2"/>
      <c r="AB98" s="2"/>
    </row>
    <row r="99" spans="1:29" ht="15" customHeight="1" thickBot="1" x14ac:dyDescent="0.3">
      <c r="A99" s="201" t="s">
        <v>47</v>
      </c>
      <c r="B99" s="202"/>
      <c r="C99" s="202"/>
      <c r="D99" s="203"/>
      <c r="E99" s="203"/>
      <c r="F99" s="203"/>
      <c r="G99" s="203"/>
      <c r="H99" s="203"/>
      <c r="I99" s="203"/>
      <c r="J99" s="203"/>
      <c r="K99" s="203"/>
      <c r="L99" s="95">
        <f t="shared" si="2"/>
        <v>0</v>
      </c>
    </row>
    <row r="100" spans="1:29" ht="15.75" customHeight="1" thickBot="1" x14ac:dyDescent="0.3">
      <c r="A100" s="201" t="s">
        <v>16</v>
      </c>
      <c r="B100" s="202"/>
      <c r="C100" s="202"/>
      <c r="D100" s="203"/>
      <c r="E100" s="203">
        <v>2</v>
      </c>
      <c r="F100" s="203">
        <v>1</v>
      </c>
      <c r="G100" s="203"/>
      <c r="H100" s="203">
        <v>1</v>
      </c>
      <c r="I100" s="203"/>
      <c r="J100" s="203"/>
      <c r="K100" s="203">
        <v>1</v>
      </c>
      <c r="L100" s="95">
        <f t="shared" si="2"/>
        <v>5</v>
      </c>
      <c r="Q100" s="102"/>
      <c r="R100" t="s">
        <v>20</v>
      </c>
      <c r="U100" t="s">
        <v>21</v>
      </c>
    </row>
    <row r="101" spans="1:29" ht="15" customHeight="1" thickBot="1" x14ac:dyDescent="0.3">
      <c r="A101" s="201" t="s">
        <v>17</v>
      </c>
      <c r="B101" s="204"/>
      <c r="C101" s="204"/>
      <c r="D101" s="203"/>
      <c r="E101" s="203"/>
      <c r="F101" s="203"/>
      <c r="G101" s="203"/>
      <c r="H101" s="203"/>
      <c r="I101" s="203"/>
      <c r="J101" s="203"/>
      <c r="K101" s="203"/>
      <c r="L101" s="95">
        <f t="shared" si="2"/>
        <v>0</v>
      </c>
      <c r="P101" s="104" t="s">
        <v>154</v>
      </c>
      <c r="Q101" s="41" t="s">
        <v>39</v>
      </c>
      <c r="R101" s="117">
        <v>16</v>
      </c>
      <c r="S101" s="117">
        <v>21</v>
      </c>
      <c r="T101" s="117">
        <v>26</v>
      </c>
      <c r="U101" s="117">
        <v>1</v>
      </c>
      <c r="V101" s="117">
        <v>6</v>
      </c>
      <c r="W101" s="117">
        <v>11</v>
      </c>
      <c r="X101" s="117">
        <v>16</v>
      </c>
      <c r="Y101" s="117">
        <v>21</v>
      </c>
      <c r="Z101" s="117">
        <v>26</v>
      </c>
      <c r="AA101" s="117" t="s">
        <v>24</v>
      </c>
    </row>
    <row r="102" spans="1:29" ht="15" customHeight="1" x14ac:dyDescent="0.25">
      <c r="A102" s="2"/>
      <c r="B102" s="81">
        <f>SUM(B69:B101)</f>
        <v>3</v>
      </c>
      <c r="C102" s="81">
        <f t="shared" ref="C102:K102" si="17">SUM(C69:C101)</f>
        <v>3</v>
      </c>
      <c r="D102" s="81">
        <f t="shared" si="17"/>
        <v>188</v>
      </c>
      <c r="E102" s="81">
        <f t="shared" si="17"/>
        <v>168</v>
      </c>
      <c r="F102" s="81">
        <f t="shared" si="17"/>
        <v>2555</v>
      </c>
      <c r="G102" s="81">
        <f t="shared" si="17"/>
        <v>144</v>
      </c>
      <c r="H102" s="81">
        <f t="shared" si="17"/>
        <v>390</v>
      </c>
      <c r="I102" s="81">
        <f t="shared" si="17"/>
        <v>316</v>
      </c>
      <c r="J102" s="81">
        <f t="shared" si="17"/>
        <v>167</v>
      </c>
      <c r="K102" s="81">
        <f t="shared" si="17"/>
        <v>109</v>
      </c>
      <c r="L102" s="95">
        <f>SUM(L69:L101)</f>
        <v>4043</v>
      </c>
      <c r="N102" s="169"/>
      <c r="P102">
        <v>1</v>
      </c>
      <c r="Q102" s="102" t="s">
        <v>1</v>
      </c>
      <c r="R102" s="95"/>
      <c r="S102" s="95"/>
      <c r="T102" s="95"/>
      <c r="U102" s="95">
        <v>1</v>
      </c>
      <c r="V102" s="95"/>
      <c r="W102" s="95"/>
      <c r="X102" s="95">
        <v>4</v>
      </c>
      <c r="Y102" s="95"/>
      <c r="Z102" s="95"/>
      <c r="AA102" s="95">
        <f>SUM(R102:Z102)</f>
        <v>5</v>
      </c>
    </row>
    <row r="103" spans="1:29" ht="15" customHeight="1" x14ac:dyDescent="0.25">
      <c r="A103" s="1" t="s">
        <v>224</v>
      </c>
      <c r="B103" s="81"/>
      <c r="C103" s="81"/>
      <c r="D103" s="81"/>
      <c r="E103" s="1"/>
      <c r="F103" s="2"/>
      <c r="G103" s="2"/>
      <c r="H103" s="2"/>
      <c r="I103" s="2"/>
      <c r="J103" s="2"/>
      <c r="K103" s="2"/>
      <c r="P103">
        <v>2</v>
      </c>
      <c r="Q103" s="102" t="s">
        <v>41</v>
      </c>
      <c r="R103" s="95"/>
      <c r="S103" s="95"/>
      <c r="T103" s="95"/>
      <c r="U103" s="95"/>
      <c r="V103" s="95">
        <v>6</v>
      </c>
      <c r="W103" s="95">
        <v>2</v>
      </c>
      <c r="X103" s="95"/>
      <c r="Y103" s="95"/>
      <c r="Z103" s="95"/>
      <c r="AA103" s="95">
        <f t="shared" ref="AA103:AA122" si="18">SUM(R103:Z103)</f>
        <v>8</v>
      </c>
      <c r="AC103" s="14"/>
    </row>
    <row r="104" spans="1:29" ht="15" customHeight="1" x14ac:dyDescent="0.25">
      <c r="A104" s="207" t="s">
        <v>263</v>
      </c>
      <c r="B104" s="81"/>
      <c r="C104" s="81"/>
      <c r="D104" s="81"/>
      <c r="E104" s="1"/>
      <c r="F104" s="2"/>
      <c r="G104" s="2"/>
      <c r="H104" s="2"/>
      <c r="I104" s="2"/>
      <c r="J104" s="2"/>
      <c r="K104" s="2"/>
      <c r="P104">
        <v>3</v>
      </c>
      <c r="Q104" s="102" t="s">
        <v>2</v>
      </c>
      <c r="R104" s="95"/>
      <c r="S104" s="95"/>
      <c r="T104" s="95">
        <v>18</v>
      </c>
      <c r="U104" s="95">
        <v>9</v>
      </c>
      <c r="V104" s="95">
        <v>30</v>
      </c>
      <c r="W104" s="95">
        <v>9</v>
      </c>
      <c r="X104" s="95">
        <v>4</v>
      </c>
      <c r="Y104" s="95"/>
      <c r="Z104" s="95"/>
      <c r="AA104" s="95">
        <f t="shared" si="18"/>
        <v>70</v>
      </c>
      <c r="AC104" s="1"/>
    </row>
    <row r="105" spans="1:29" ht="15" customHeight="1" x14ac:dyDescent="0.25">
      <c r="A105" s="207" t="s">
        <v>264</v>
      </c>
      <c r="B105" s="81"/>
      <c r="C105" s="81"/>
      <c r="D105" s="81"/>
      <c r="E105" s="1"/>
      <c r="F105" s="2"/>
      <c r="G105" s="2"/>
      <c r="H105" s="2"/>
      <c r="I105" s="2"/>
      <c r="J105" s="2"/>
      <c r="K105" s="2"/>
      <c r="P105">
        <v>4</v>
      </c>
      <c r="Q105" s="102" t="s">
        <v>3</v>
      </c>
      <c r="R105" s="95">
        <v>3</v>
      </c>
      <c r="S105" s="95">
        <v>3</v>
      </c>
      <c r="T105" s="95">
        <v>4</v>
      </c>
      <c r="U105" s="95">
        <v>2</v>
      </c>
      <c r="V105" s="95">
        <v>2</v>
      </c>
      <c r="W105" s="95">
        <v>1</v>
      </c>
      <c r="X105" s="95">
        <v>2</v>
      </c>
      <c r="Y105" s="95">
        <v>1</v>
      </c>
      <c r="Z105" s="95"/>
      <c r="AA105" s="95">
        <f t="shared" si="18"/>
        <v>18</v>
      </c>
      <c r="AC105" s="1"/>
    </row>
    <row r="106" spans="1:29" ht="15" customHeight="1" x14ac:dyDescent="0.25">
      <c r="A106" s="207" t="s">
        <v>225</v>
      </c>
      <c r="B106" s="81"/>
      <c r="C106" s="81"/>
      <c r="D106" s="81"/>
      <c r="E106" s="1"/>
      <c r="F106" s="2"/>
      <c r="G106" s="2"/>
      <c r="H106" s="2"/>
      <c r="I106" s="2"/>
      <c r="J106" s="2"/>
      <c r="K106" s="2"/>
      <c r="P106">
        <v>5</v>
      </c>
      <c r="Q106" s="102" t="s">
        <v>4</v>
      </c>
      <c r="R106" s="95"/>
      <c r="S106" s="95"/>
      <c r="T106" s="95">
        <v>3</v>
      </c>
      <c r="U106" s="95"/>
      <c r="V106" s="95"/>
      <c r="W106" s="95">
        <v>2</v>
      </c>
      <c r="X106" s="95">
        <v>3</v>
      </c>
      <c r="Y106" s="95">
        <v>2</v>
      </c>
      <c r="Z106" s="95">
        <v>3</v>
      </c>
      <c r="AA106" s="95">
        <f t="shared" si="18"/>
        <v>13</v>
      </c>
      <c r="AC106" s="1"/>
    </row>
    <row r="107" spans="1:29" ht="15" customHeight="1" x14ac:dyDescent="0.25">
      <c r="A107" s="207" t="s">
        <v>226</v>
      </c>
      <c r="B107" s="81"/>
      <c r="C107" s="81"/>
      <c r="D107" s="81"/>
      <c r="E107" s="1"/>
      <c r="F107" s="2"/>
      <c r="G107" s="2"/>
      <c r="H107" s="2"/>
      <c r="I107" s="2"/>
      <c r="J107" s="2"/>
      <c r="K107" s="2"/>
      <c r="P107">
        <v>6</v>
      </c>
      <c r="Q107" s="102" t="s">
        <v>7</v>
      </c>
      <c r="R107" s="95"/>
      <c r="S107" s="95"/>
      <c r="T107" s="95"/>
      <c r="U107" s="95"/>
      <c r="V107" s="95">
        <v>2</v>
      </c>
      <c r="W107" s="95">
        <v>1</v>
      </c>
      <c r="X107" s="95">
        <v>1</v>
      </c>
      <c r="Y107" s="95"/>
      <c r="Z107" s="95">
        <v>2</v>
      </c>
      <c r="AA107" s="95">
        <f t="shared" si="18"/>
        <v>6</v>
      </c>
      <c r="AC107" s="1"/>
    </row>
    <row r="108" spans="1:29" ht="15" customHeight="1" x14ac:dyDescent="0.25">
      <c r="A108" s="207" t="s">
        <v>227</v>
      </c>
      <c r="B108" s="81"/>
      <c r="C108" s="81"/>
      <c r="D108" s="81"/>
      <c r="E108" s="1"/>
      <c r="F108" s="2"/>
      <c r="G108" s="2"/>
      <c r="H108" s="2"/>
      <c r="I108" s="2"/>
      <c r="J108" s="2"/>
      <c r="K108" s="2"/>
      <c r="P108">
        <v>7</v>
      </c>
      <c r="Q108" s="102" t="s">
        <v>51</v>
      </c>
      <c r="R108" s="95"/>
      <c r="S108" s="95"/>
      <c r="T108" s="95"/>
      <c r="U108" s="95">
        <v>2</v>
      </c>
      <c r="V108" s="95">
        <v>4</v>
      </c>
      <c r="W108" s="95">
        <v>6</v>
      </c>
      <c r="X108" s="95">
        <v>3</v>
      </c>
      <c r="Y108" s="95">
        <v>2</v>
      </c>
      <c r="Z108" s="95">
        <v>4</v>
      </c>
      <c r="AA108" s="95">
        <f t="shared" si="18"/>
        <v>21</v>
      </c>
      <c r="AC108" s="1"/>
    </row>
    <row r="109" spans="1:29" ht="15" customHeight="1" x14ac:dyDescent="0.25">
      <c r="A109" s="207" t="s">
        <v>228</v>
      </c>
      <c r="B109" s="81"/>
      <c r="C109" s="81"/>
      <c r="D109" s="81"/>
      <c r="E109" s="1"/>
      <c r="F109" s="2"/>
      <c r="G109" s="2"/>
      <c r="H109" s="2"/>
      <c r="I109" s="2"/>
      <c r="J109" s="2"/>
      <c r="K109" s="2"/>
      <c r="P109">
        <v>8</v>
      </c>
      <c r="Q109" s="102" t="s">
        <v>42</v>
      </c>
      <c r="R109" s="95"/>
      <c r="S109" s="95"/>
      <c r="T109" s="95"/>
      <c r="U109" s="95"/>
      <c r="V109" s="95"/>
      <c r="W109" s="95">
        <v>1</v>
      </c>
      <c r="X109" s="95"/>
      <c r="Y109" s="95"/>
      <c r="Z109" s="95"/>
      <c r="AA109" s="95">
        <f t="shared" si="18"/>
        <v>1</v>
      </c>
      <c r="AC109" s="1"/>
    </row>
    <row r="110" spans="1:29" ht="15" customHeight="1" x14ac:dyDescent="0.25">
      <c r="A110" s="207" t="s">
        <v>265</v>
      </c>
      <c r="B110" s="81"/>
      <c r="C110" s="81"/>
      <c r="D110" s="81"/>
      <c r="E110" s="1"/>
      <c r="F110" s="2"/>
      <c r="G110" s="2"/>
      <c r="H110" s="2"/>
      <c r="I110" s="2"/>
      <c r="J110" s="2"/>
      <c r="K110" s="2"/>
      <c r="P110">
        <v>9</v>
      </c>
      <c r="Q110" s="102" t="s">
        <v>44</v>
      </c>
      <c r="R110" s="95"/>
      <c r="S110" s="95"/>
      <c r="T110" s="95"/>
      <c r="U110" s="95"/>
      <c r="V110" s="95"/>
      <c r="W110" s="95"/>
      <c r="X110" s="95"/>
      <c r="Y110" s="95">
        <v>2</v>
      </c>
      <c r="Z110" s="95"/>
      <c r="AA110" s="95">
        <f t="shared" si="18"/>
        <v>2</v>
      </c>
      <c r="AC110" s="1"/>
    </row>
    <row r="111" spans="1:29" ht="15" customHeight="1" x14ac:dyDescent="0.25">
      <c r="A111" s="207" t="s">
        <v>266</v>
      </c>
      <c r="B111" s="81"/>
      <c r="C111" s="81"/>
      <c r="D111" s="81"/>
      <c r="E111" s="1"/>
      <c r="F111" s="2"/>
      <c r="G111" s="2"/>
      <c r="H111" s="2"/>
      <c r="I111" s="2"/>
      <c r="J111" s="2"/>
      <c r="K111" s="2"/>
      <c r="P111">
        <v>10</v>
      </c>
      <c r="Q111" s="102" t="s">
        <v>10</v>
      </c>
      <c r="R111" s="95"/>
      <c r="S111" s="95"/>
      <c r="T111" s="95"/>
      <c r="U111" s="95"/>
      <c r="V111" s="95"/>
      <c r="W111" s="95"/>
      <c r="X111" s="95"/>
      <c r="Y111" s="95"/>
      <c r="Z111" s="95"/>
      <c r="AA111" s="95">
        <f t="shared" si="18"/>
        <v>0</v>
      </c>
      <c r="AC111" s="1"/>
    </row>
    <row r="112" spans="1:29" ht="15" customHeight="1" x14ac:dyDescent="0.25">
      <c r="B112" s="207"/>
      <c r="P112">
        <v>11</v>
      </c>
      <c r="Q112" s="102" t="s">
        <v>11</v>
      </c>
      <c r="R112" s="95"/>
      <c r="S112" s="95"/>
      <c r="T112" s="95">
        <v>60</v>
      </c>
      <c r="U112" s="95">
        <v>90</v>
      </c>
      <c r="V112" s="95">
        <v>2100</v>
      </c>
      <c r="W112" s="95">
        <v>35</v>
      </c>
      <c r="X112" s="95">
        <v>300</v>
      </c>
      <c r="Y112" s="95">
        <v>50</v>
      </c>
      <c r="Z112" s="95">
        <v>17</v>
      </c>
      <c r="AA112" s="95">
        <f t="shared" si="18"/>
        <v>2652</v>
      </c>
    </row>
    <row r="113" spans="1:28" ht="15" customHeight="1" x14ac:dyDescent="0.25">
      <c r="P113">
        <v>12</v>
      </c>
      <c r="Q113" s="102" t="s">
        <v>12</v>
      </c>
      <c r="R113" s="95"/>
      <c r="S113" s="95"/>
      <c r="T113" s="95"/>
      <c r="U113" s="95"/>
      <c r="V113" s="95"/>
      <c r="W113" s="95">
        <v>2</v>
      </c>
      <c r="X113" s="95"/>
      <c r="Y113" s="95"/>
      <c r="Z113" s="95"/>
      <c r="AA113" s="95">
        <f t="shared" si="18"/>
        <v>2</v>
      </c>
    </row>
    <row r="114" spans="1:28" ht="15" customHeight="1" x14ac:dyDescent="0.25">
      <c r="P114">
        <v>13</v>
      </c>
      <c r="Q114" s="102" t="s">
        <v>32</v>
      </c>
      <c r="R114" s="95"/>
      <c r="S114" s="95"/>
      <c r="T114" s="95"/>
      <c r="U114" s="95"/>
      <c r="V114" s="95"/>
      <c r="W114" s="95">
        <v>2</v>
      </c>
      <c r="X114" s="95">
        <v>10</v>
      </c>
      <c r="Y114" s="95"/>
      <c r="Z114" s="95">
        <v>2</v>
      </c>
      <c r="AA114" s="95">
        <f t="shared" si="18"/>
        <v>14</v>
      </c>
    </row>
    <row r="115" spans="1:28" ht="15" customHeight="1" x14ac:dyDescent="0.25">
      <c r="P115">
        <v>14</v>
      </c>
      <c r="Q115" s="102" t="s">
        <v>46</v>
      </c>
      <c r="R115" s="95"/>
      <c r="S115" s="95"/>
      <c r="T115" s="95"/>
      <c r="U115" s="95"/>
      <c r="V115" s="95"/>
      <c r="W115" s="95"/>
      <c r="X115" s="95">
        <v>2</v>
      </c>
      <c r="Y115" s="95"/>
      <c r="Z115" s="95"/>
      <c r="AA115" s="95">
        <f t="shared" si="18"/>
        <v>2</v>
      </c>
    </row>
    <row r="116" spans="1:28" ht="15" customHeight="1" x14ac:dyDescent="0.25">
      <c r="P116">
        <v>15</v>
      </c>
      <c r="Q116" s="102" t="s">
        <v>13</v>
      </c>
      <c r="R116" s="95"/>
      <c r="S116" s="95"/>
      <c r="T116" s="95"/>
      <c r="U116" s="95"/>
      <c r="V116" s="95"/>
      <c r="W116" s="95"/>
      <c r="X116" s="95">
        <v>1</v>
      </c>
      <c r="Y116" s="95"/>
      <c r="Z116" s="95"/>
      <c r="AA116" s="95">
        <f t="shared" si="18"/>
        <v>1</v>
      </c>
    </row>
    <row r="117" spans="1:28" ht="15" customHeight="1" x14ac:dyDescent="0.25">
      <c r="P117">
        <v>16</v>
      </c>
      <c r="Q117" s="102" t="s">
        <v>14</v>
      </c>
      <c r="R117" s="95"/>
      <c r="S117" s="95"/>
      <c r="T117" s="95">
        <v>87</v>
      </c>
      <c r="U117" s="95">
        <v>30</v>
      </c>
      <c r="V117" s="95">
        <v>350</v>
      </c>
      <c r="W117" s="95">
        <v>8</v>
      </c>
      <c r="X117" s="95">
        <v>25</v>
      </c>
      <c r="Y117" s="95">
        <v>10</v>
      </c>
      <c r="Z117" s="95">
        <v>13</v>
      </c>
      <c r="AA117" s="95">
        <f t="shared" si="18"/>
        <v>523</v>
      </c>
    </row>
    <row r="118" spans="1:28" ht="15" customHeight="1" x14ac:dyDescent="0.25">
      <c r="P118">
        <v>17</v>
      </c>
      <c r="Q118" s="102" t="s">
        <v>52</v>
      </c>
      <c r="R118" s="95"/>
      <c r="S118" s="95"/>
      <c r="T118" s="95"/>
      <c r="U118" s="95"/>
      <c r="V118" s="95"/>
      <c r="W118" s="95"/>
      <c r="X118" s="95">
        <v>1</v>
      </c>
      <c r="Y118" s="95"/>
      <c r="Z118" s="95"/>
      <c r="AA118" s="95">
        <f t="shared" si="18"/>
        <v>1</v>
      </c>
    </row>
    <row r="119" spans="1:28" ht="15" customHeight="1" x14ac:dyDescent="0.25">
      <c r="P119">
        <v>18</v>
      </c>
      <c r="Q119" s="102" t="s">
        <v>53</v>
      </c>
      <c r="R119" s="95"/>
      <c r="S119" s="95"/>
      <c r="T119" s="95"/>
      <c r="U119" s="95"/>
      <c r="V119" s="95"/>
      <c r="W119" s="95"/>
      <c r="X119" s="95">
        <v>5</v>
      </c>
      <c r="Y119" s="95"/>
      <c r="Z119" s="95"/>
      <c r="AA119" s="95">
        <f t="shared" si="18"/>
        <v>5</v>
      </c>
    </row>
    <row r="120" spans="1:28" ht="15" customHeight="1" x14ac:dyDescent="0.25">
      <c r="P120">
        <v>19</v>
      </c>
      <c r="Q120" s="102" t="s">
        <v>15</v>
      </c>
      <c r="R120" s="95"/>
      <c r="S120" s="95"/>
      <c r="T120" s="95">
        <v>16</v>
      </c>
      <c r="U120" s="95">
        <v>32</v>
      </c>
      <c r="V120" s="95">
        <v>60</v>
      </c>
      <c r="W120" s="95">
        <v>75</v>
      </c>
      <c r="X120" s="95">
        <v>28</v>
      </c>
      <c r="Y120" s="95">
        <v>100</v>
      </c>
      <c r="Z120" s="95">
        <v>67</v>
      </c>
      <c r="AA120" s="95">
        <f t="shared" si="18"/>
        <v>378</v>
      </c>
    </row>
    <row r="121" spans="1:28" ht="15" customHeight="1" x14ac:dyDescent="0.25">
      <c r="P121" s="104">
        <v>20</v>
      </c>
      <c r="Q121" s="41" t="s">
        <v>16</v>
      </c>
      <c r="R121" s="117"/>
      <c r="S121" s="117"/>
      <c r="T121" s="117"/>
      <c r="U121" s="117">
        <v>2</v>
      </c>
      <c r="V121" s="117">
        <v>1</v>
      </c>
      <c r="W121" s="117"/>
      <c r="X121" s="117">
        <v>1</v>
      </c>
      <c r="Y121" s="117"/>
      <c r="Z121" s="117">
        <v>1</v>
      </c>
      <c r="AA121" s="117">
        <f t="shared" si="18"/>
        <v>5</v>
      </c>
    </row>
    <row r="122" spans="1:28" ht="15" customHeight="1" x14ac:dyDescent="0.25">
      <c r="P122" s="2"/>
      <c r="Q122" s="244" t="s">
        <v>24</v>
      </c>
      <c r="R122" s="95">
        <v>3</v>
      </c>
      <c r="S122" s="95">
        <v>3</v>
      </c>
      <c r="T122" s="95">
        <v>188</v>
      </c>
      <c r="U122" s="95">
        <v>168</v>
      </c>
      <c r="V122" s="95">
        <v>2555</v>
      </c>
      <c r="W122" s="95">
        <v>144</v>
      </c>
      <c r="X122" s="95">
        <v>390</v>
      </c>
      <c r="Y122" s="95">
        <v>167</v>
      </c>
      <c r="Z122" s="95">
        <v>109</v>
      </c>
      <c r="AA122" s="95">
        <f t="shared" si="18"/>
        <v>3727</v>
      </c>
      <c r="AB122" s="19"/>
    </row>
    <row r="123" spans="1:28" ht="15" customHeight="1" x14ac:dyDescent="0.25">
      <c r="P123" s="2"/>
      <c r="Q123" s="2"/>
      <c r="R123" s="2"/>
      <c r="S123" s="2"/>
      <c r="T123" s="2"/>
      <c r="U123" s="2"/>
      <c r="V123" s="2"/>
      <c r="W123" s="2"/>
      <c r="X123" s="2"/>
      <c r="Y123" s="2"/>
      <c r="Z123" s="2"/>
      <c r="AA123" s="2"/>
      <c r="AB123" s="2"/>
    </row>
    <row r="124" spans="1:28" ht="15" customHeight="1" x14ac:dyDescent="0.25">
      <c r="P124" s="2"/>
      <c r="Q124" s="2"/>
      <c r="R124" s="2"/>
      <c r="S124" s="2"/>
      <c r="T124" s="2"/>
      <c r="U124" s="2"/>
      <c r="V124" s="2"/>
      <c r="W124" s="2"/>
      <c r="X124" s="2"/>
      <c r="Y124" s="2"/>
      <c r="Z124" s="2"/>
      <c r="AA124" s="2"/>
      <c r="AB124" s="1"/>
    </row>
    <row r="125" spans="1:28" x14ac:dyDescent="0.25">
      <c r="A125" s="2"/>
      <c r="B125" s="81"/>
      <c r="C125" s="81"/>
      <c r="D125" s="2"/>
      <c r="E125" s="2"/>
      <c r="F125" s="2"/>
      <c r="G125" s="2"/>
      <c r="H125" s="2"/>
      <c r="I125" s="2"/>
      <c r="J125" s="2"/>
      <c r="K125" s="2"/>
    </row>
    <row r="126" spans="1:28" x14ac:dyDescent="0.25">
      <c r="A126" s="134"/>
      <c r="B126" s="81"/>
      <c r="C126" s="81"/>
      <c r="D126" s="2"/>
      <c r="E126" s="2"/>
      <c r="F126" s="2"/>
      <c r="G126" s="2"/>
      <c r="H126" s="2"/>
      <c r="I126" s="2"/>
      <c r="J126" s="2"/>
      <c r="K126" s="2"/>
    </row>
    <row r="127" spans="1:28" x14ac:dyDescent="0.25">
      <c r="A127" s="2"/>
      <c r="B127" s="81"/>
      <c r="C127" s="81"/>
      <c r="D127" s="2"/>
      <c r="E127" s="2"/>
      <c r="F127" s="2"/>
      <c r="G127" s="2"/>
      <c r="H127" s="2"/>
      <c r="I127" s="2"/>
      <c r="J127" s="2"/>
      <c r="K127" s="2"/>
    </row>
    <row r="128" spans="1:28" x14ac:dyDescent="0.25">
      <c r="A128" s="1"/>
      <c r="B128" s="81"/>
      <c r="C128" s="81"/>
      <c r="D128" s="2"/>
      <c r="E128" s="2"/>
      <c r="F128" s="2"/>
      <c r="G128" s="2"/>
      <c r="H128" s="2"/>
      <c r="I128" s="2"/>
      <c r="J128" s="2"/>
      <c r="K128" s="2"/>
    </row>
    <row r="129" spans="1:11" x14ac:dyDescent="0.25">
      <c r="A129" s="136"/>
      <c r="B129" s="81"/>
      <c r="C129" s="81"/>
      <c r="D129" s="2"/>
      <c r="E129" s="2"/>
      <c r="F129" s="2"/>
      <c r="G129" s="2"/>
      <c r="H129" s="2"/>
      <c r="I129" s="2"/>
      <c r="J129" s="2"/>
      <c r="K129" s="2"/>
    </row>
    <row r="130" spans="1:11" x14ac:dyDescent="0.25">
      <c r="B130" s="81"/>
      <c r="C130" s="81"/>
      <c r="D130" s="2"/>
      <c r="E130" s="2"/>
      <c r="F130" s="2"/>
      <c r="G130" s="2"/>
      <c r="H130" s="2"/>
      <c r="I130" s="2"/>
      <c r="J130" s="2"/>
      <c r="K130" s="2"/>
    </row>
    <row r="131" spans="1:11" x14ac:dyDescent="0.25">
      <c r="B131" s="81"/>
      <c r="C131" s="81"/>
      <c r="D131" s="2"/>
      <c r="E131" s="2"/>
      <c r="F131" s="2"/>
      <c r="G131" s="2"/>
      <c r="H131" s="2"/>
      <c r="I131" s="2"/>
      <c r="J131" s="2"/>
      <c r="K131" s="2"/>
    </row>
    <row r="132" spans="1:11" x14ac:dyDescent="0.25">
      <c r="B132" s="81"/>
      <c r="C132" s="81"/>
      <c r="D132" s="2"/>
      <c r="E132" s="2"/>
      <c r="F132" s="2"/>
      <c r="G132" s="2"/>
      <c r="H132" s="2"/>
      <c r="I132" s="2"/>
      <c r="J132" s="2"/>
      <c r="K132" s="2"/>
    </row>
  </sheetData>
  <sortState ref="AF70:AQ89">
    <sortCondition descending="1" ref="AQ70:AQ89"/>
  </sortState>
  <mergeCells count="12">
    <mergeCell ref="J65:J66"/>
    <mergeCell ref="K65:K66"/>
    <mergeCell ref="A64:K64"/>
    <mergeCell ref="A65:A66"/>
    <mergeCell ref="B65:B66"/>
    <mergeCell ref="C65:C66"/>
    <mergeCell ref="D65:D66"/>
    <mergeCell ref="E65:E66"/>
    <mergeCell ref="F65:F66"/>
    <mergeCell ref="G65:G66"/>
    <mergeCell ref="H65:H66"/>
    <mergeCell ref="I65:I66"/>
  </mergeCells>
  <pageMargins left="0.7" right="0.7" top="0.75" bottom="0.75" header="0.3" footer="0.3"/>
  <pageSetup orientation="portrait" verticalDpi="0" r:id="rId1"/>
  <ignoredErrors>
    <ignoredError sqref="B51:J51"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97"/>
  <sheetViews>
    <sheetView zoomScaleNormal="100" workbookViewId="0">
      <selection activeCell="A31" sqref="A31"/>
    </sheetView>
  </sheetViews>
  <sheetFormatPr defaultRowHeight="15" x14ac:dyDescent="0.25"/>
  <cols>
    <col min="1" max="1" width="35.7109375" customWidth="1"/>
    <col min="2" max="2" width="25.7109375" style="2" customWidth="1"/>
    <col min="3" max="3" width="10.7109375" customWidth="1"/>
    <col min="4" max="4" width="35.7109375" customWidth="1"/>
    <col min="5" max="6" width="12.7109375" customWidth="1"/>
    <col min="7" max="7" width="11.5703125" customWidth="1"/>
    <col min="8" max="8" width="11" customWidth="1"/>
    <col min="9" max="9" width="9.140625" customWidth="1"/>
    <col min="10" max="10" width="60.7109375" customWidth="1"/>
    <col min="11" max="45" width="9.140625" customWidth="1"/>
    <col min="46" max="46" width="23.140625" customWidth="1"/>
    <col min="47" max="68" width="9.140625" customWidth="1"/>
    <col min="69" max="76" width="7.7109375" customWidth="1"/>
    <col min="77" max="77" width="9.5703125" bestFit="1" customWidth="1"/>
    <col min="78" max="80" width="9.7109375" bestFit="1" customWidth="1"/>
    <col min="81" max="81" width="9" customWidth="1"/>
    <col min="82" max="82" width="10.28515625" bestFit="1" customWidth="1"/>
    <col min="83" max="83" width="10" bestFit="1" customWidth="1"/>
    <col min="84" max="84" width="10.140625" bestFit="1" customWidth="1"/>
    <col min="85" max="85" width="10.28515625" bestFit="1" customWidth="1"/>
    <col min="86" max="89" width="10.140625" bestFit="1" customWidth="1"/>
    <col min="90" max="90" width="11.28515625" bestFit="1" customWidth="1"/>
    <col min="91" max="93" width="11.7109375" bestFit="1" customWidth="1"/>
    <col min="94" max="95" width="12.7109375" bestFit="1" customWidth="1"/>
    <col min="96" max="97" width="11.7109375" bestFit="1" customWidth="1"/>
    <col min="98" max="98" width="9.85546875" bestFit="1" customWidth="1"/>
    <col min="99" max="101" width="11.7109375" bestFit="1" customWidth="1"/>
    <col min="102" max="102" width="10.140625" bestFit="1" customWidth="1"/>
    <col min="103" max="103" width="11.140625" bestFit="1" customWidth="1"/>
    <col min="104" max="104" width="10.140625" bestFit="1" customWidth="1"/>
    <col min="105" max="105" width="12.7109375" bestFit="1" customWidth="1"/>
    <col min="106" max="106" width="10.5703125" bestFit="1" customWidth="1"/>
    <col min="107" max="109" width="9.5703125" bestFit="1" customWidth="1"/>
    <col min="110" max="112" width="9.28515625" bestFit="1" customWidth="1"/>
  </cols>
  <sheetData>
    <row r="1" spans="1:10" x14ac:dyDescent="0.25">
      <c r="A1" s="1" t="s">
        <v>624</v>
      </c>
      <c r="C1" s="2"/>
      <c r="D1" s="2"/>
      <c r="E1" s="2"/>
      <c r="F1" s="2"/>
      <c r="G1" s="2"/>
      <c r="H1" s="2"/>
      <c r="I1" s="2"/>
      <c r="J1" s="2"/>
    </row>
    <row r="2" spans="1:10" s="2" customFormat="1" x14ac:dyDescent="0.25">
      <c r="A2" s="249" t="s">
        <v>625</v>
      </c>
    </row>
    <row r="3" spans="1:10" s="2" customFormat="1" x14ac:dyDescent="0.25">
      <c r="A3" s="249"/>
    </row>
    <row r="4" spans="1:10" s="2" customFormat="1" x14ac:dyDescent="0.25">
      <c r="A4" s="249" t="s">
        <v>626</v>
      </c>
    </row>
    <row r="5" spans="1:10" s="2" customFormat="1" x14ac:dyDescent="0.25">
      <c r="A5" s="249" t="s">
        <v>628</v>
      </c>
    </row>
    <row r="6" spans="1:10" s="2" customFormat="1" x14ac:dyDescent="0.25">
      <c r="A6" s="249" t="s">
        <v>629</v>
      </c>
    </row>
    <row r="7" spans="1:10" s="2" customFormat="1" x14ac:dyDescent="0.25">
      <c r="A7" s="249" t="s">
        <v>627</v>
      </c>
    </row>
    <row r="8" spans="1:10" s="2" customFormat="1" x14ac:dyDescent="0.25">
      <c r="A8" s="249" t="s">
        <v>630</v>
      </c>
    </row>
    <row r="9" spans="1:10" s="2" customFormat="1" x14ac:dyDescent="0.25">
      <c r="A9" s="1"/>
    </row>
    <row r="10" spans="1:10" x14ac:dyDescent="0.25">
      <c r="A10" s="246" t="s">
        <v>545</v>
      </c>
      <c r="C10" s="2"/>
      <c r="D10" s="2"/>
      <c r="E10" s="2" t="s">
        <v>278</v>
      </c>
      <c r="F10" s="2" t="s">
        <v>279</v>
      </c>
      <c r="G10" s="2"/>
      <c r="H10" s="2"/>
      <c r="I10" s="2"/>
      <c r="J10" s="2"/>
    </row>
    <row r="11" spans="1:10" x14ac:dyDescent="0.25">
      <c r="A11" s="2"/>
      <c r="C11" s="2"/>
      <c r="D11" s="32" t="s">
        <v>19</v>
      </c>
      <c r="E11" s="97" t="s">
        <v>157</v>
      </c>
      <c r="F11" s="104" t="s">
        <v>157</v>
      </c>
      <c r="G11" s="2"/>
      <c r="H11" s="2"/>
      <c r="I11" s="2"/>
      <c r="J11" s="2"/>
    </row>
    <row r="12" spans="1:10" x14ac:dyDescent="0.25">
      <c r="A12" s="2"/>
      <c r="C12" s="2"/>
      <c r="D12" s="3" t="s">
        <v>1</v>
      </c>
      <c r="E12" s="95">
        <v>270</v>
      </c>
      <c r="F12" s="95">
        <v>485</v>
      </c>
      <c r="G12" s="2"/>
      <c r="H12" s="2"/>
      <c r="I12" s="2"/>
      <c r="J12" s="2"/>
    </row>
    <row r="13" spans="1:10" x14ac:dyDescent="0.25">
      <c r="A13" s="2"/>
      <c r="C13" s="2"/>
      <c r="D13" s="3" t="s">
        <v>41</v>
      </c>
      <c r="E13" s="95">
        <v>23</v>
      </c>
      <c r="F13" s="95">
        <v>37</v>
      </c>
      <c r="G13" s="2"/>
      <c r="H13" s="2"/>
      <c r="I13" s="2"/>
      <c r="J13" s="2"/>
    </row>
    <row r="14" spans="1:10" x14ac:dyDescent="0.25">
      <c r="A14" s="2"/>
      <c r="C14" s="2"/>
      <c r="D14" s="92" t="s">
        <v>2</v>
      </c>
      <c r="E14" s="95">
        <v>107</v>
      </c>
      <c r="F14" s="95">
        <v>241</v>
      </c>
      <c r="G14" s="2"/>
      <c r="H14" s="2"/>
      <c r="I14" s="2"/>
      <c r="J14" s="2"/>
    </row>
    <row r="15" spans="1:10" x14ac:dyDescent="0.25">
      <c r="A15" s="2"/>
      <c r="C15" s="2"/>
      <c r="D15" s="197" t="s">
        <v>280</v>
      </c>
      <c r="E15" s="171">
        <v>0</v>
      </c>
      <c r="F15" s="95">
        <v>14</v>
      </c>
      <c r="G15" s="2"/>
      <c r="H15" s="2"/>
      <c r="I15" s="2"/>
      <c r="J15" s="2"/>
    </row>
    <row r="16" spans="1:10" x14ac:dyDescent="0.25">
      <c r="A16" s="2"/>
      <c r="C16" s="2"/>
      <c r="D16" s="3" t="s">
        <v>43</v>
      </c>
      <c r="E16" s="95">
        <v>15</v>
      </c>
      <c r="F16" s="95">
        <v>46</v>
      </c>
      <c r="G16" s="2"/>
      <c r="H16" s="2"/>
      <c r="I16" s="2"/>
      <c r="J16" s="2"/>
    </row>
    <row r="17" spans="1:10" x14ac:dyDescent="0.25">
      <c r="A17" s="2"/>
      <c r="C17" s="2"/>
      <c r="D17" s="3" t="s">
        <v>3</v>
      </c>
      <c r="E17" s="95">
        <v>44</v>
      </c>
      <c r="F17" s="95">
        <v>95</v>
      </c>
      <c r="G17" s="2"/>
      <c r="H17" s="2"/>
      <c r="I17" s="2"/>
      <c r="J17" s="2"/>
    </row>
    <row r="18" spans="1:10" x14ac:dyDescent="0.25">
      <c r="A18" s="2"/>
      <c r="C18" s="2"/>
      <c r="D18" s="102" t="s">
        <v>4</v>
      </c>
      <c r="E18" s="95">
        <v>1</v>
      </c>
      <c r="F18" s="95">
        <v>7</v>
      </c>
      <c r="G18" s="2"/>
      <c r="H18" s="2"/>
      <c r="I18" s="2"/>
      <c r="J18" s="2"/>
    </row>
    <row r="19" spans="1:10" x14ac:dyDescent="0.25">
      <c r="A19" s="2"/>
      <c r="C19" s="2"/>
      <c r="D19" s="222" t="s">
        <v>281</v>
      </c>
      <c r="E19" s="95">
        <v>0</v>
      </c>
      <c r="F19" s="95">
        <v>7</v>
      </c>
      <c r="G19" s="2"/>
      <c r="H19" s="2"/>
      <c r="I19" s="2"/>
      <c r="J19" s="2"/>
    </row>
    <row r="20" spans="1:10" x14ac:dyDescent="0.25">
      <c r="A20" s="2"/>
      <c r="C20" s="2"/>
      <c r="D20" s="3" t="s">
        <v>6</v>
      </c>
      <c r="E20" s="95">
        <v>1</v>
      </c>
      <c r="F20" s="95">
        <v>2</v>
      </c>
      <c r="G20" s="2"/>
      <c r="H20" s="2"/>
      <c r="I20" s="2"/>
      <c r="J20" s="2"/>
    </row>
    <row r="21" spans="1:10" x14ac:dyDescent="0.25">
      <c r="A21" s="2"/>
      <c r="C21" s="2"/>
      <c r="D21" s="3" t="s">
        <v>7</v>
      </c>
      <c r="E21" s="95">
        <v>43</v>
      </c>
      <c r="F21" s="95">
        <v>82</v>
      </c>
      <c r="G21" s="2"/>
      <c r="H21" s="2"/>
      <c r="I21" s="2"/>
      <c r="J21" s="2"/>
    </row>
    <row r="22" spans="1:10" x14ac:dyDescent="0.25">
      <c r="A22" s="2"/>
      <c r="C22" s="2"/>
      <c r="D22" s="93" t="s">
        <v>50</v>
      </c>
      <c r="E22" s="95">
        <v>1</v>
      </c>
      <c r="F22" s="95">
        <v>2</v>
      </c>
      <c r="G22" s="2"/>
      <c r="H22" s="2"/>
      <c r="I22" s="2"/>
      <c r="J22" s="2"/>
    </row>
    <row r="23" spans="1:10" x14ac:dyDescent="0.25">
      <c r="A23" s="2"/>
      <c r="C23" s="2"/>
      <c r="D23" s="158" t="s">
        <v>42</v>
      </c>
      <c r="E23" s="95">
        <v>5</v>
      </c>
      <c r="F23" s="95">
        <v>19</v>
      </c>
      <c r="G23" s="2"/>
      <c r="H23" s="2"/>
      <c r="I23" s="2"/>
      <c r="J23" s="2"/>
    </row>
    <row r="24" spans="1:10" x14ac:dyDescent="0.25">
      <c r="A24" s="2"/>
      <c r="C24" s="2"/>
      <c r="D24" s="102" t="s">
        <v>51</v>
      </c>
      <c r="E24" s="95">
        <v>0</v>
      </c>
      <c r="F24" s="95">
        <v>1</v>
      </c>
      <c r="G24" s="2"/>
      <c r="H24" s="2"/>
      <c r="I24" s="2"/>
      <c r="J24" s="2"/>
    </row>
    <row r="25" spans="1:10" x14ac:dyDescent="0.25">
      <c r="A25" s="2"/>
      <c r="C25" s="2"/>
      <c r="D25" s="102" t="s">
        <v>8</v>
      </c>
      <c r="E25" s="95">
        <v>58</v>
      </c>
      <c r="F25" s="95">
        <v>89</v>
      </c>
      <c r="G25" s="2"/>
      <c r="H25" s="2"/>
      <c r="I25" s="2"/>
      <c r="J25" s="2"/>
    </row>
    <row r="26" spans="1:10" x14ac:dyDescent="0.25">
      <c r="A26" s="2"/>
      <c r="C26" s="2"/>
      <c r="D26" s="102" t="s">
        <v>9</v>
      </c>
      <c r="E26" s="95">
        <v>1335</v>
      </c>
      <c r="F26" s="95">
        <v>5821</v>
      </c>
      <c r="G26" s="2"/>
      <c r="H26" s="2"/>
      <c r="I26" s="2"/>
      <c r="J26" s="2"/>
    </row>
    <row r="27" spans="1:10" x14ac:dyDescent="0.25">
      <c r="A27" s="2"/>
      <c r="C27" s="2"/>
      <c r="D27" s="102" t="s">
        <v>44</v>
      </c>
      <c r="E27" s="95">
        <v>9</v>
      </c>
      <c r="F27" s="95">
        <v>22</v>
      </c>
      <c r="G27" s="2"/>
      <c r="H27" s="2"/>
      <c r="I27" s="2"/>
      <c r="J27" s="2"/>
    </row>
    <row r="28" spans="1:10" x14ac:dyDescent="0.25">
      <c r="A28" s="2"/>
      <c r="C28" s="2"/>
      <c r="D28" s="102" t="s">
        <v>10</v>
      </c>
      <c r="E28" s="95">
        <v>55</v>
      </c>
      <c r="F28" s="95">
        <v>673</v>
      </c>
      <c r="G28" s="2"/>
      <c r="H28" s="2"/>
      <c r="I28" s="2"/>
      <c r="J28" s="2"/>
    </row>
    <row r="29" spans="1:10" x14ac:dyDescent="0.25">
      <c r="A29" s="2"/>
      <c r="C29" s="2"/>
      <c r="D29" s="102" t="s">
        <v>11</v>
      </c>
      <c r="E29" s="95">
        <v>1403</v>
      </c>
      <c r="F29" s="95">
        <v>17745</v>
      </c>
      <c r="G29" s="2"/>
      <c r="H29" s="2"/>
      <c r="I29" s="2"/>
      <c r="J29" s="2"/>
    </row>
    <row r="30" spans="1:10" x14ac:dyDescent="0.25">
      <c r="A30" s="2"/>
      <c r="C30" s="2"/>
      <c r="D30" s="102" t="s">
        <v>12</v>
      </c>
      <c r="E30" s="95">
        <v>245</v>
      </c>
      <c r="F30" s="95">
        <v>383</v>
      </c>
      <c r="G30" s="2"/>
      <c r="H30" s="2"/>
      <c r="I30" s="2"/>
      <c r="J30" s="2"/>
    </row>
    <row r="31" spans="1:10" x14ac:dyDescent="0.25">
      <c r="A31" s="2"/>
      <c r="C31" s="2"/>
      <c r="D31" s="102" t="s">
        <v>32</v>
      </c>
      <c r="E31" s="95">
        <v>3</v>
      </c>
      <c r="F31" s="95">
        <v>61</v>
      </c>
      <c r="G31" s="2"/>
      <c r="H31" s="2"/>
      <c r="I31" s="2"/>
      <c r="J31" s="2"/>
    </row>
    <row r="32" spans="1:10" x14ac:dyDescent="0.25">
      <c r="A32" s="2"/>
      <c r="C32" s="2"/>
      <c r="D32" s="102" t="s">
        <v>18</v>
      </c>
      <c r="E32" s="95">
        <v>6269</v>
      </c>
      <c r="F32" s="95">
        <v>5980</v>
      </c>
      <c r="G32" s="2"/>
      <c r="H32" s="2"/>
      <c r="I32" s="2"/>
      <c r="J32" s="2"/>
    </row>
    <row r="33" spans="1:10" x14ac:dyDescent="0.25">
      <c r="A33" s="2"/>
      <c r="C33" s="2"/>
      <c r="D33" s="102" t="s">
        <v>46</v>
      </c>
      <c r="E33" s="95">
        <v>0</v>
      </c>
      <c r="F33" s="95">
        <v>6</v>
      </c>
      <c r="G33" s="2"/>
      <c r="H33" s="2"/>
      <c r="I33" s="2"/>
      <c r="J33" s="2"/>
    </row>
    <row r="34" spans="1:10" x14ac:dyDescent="0.25">
      <c r="A34" s="2"/>
      <c r="C34" s="2"/>
      <c r="D34" s="102" t="s">
        <v>13</v>
      </c>
      <c r="E34" s="171">
        <v>0</v>
      </c>
      <c r="F34" s="95">
        <v>6</v>
      </c>
      <c r="G34" s="2"/>
      <c r="H34" s="2"/>
      <c r="I34" s="2"/>
      <c r="J34" s="2"/>
    </row>
    <row r="35" spans="1:10" x14ac:dyDescent="0.25">
      <c r="A35" s="2"/>
      <c r="C35" s="2"/>
      <c r="D35" s="102" t="s">
        <v>14</v>
      </c>
      <c r="E35" s="95">
        <v>508</v>
      </c>
      <c r="F35" s="95">
        <v>1770</v>
      </c>
      <c r="G35" s="2"/>
      <c r="H35" s="2"/>
      <c r="I35" s="2"/>
      <c r="J35" s="2"/>
    </row>
    <row r="36" spans="1:10" x14ac:dyDescent="0.25">
      <c r="A36" s="2"/>
      <c r="C36" s="2"/>
      <c r="D36" s="102" t="s">
        <v>40</v>
      </c>
      <c r="E36" s="95">
        <v>4</v>
      </c>
      <c r="F36" s="95">
        <v>73</v>
      </c>
      <c r="G36" s="2"/>
      <c r="H36" s="2"/>
      <c r="I36" s="2"/>
      <c r="J36" s="2"/>
    </row>
    <row r="37" spans="1:10" x14ac:dyDescent="0.25">
      <c r="A37" s="2"/>
      <c r="C37" s="2"/>
      <c r="D37" s="102" t="s">
        <v>52</v>
      </c>
      <c r="E37" s="95">
        <v>1</v>
      </c>
      <c r="F37" s="95">
        <v>1</v>
      </c>
      <c r="G37" s="2"/>
      <c r="H37" s="2"/>
      <c r="I37" s="2"/>
      <c r="J37" s="2"/>
    </row>
    <row r="38" spans="1:10" x14ac:dyDescent="0.25">
      <c r="A38" s="2"/>
      <c r="C38" s="2"/>
      <c r="D38" s="102" t="s">
        <v>15</v>
      </c>
      <c r="E38" s="95">
        <v>20</v>
      </c>
      <c r="F38" s="95">
        <v>48</v>
      </c>
      <c r="G38" s="2"/>
      <c r="H38" s="2"/>
      <c r="I38" s="2"/>
      <c r="J38" s="2"/>
    </row>
    <row r="39" spans="1:10" x14ac:dyDescent="0.25">
      <c r="A39" s="2"/>
      <c r="C39" s="2"/>
      <c r="D39" s="102" t="s">
        <v>54</v>
      </c>
      <c r="E39" s="95">
        <v>1</v>
      </c>
      <c r="F39" s="95">
        <v>1</v>
      </c>
      <c r="G39" s="2"/>
      <c r="H39" s="2"/>
      <c r="I39" s="2"/>
      <c r="J39" s="2"/>
    </row>
    <row r="40" spans="1:10" x14ac:dyDescent="0.25">
      <c r="A40" s="2"/>
      <c r="C40" s="2"/>
      <c r="D40" s="102" t="s">
        <v>47</v>
      </c>
      <c r="E40" s="95">
        <v>17</v>
      </c>
      <c r="F40" s="95">
        <v>25</v>
      </c>
      <c r="G40" s="2"/>
      <c r="H40" s="2"/>
      <c r="I40" s="2"/>
      <c r="J40" s="2"/>
    </row>
    <row r="41" spans="1:10" x14ac:dyDescent="0.25">
      <c r="A41" s="2"/>
      <c r="C41" s="2"/>
      <c r="D41" s="102" t="s">
        <v>16</v>
      </c>
      <c r="E41" s="95">
        <v>0</v>
      </c>
      <c r="F41" s="95">
        <v>74</v>
      </c>
      <c r="G41" s="2"/>
      <c r="H41" s="2"/>
      <c r="I41" s="2"/>
      <c r="J41" s="2"/>
    </row>
    <row r="42" spans="1:10" x14ac:dyDescent="0.25">
      <c r="A42" s="2"/>
      <c r="C42" s="2"/>
      <c r="D42" s="102" t="s">
        <v>17</v>
      </c>
      <c r="E42" s="209">
        <v>39</v>
      </c>
      <c r="F42" s="117">
        <v>1608</v>
      </c>
      <c r="G42" s="2"/>
      <c r="H42" s="2"/>
      <c r="I42" s="2"/>
      <c r="J42" s="2"/>
    </row>
    <row r="43" spans="1:10" x14ac:dyDescent="0.25">
      <c r="A43" s="2"/>
      <c r="C43" s="2"/>
      <c r="D43" s="226" t="s">
        <v>24</v>
      </c>
      <c r="E43" s="95">
        <v>10477</v>
      </c>
      <c r="F43" s="95">
        <f>SUM(F12:F42)</f>
        <v>35424</v>
      </c>
      <c r="G43" s="2"/>
      <c r="H43" s="2"/>
      <c r="I43" s="2"/>
      <c r="J43" s="2"/>
    </row>
    <row r="44" spans="1:10" x14ac:dyDescent="0.25">
      <c r="A44" s="2"/>
      <c r="C44" s="2"/>
      <c r="D44" s="9" t="s">
        <v>533</v>
      </c>
      <c r="E44" s="2"/>
      <c r="F44" s="2"/>
      <c r="G44" s="2"/>
      <c r="H44" s="2"/>
      <c r="I44" s="2"/>
      <c r="J44" s="2"/>
    </row>
    <row r="45" spans="1:10" x14ac:dyDescent="0.25">
      <c r="A45" s="2"/>
      <c r="C45" s="2"/>
      <c r="D45" s="2" t="s">
        <v>631</v>
      </c>
      <c r="E45" s="2"/>
      <c r="F45" s="2"/>
      <c r="G45" s="2"/>
      <c r="H45" s="2"/>
      <c r="I45" s="2"/>
      <c r="J45" s="2"/>
    </row>
    <row r="46" spans="1:10" x14ac:dyDescent="0.25">
      <c r="A46" s="2"/>
      <c r="C46" s="2"/>
      <c r="D46" s="9" t="s">
        <v>584</v>
      </c>
      <c r="E46" s="2"/>
      <c r="F46" s="2"/>
      <c r="G46" s="2"/>
      <c r="H46" s="2"/>
      <c r="I46" s="2"/>
      <c r="J46" s="2"/>
    </row>
    <row r="47" spans="1:10" s="2" customFormat="1" x14ac:dyDescent="0.25"/>
    <row r="48" spans="1:10" s="2" customFormat="1" x14ac:dyDescent="0.25">
      <c r="A48" s="2" t="s">
        <v>632</v>
      </c>
    </row>
    <row r="49" spans="1:15" s="2" customFormat="1" x14ac:dyDescent="0.25">
      <c r="D49" s="9"/>
    </row>
    <row r="50" spans="1:15" x14ac:dyDescent="0.25">
      <c r="A50" s="2"/>
      <c r="C50" s="2"/>
      <c r="D50" s="2"/>
      <c r="E50" s="2"/>
      <c r="F50" s="2"/>
      <c r="G50" s="2"/>
      <c r="H50" s="2"/>
      <c r="I50" s="2"/>
      <c r="J50" s="2"/>
    </row>
    <row r="51" spans="1:15" x14ac:dyDescent="0.25">
      <c r="A51" s="1" t="s">
        <v>282</v>
      </c>
      <c r="B51" s="1" t="s">
        <v>283</v>
      </c>
      <c r="C51" s="1" t="s">
        <v>284</v>
      </c>
      <c r="D51" s="1" t="s">
        <v>285</v>
      </c>
      <c r="E51" s="1" t="s">
        <v>286</v>
      </c>
      <c r="F51" s="1" t="s">
        <v>287</v>
      </c>
      <c r="G51" s="1" t="s">
        <v>288</v>
      </c>
      <c r="H51" s="1" t="s">
        <v>289</v>
      </c>
      <c r="I51" s="1" t="s">
        <v>544</v>
      </c>
      <c r="J51" s="1" t="s">
        <v>290</v>
      </c>
      <c r="K51" s="2"/>
      <c r="L51" s="2"/>
      <c r="M51" s="2"/>
      <c r="N51" s="2"/>
      <c r="O51" s="2"/>
    </row>
    <row r="52" spans="1:15" x14ac:dyDescent="0.25">
      <c r="A52" s="2" t="s">
        <v>52</v>
      </c>
      <c r="B52" s="2" t="s">
        <v>291</v>
      </c>
      <c r="C52" s="2">
        <v>1</v>
      </c>
      <c r="D52" s="2" t="s">
        <v>292</v>
      </c>
      <c r="E52" s="46">
        <v>42491</v>
      </c>
      <c r="F52" s="245">
        <v>0.41666666666666669</v>
      </c>
      <c r="G52" s="2" t="s">
        <v>293</v>
      </c>
      <c r="H52" s="2" t="s">
        <v>294</v>
      </c>
      <c r="I52" s="2">
        <v>5</v>
      </c>
      <c r="J52" s="2" t="s">
        <v>295</v>
      </c>
      <c r="K52" s="2"/>
      <c r="L52" s="2"/>
      <c r="M52" s="2"/>
      <c r="N52" s="2"/>
      <c r="O52" s="2"/>
    </row>
    <row r="53" spans="1:15" x14ac:dyDescent="0.25">
      <c r="A53" s="2"/>
      <c r="C53" s="2">
        <f>SUM(C52)</f>
        <v>1</v>
      </c>
      <c r="D53" s="2"/>
      <c r="E53" s="46"/>
      <c r="F53" s="245"/>
      <c r="G53" s="2"/>
      <c r="H53" s="2"/>
      <c r="I53" s="2"/>
      <c r="J53" s="2"/>
      <c r="K53" s="2"/>
      <c r="L53" s="2"/>
      <c r="M53" s="2"/>
      <c r="N53" s="2"/>
      <c r="O53" s="2"/>
    </row>
    <row r="54" spans="1:15" x14ac:dyDescent="0.25">
      <c r="A54" s="2" t="s">
        <v>50</v>
      </c>
      <c r="B54" s="2" t="s">
        <v>296</v>
      </c>
      <c r="C54" s="2">
        <v>1</v>
      </c>
      <c r="D54" s="2" t="s">
        <v>292</v>
      </c>
      <c r="E54" s="46">
        <v>42496</v>
      </c>
      <c r="F54" s="245">
        <v>0.58819444444444446</v>
      </c>
      <c r="G54" s="2" t="s">
        <v>293</v>
      </c>
      <c r="H54" s="2" t="s">
        <v>294</v>
      </c>
      <c r="I54" s="2">
        <v>2</v>
      </c>
      <c r="J54" s="2" t="s">
        <v>297</v>
      </c>
      <c r="K54" s="2"/>
      <c r="L54" s="2"/>
      <c r="M54" s="2"/>
      <c r="N54" s="2"/>
      <c r="O54" s="2"/>
    </row>
    <row r="55" spans="1:15" x14ac:dyDescent="0.25">
      <c r="A55" s="2" t="s">
        <v>50</v>
      </c>
      <c r="B55" s="2" t="s">
        <v>296</v>
      </c>
      <c r="C55" s="2">
        <v>1</v>
      </c>
      <c r="D55" s="2" t="s">
        <v>298</v>
      </c>
      <c r="E55" s="46">
        <v>42498</v>
      </c>
      <c r="F55" s="245">
        <v>0.71736111111111101</v>
      </c>
      <c r="G55" s="2" t="s">
        <v>293</v>
      </c>
      <c r="H55" s="2" t="s">
        <v>294</v>
      </c>
      <c r="I55" s="2">
        <v>1</v>
      </c>
      <c r="J55" s="2" t="s">
        <v>297</v>
      </c>
      <c r="K55" s="2"/>
      <c r="L55" s="2"/>
      <c r="M55" s="2"/>
      <c r="N55" s="2"/>
      <c r="O55" s="2"/>
    </row>
    <row r="56" spans="1:15" x14ac:dyDescent="0.25">
      <c r="A56" s="2"/>
      <c r="C56" s="2">
        <f>SUM(C54:C55)</f>
        <v>2</v>
      </c>
      <c r="D56" s="2"/>
      <c r="E56" s="46"/>
      <c r="F56" s="245"/>
      <c r="G56" s="2"/>
      <c r="H56" s="2"/>
      <c r="I56" s="2"/>
      <c r="J56" s="2"/>
      <c r="K56" s="2"/>
      <c r="L56" s="2"/>
      <c r="M56" s="2"/>
      <c r="N56" s="2"/>
      <c r="O56" s="2"/>
    </row>
    <row r="57" spans="1:15" x14ac:dyDescent="0.25">
      <c r="A57" s="2" t="s">
        <v>43</v>
      </c>
      <c r="B57" s="2" t="s">
        <v>299</v>
      </c>
      <c r="C57" s="2">
        <v>2</v>
      </c>
      <c r="D57" s="2" t="s">
        <v>300</v>
      </c>
      <c r="E57" s="46">
        <v>42481</v>
      </c>
      <c r="F57" s="245">
        <v>0.66666666666666663</v>
      </c>
      <c r="G57" s="2" t="s">
        <v>301</v>
      </c>
      <c r="H57" s="2" t="s">
        <v>302</v>
      </c>
      <c r="I57" s="2">
        <v>2</v>
      </c>
      <c r="J57" s="2" t="s">
        <v>303</v>
      </c>
      <c r="K57" s="2"/>
      <c r="L57" s="2"/>
      <c r="M57" s="2"/>
      <c r="N57" s="2"/>
      <c r="O57" s="2"/>
    </row>
    <row r="58" spans="1:15" x14ac:dyDescent="0.25">
      <c r="A58" s="2" t="s">
        <v>43</v>
      </c>
      <c r="B58" s="2" t="s">
        <v>299</v>
      </c>
      <c r="C58" s="2">
        <v>4</v>
      </c>
      <c r="D58" s="2" t="s">
        <v>304</v>
      </c>
      <c r="E58" s="46">
        <v>42482</v>
      </c>
      <c r="F58" s="245">
        <v>0.375</v>
      </c>
      <c r="G58" s="2" t="s">
        <v>305</v>
      </c>
      <c r="H58" s="2" t="s">
        <v>306</v>
      </c>
      <c r="I58" s="2">
        <v>14</v>
      </c>
      <c r="J58" s="2" t="s">
        <v>307</v>
      </c>
      <c r="K58" s="2"/>
      <c r="L58" s="2"/>
      <c r="M58" s="2"/>
      <c r="N58" s="2"/>
      <c r="O58" s="2"/>
    </row>
    <row r="59" spans="1:15" x14ac:dyDescent="0.25">
      <c r="A59" s="2" t="s">
        <v>43</v>
      </c>
      <c r="B59" s="2" t="s">
        <v>299</v>
      </c>
      <c r="C59" s="2">
        <v>2</v>
      </c>
      <c r="D59" s="2" t="s">
        <v>308</v>
      </c>
      <c r="E59" s="46">
        <v>42482</v>
      </c>
      <c r="F59" s="245">
        <v>0.45</v>
      </c>
      <c r="G59" s="2" t="s">
        <v>309</v>
      </c>
      <c r="H59" s="2" t="s">
        <v>310</v>
      </c>
      <c r="I59" s="2">
        <v>14</v>
      </c>
      <c r="J59" s="2" t="s">
        <v>311</v>
      </c>
      <c r="K59" s="2"/>
      <c r="L59" s="2"/>
      <c r="M59" s="2"/>
      <c r="N59" s="2"/>
      <c r="O59" s="2"/>
    </row>
    <row r="60" spans="1:15" x14ac:dyDescent="0.25">
      <c r="A60" s="2" t="s">
        <v>43</v>
      </c>
      <c r="B60" s="2" t="s">
        <v>299</v>
      </c>
      <c r="C60" s="2">
        <v>2</v>
      </c>
      <c r="D60" s="2" t="s">
        <v>312</v>
      </c>
      <c r="E60" s="46">
        <v>42487</v>
      </c>
      <c r="F60" s="245">
        <v>0.47152777777777777</v>
      </c>
      <c r="G60" s="2" t="s">
        <v>313</v>
      </c>
      <c r="H60" s="2" t="s">
        <v>314</v>
      </c>
      <c r="I60" s="2">
        <v>1</v>
      </c>
      <c r="J60" s="2" t="s">
        <v>315</v>
      </c>
      <c r="K60" s="2"/>
      <c r="L60" s="2"/>
      <c r="M60" s="2"/>
      <c r="N60" s="2"/>
      <c r="O60" s="2"/>
    </row>
    <row r="61" spans="1:15" x14ac:dyDescent="0.25">
      <c r="A61" s="2" t="s">
        <v>43</v>
      </c>
      <c r="B61" s="2" t="s">
        <v>299</v>
      </c>
      <c r="C61" s="2">
        <v>2</v>
      </c>
      <c r="D61" s="2" t="s">
        <v>300</v>
      </c>
      <c r="E61" s="46">
        <v>42491</v>
      </c>
      <c r="F61" s="245">
        <v>0.41666666666666669</v>
      </c>
      <c r="G61" s="2" t="s">
        <v>301</v>
      </c>
      <c r="H61" s="2" t="s">
        <v>302</v>
      </c>
      <c r="I61" s="2">
        <v>2</v>
      </c>
      <c r="J61" s="2"/>
      <c r="K61" s="2"/>
      <c r="L61" s="2"/>
      <c r="M61" s="2"/>
      <c r="N61" s="2"/>
      <c r="O61" s="2"/>
    </row>
    <row r="62" spans="1:15" x14ac:dyDescent="0.25">
      <c r="A62" s="2" t="s">
        <v>43</v>
      </c>
      <c r="B62" s="2" t="s">
        <v>299</v>
      </c>
      <c r="C62" s="2">
        <v>4</v>
      </c>
      <c r="D62" s="2" t="s">
        <v>316</v>
      </c>
      <c r="E62" s="46">
        <v>42491</v>
      </c>
      <c r="F62" s="245">
        <v>0.41666666666666669</v>
      </c>
      <c r="G62" s="2" t="s">
        <v>301</v>
      </c>
      <c r="H62" s="2" t="s">
        <v>302</v>
      </c>
      <c r="I62" s="2">
        <v>2</v>
      </c>
      <c r="J62" s="2"/>
      <c r="K62" s="2"/>
      <c r="L62" s="2"/>
      <c r="M62" s="2"/>
      <c r="N62" s="2"/>
      <c r="O62" s="2"/>
    </row>
    <row r="63" spans="1:15" x14ac:dyDescent="0.25">
      <c r="A63" s="2" t="s">
        <v>43</v>
      </c>
      <c r="B63" s="2" t="s">
        <v>299</v>
      </c>
      <c r="C63" s="2">
        <v>2</v>
      </c>
      <c r="D63" s="2" t="s">
        <v>317</v>
      </c>
      <c r="E63" s="46">
        <v>42491</v>
      </c>
      <c r="F63" s="245">
        <v>0.48749999999999999</v>
      </c>
      <c r="G63" s="2" t="s">
        <v>318</v>
      </c>
      <c r="H63" s="2" t="s">
        <v>319</v>
      </c>
      <c r="I63" s="2">
        <v>1</v>
      </c>
      <c r="J63" s="2" t="s">
        <v>297</v>
      </c>
      <c r="K63" s="2"/>
      <c r="L63" s="2"/>
      <c r="M63" s="2"/>
      <c r="N63" s="2"/>
      <c r="O63" s="2"/>
    </row>
    <row r="64" spans="1:15" x14ac:dyDescent="0.25">
      <c r="A64" s="2" t="s">
        <v>43</v>
      </c>
      <c r="B64" s="2" t="s">
        <v>299</v>
      </c>
      <c r="C64" s="2">
        <v>2</v>
      </c>
      <c r="D64" s="2" t="s">
        <v>304</v>
      </c>
      <c r="E64" s="46">
        <v>42495</v>
      </c>
      <c r="F64" s="245">
        <v>0.375</v>
      </c>
      <c r="G64" s="2" t="s">
        <v>320</v>
      </c>
      <c r="H64" s="2" t="s">
        <v>321</v>
      </c>
      <c r="I64" s="2">
        <v>3</v>
      </c>
      <c r="J64" s="2" t="s">
        <v>322</v>
      </c>
      <c r="K64" s="2"/>
      <c r="L64" s="2"/>
      <c r="M64" s="2"/>
      <c r="N64" s="2"/>
      <c r="O64" s="2"/>
    </row>
    <row r="65" spans="1:15" x14ac:dyDescent="0.25">
      <c r="A65" s="2" t="s">
        <v>43</v>
      </c>
      <c r="B65" s="2" t="s">
        <v>299</v>
      </c>
      <c r="C65" s="2">
        <v>2</v>
      </c>
      <c r="D65" s="2" t="s">
        <v>304</v>
      </c>
      <c r="E65" s="46">
        <v>42495</v>
      </c>
      <c r="F65" s="245">
        <v>0.375</v>
      </c>
      <c r="G65" s="2" t="s">
        <v>313</v>
      </c>
      <c r="H65" s="2" t="s">
        <v>314</v>
      </c>
      <c r="I65" s="2">
        <v>3</v>
      </c>
      <c r="J65" s="2" t="s">
        <v>322</v>
      </c>
      <c r="K65" s="2"/>
      <c r="L65" s="2"/>
      <c r="M65" s="2"/>
      <c r="N65" s="2"/>
      <c r="O65" s="2"/>
    </row>
    <row r="66" spans="1:15" x14ac:dyDescent="0.25">
      <c r="A66" s="2" t="s">
        <v>43</v>
      </c>
      <c r="B66" s="2" t="s">
        <v>299</v>
      </c>
      <c r="C66" s="2">
        <v>2</v>
      </c>
      <c r="D66" s="2" t="s">
        <v>292</v>
      </c>
      <c r="E66" s="46">
        <v>42496</v>
      </c>
      <c r="F66" s="245">
        <v>0.58819444444444446</v>
      </c>
      <c r="G66" s="2" t="s">
        <v>293</v>
      </c>
      <c r="H66" s="2" t="s">
        <v>294</v>
      </c>
      <c r="I66" s="2">
        <v>2</v>
      </c>
      <c r="J66" s="2" t="s">
        <v>297</v>
      </c>
      <c r="K66" s="2"/>
      <c r="L66" s="2"/>
      <c r="M66" s="2"/>
      <c r="N66" s="2"/>
      <c r="O66" s="2"/>
    </row>
    <row r="67" spans="1:15" x14ac:dyDescent="0.25">
      <c r="A67" s="2" t="s">
        <v>43</v>
      </c>
      <c r="B67" s="2" t="s">
        <v>299</v>
      </c>
      <c r="C67" s="2">
        <v>3</v>
      </c>
      <c r="D67" s="2" t="s">
        <v>300</v>
      </c>
      <c r="E67" s="46">
        <v>42496</v>
      </c>
      <c r="F67" s="245">
        <v>0.41666666666666669</v>
      </c>
      <c r="G67" s="2" t="s">
        <v>301</v>
      </c>
      <c r="H67" s="2" t="s">
        <v>302</v>
      </c>
      <c r="I67" s="2">
        <v>2</v>
      </c>
      <c r="J67" s="2"/>
      <c r="K67" s="2"/>
      <c r="L67" s="2"/>
      <c r="M67" s="2"/>
      <c r="N67" s="2"/>
      <c r="O67" s="2"/>
    </row>
    <row r="68" spans="1:15" x14ac:dyDescent="0.25">
      <c r="A68" s="2" t="s">
        <v>43</v>
      </c>
      <c r="B68" s="2" t="s">
        <v>299</v>
      </c>
      <c r="C68" s="2">
        <v>5</v>
      </c>
      <c r="D68" s="2" t="s">
        <v>137</v>
      </c>
      <c r="E68" s="46">
        <v>42497</v>
      </c>
      <c r="F68" s="245">
        <v>0.375</v>
      </c>
      <c r="G68" s="2" t="s">
        <v>323</v>
      </c>
      <c r="H68" s="2" t="s">
        <v>324</v>
      </c>
      <c r="I68" s="2">
        <v>13</v>
      </c>
      <c r="J68" s="2" t="s">
        <v>325</v>
      </c>
      <c r="K68" s="2"/>
      <c r="L68" s="2"/>
      <c r="M68" s="2"/>
      <c r="N68" s="2"/>
      <c r="O68" s="2"/>
    </row>
    <row r="69" spans="1:15" x14ac:dyDescent="0.25">
      <c r="A69" s="2" t="s">
        <v>43</v>
      </c>
      <c r="B69" s="2" t="s">
        <v>299</v>
      </c>
      <c r="C69" s="2">
        <v>3</v>
      </c>
      <c r="D69" s="2" t="s">
        <v>300</v>
      </c>
      <c r="E69" s="46">
        <v>42501</v>
      </c>
      <c r="F69" s="245">
        <v>0.58333333333333337</v>
      </c>
      <c r="G69" s="2" t="s">
        <v>301</v>
      </c>
      <c r="H69" s="2" t="s">
        <v>302</v>
      </c>
      <c r="I69" s="2">
        <v>1</v>
      </c>
      <c r="J69" s="2"/>
      <c r="K69" s="2"/>
      <c r="L69" s="2"/>
      <c r="M69" s="2"/>
      <c r="N69" s="2"/>
      <c r="O69" s="2"/>
    </row>
    <row r="70" spans="1:15" x14ac:dyDescent="0.25">
      <c r="A70" s="2" t="s">
        <v>43</v>
      </c>
      <c r="B70" s="2" t="s">
        <v>299</v>
      </c>
      <c r="C70" s="2">
        <v>2</v>
      </c>
      <c r="D70" s="2" t="s">
        <v>300</v>
      </c>
      <c r="E70" s="46">
        <v>42502</v>
      </c>
      <c r="F70" s="245">
        <v>0.41666666666666669</v>
      </c>
      <c r="G70" s="2" t="s">
        <v>326</v>
      </c>
      <c r="H70" s="2" t="s">
        <v>327</v>
      </c>
      <c r="I70" s="2">
        <v>2</v>
      </c>
      <c r="J70" s="2"/>
      <c r="K70" s="2"/>
      <c r="L70" s="2"/>
      <c r="M70" s="2"/>
      <c r="N70" s="2"/>
      <c r="O70" s="2"/>
    </row>
    <row r="71" spans="1:15" x14ac:dyDescent="0.25">
      <c r="A71" s="2" t="s">
        <v>43</v>
      </c>
      <c r="B71" s="2" t="s">
        <v>299</v>
      </c>
      <c r="C71" s="2">
        <v>1</v>
      </c>
      <c r="D71" s="2" t="s">
        <v>328</v>
      </c>
      <c r="E71" s="46">
        <v>42504</v>
      </c>
      <c r="F71" s="245">
        <v>0.54166666666666663</v>
      </c>
      <c r="G71" s="2" t="s">
        <v>329</v>
      </c>
      <c r="H71" s="2" t="s">
        <v>330</v>
      </c>
      <c r="I71" s="2">
        <v>25</v>
      </c>
      <c r="J71" s="2" t="s">
        <v>331</v>
      </c>
      <c r="K71" s="2"/>
      <c r="L71" s="2"/>
      <c r="M71" s="2"/>
      <c r="N71" s="2"/>
      <c r="O71" s="2"/>
    </row>
    <row r="72" spans="1:15" x14ac:dyDescent="0.25">
      <c r="A72" s="2" t="s">
        <v>43</v>
      </c>
      <c r="B72" s="2" t="s">
        <v>299</v>
      </c>
      <c r="C72" s="2">
        <v>1</v>
      </c>
      <c r="D72" s="2" t="s">
        <v>300</v>
      </c>
      <c r="E72" s="46">
        <v>42504</v>
      </c>
      <c r="F72" s="245">
        <v>0.66875000000000007</v>
      </c>
      <c r="G72" s="2" t="s">
        <v>332</v>
      </c>
      <c r="H72" s="2" t="s">
        <v>333</v>
      </c>
      <c r="I72" s="2">
        <v>1</v>
      </c>
      <c r="J72" s="2" t="s">
        <v>334</v>
      </c>
      <c r="K72" s="2"/>
      <c r="L72" s="2"/>
      <c r="M72" s="2"/>
      <c r="N72" s="2"/>
      <c r="O72" s="2"/>
    </row>
    <row r="73" spans="1:15" x14ac:dyDescent="0.25">
      <c r="A73" s="2" t="s">
        <v>43</v>
      </c>
      <c r="B73" s="2" t="s">
        <v>299</v>
      </c>
      <c r="C73" s="2">
        <v>1</v>
      </c>
      <c r="D73" s="2" t="s">
        <v>335</v>
      </c>
      <c r="E73" s="46">
        <v>42504</v>
      </c>
      <c r="F73" s="245">
        <v>0.5395833333333333</v>
      </c>
      <c r="G73" s="2" t="s">
        <v>336</v>
      </c>
      <c r="H73" s="2" t="s">
        <v>337</v>
      </c>
      <c r="I73" s="2">
        <v>3</v>
      </c>
      <c r="J73" s="2" t="s">
        <v>338</v>
      </c>
      <c r="K73" s="2"/>
      <c r="L73" s="2"/>
      <c r="M73" s="2"/>
      <c r="N73" s="2"/>
      <c r="O73" s="2"/>
    </row>
    <row r="74" spans="1:15" x14ac:dyDescent="0.25">
      <c r="A74" s="2" t="s">
        <v>43</v>
      </c>
      <c r="B74" s="2" t="s">
        <v>299</v>
      </c>
      <c r="C74" s="2">
        <v>3</v>
      </c>
      <c r="D74" s="2" t="s">
        <v>300</v>
      </c>
      <c r="E74" s="46">
        <v>42506</v>
      </c>
      <c r="F74" s="245">
        <v>0.5</v>
      </c>
      <c r="G74" s="2" t="s">
        <v>301</v>
      </c>
      <c r="H74" s="2" t="s">
        <v>302</v>
      </c>
      <c r="I74" s="2">
        <v>1</v>
      </c>
      <c r="J74" s="2"/>
      <c r="K74" s="2"/>
      <c r="L74" s="2"/>
      <c r="M74" s="2"/>
      <c r="N74" s="2"/>
      <c r="O74" s="2"/>
    </row>
    <row r="75" spans="1:15" x14ac:dyDescent="0.25">
      <c r="A75" s="2" t="s">
        <v>43</v>
      </c>
      <c r="B75" s="2" t="s">
        <v>299</v>
      </c>
      <c r="C75" s="2">
        <v>3</v>
      </c>
      <c r="D75" s="2" t="s">
        <v>339</v>
      </c>
      <c r="E75" s="46">
        <v>42514</v>
      </c>
      <c r="F75" s="245">
        <v>0.41666666666666669</v>
      </c>
      <c r="G75" s="2" t="s">
        <v>340</v>
      </c>
      <c r="H75" s="2" t="s">
        <v>341</v>
      </c>
      <c r="I75" s="2">
        <v>2</v>
      </c>
      <c r="J75" s="2" t="s">
        <v>342</v>
      </c>
      <c r="K75" s="2"/>
      <c r="L75" s="2"/>
      <c r="M75" s="2"/>
      <c r="N75" s="2"/>
      <c r="O75" s="2"/>
    </row>
    <row r="76" spans="1:15" x14ac:dyDescent="0.25">
      <c r="A76" s="2"/>
      <c r="C76" s="2">
        <f>SUM(C57:C75)</f>
        <v>46</v>
      </c>
      <c r="D76" s="2"/>
      <c r="E76" s="2"/>
      <c r="F76" s="2"/>
      <c r="G76" s="2"/>
      <c r="H76" s="2"/>
      <c r="I76" s="2"/>
      <c r="J76" s="2"/>
      <c r="K76" s="2"/>
      <c r="L76" s="2"/>
      <c r="M76" s="2"/>
      <c r="N76" s="2"/>
      <c r="O76" s="2"/>
    </row>
    <row r="77" spans="1:15" x14ac:dyDescent="0.25">
      <c r="A77" s="2" t="s">
        <v>80</v>
      </c>
      <c r="B77" s="2" t="s">
        <v>343</v>
      </c>
      <c r="C77" s="2">
        <v>5</v>
      </c>
      <c r="D77" s="2" t="s">
        <v>316</v>
      </c>
      <c r="E77" s="46">
        <v>42484</v>
      </c>
      <c r="F77" s="245">
        <v>0.39583333333333331</v>
      </c>
      <c r="G77" s="2" t="s">
        <v>313</v>
      </c>
      <c r="H77" s="2" t="s">
        <v>314</v>
      </c>
      <c r="I77" s="2">
        <v>2</v>
      </c>
      <c r="J77" s="2" t="s">
        <v>344</v>
      </c>
      <c r="K77" s="2"/>
      <c r="L77" s="2"/>
      <c r="M77" s="2"/>
      <c r="N77" s="2"/>
      <c r="O77" s="2"/>
    </row>
    <row r="78" spans="1:15" x14ac:dyDescent="0.25">
      <c r="A78" s="2" t="s">
        <v>80</v>
      </c>
      <c r="B78" s="2" t="s">
        <v>343</v>
      </c>
      <c r="C78" s="2">
        <v>30</v>
      </c>
      <c r="D78" s="2" t="s">
        <v>345</v>
      </c>
      <c r="E78" s="46">
        <v>42486</v>
      </c>
      <c r="F78" s="245">
        <v>0.4201388888888889</v>
      </c>
      <c r="G78" s="2" t="s">
        <v>346</v>
      </c>
      <c r="H78" s="2" t="s">
        <v>347</v>
      </c>
      <c r="I78" s="2">
        <v>1</v>
      </c>
      <c r="J78" s="2" t="s">
        <v>315</v>
      </c>
      <c r="K78" s="2"/>
      <c r="L78" s="2"/>
      <c r="M78" s="2"/>
      <c r="N78" s="2"/>
      <c r="O78" s="2"/>
    </row>
    <row r="79" spans="1:15" x14ac:dyDescent="0.25">
      <c r="A79" s="2" t="s">
        <v>80</v>
      </c>
      <c r="B79" s="2" t="s">
        <v>343</v>
      </c>
      <c r="C79" s="2">
        <v>15</v>
      </c>
      <c r="D79" s="2" t="s">
        <v>348</v>
      </c>
      <c r="E79" s="46">
        <v>42486</v>
      </c>
      <c r="F79" s="245">
        <v>0.79166666666666663</v>
      </c>
      <c r="G79" s="2" t="s">
        <v>301</v>
      </c>
      <c r="H79" s="2" t="s">
        <v>302</v>
      </c>
      <c r="I79" s="2">
        <v>2</v>
      </c>
      <c r="J79" s="2"/>
      <c r="K79" s="2"/>
      <c r="L79" s="2"/>
      <c r="M79" s="2"/>
      <c r="N79" s="2"/>
      <c r="O79" s="2"/>
    </row>
    <row r="80" spans="1:15" x14ac:dyDescent="0.25">
      <c r="A80" s="2" t="s">
        <v>80</v>
      </c>
      <c r="B80" s="2" t="s">
        <v>343</v>
      </c>
      <c r="C80" s="2">
        <v>1</v>
      </c>
      <c r="D80" s="2" t="s">
        <v>316</v>
      </c>
      <c r="E80" s="46">
        <v>42486</v>
      </c>
      <c r="F80" s="245">
        <v>0.41666666666666669</v>
      </c>
      <c r="G80" s="2" t="s">
        <v>301</v>
      </c>
      <c r="H80" s="2" t="s">
        <v>302</v>
      </c>
      <c r="I80" s="2">
        <v>2</v>
      </c>
      <c r="J80" s="2"/>
      <c r="K80" s="2"/>
      <c r="L80" s="2"/>
      <c r="M80" s="2"/>
      <c r="N80" s="2"/>
      <c r="O80" s="2"/>
    </row>
    <row r="81" spans="1:16" x14ac:dyDescent="0.25">
      <c r="A81" s="2" t="s">
        <v>80</v>
      </c>
      <c r="B81" s="2" t="s">
        <v>343</v>
      </c>
      <c r="C81" s="2">
        <v>12</v>
      </c>
      <c r="D81" s="2" t="s">
        <v>292</v>
      </c>
      <c r="E81" s="46">
        <v>42489</v>
      </c>
      <c r="F81" s="245">
        <v>0.39305555555555555</v>
      </c>
      <c r="G81" s="2" t="s">
        <v>293</v>
      </c>
      <c r="H81" s="2" t="s">
        <v>294</v>
      </c>
      <c r="I81" s="2">
        <v>1</v>
      </c>
      <c r="J81" s="2" t="s">
        <v>297</v>
      </c>
      <c r="K81" s="2"/>
      <c r="L81" s="2"/>
      <c r="M81" s="2"/>
      <c r="N81" s="2"/>
      <c r="O81" s="2"/>
    </row>
    <row r="82" spans="1:16" x14ac:dyDescent="0.25">
      <c r="A82" s="2" t="s">
        <v>80</v>
      </c>
      <c r="B82" s="2" t="s">
        <v>343</v>
      </c>
      <c r="C82" s="2">
        <v>14</v>
      </c>
      <c r="D82" s="2" t="s">
        <v>298</v>
      </c>
      <c r="E82" s="46">
        <v>42489</v>
      </c>
      <c r="F82" s="245">
        <v>0.37152777777777773</v>
      </c>
      <c r="G82" s="2" t="s">
        <v>293</v>
      </c>
      <c r="H82" s="2" t="s">
        <v>294</v>
      </c>
      <c r="I82" s="2">
        <v>1</v>
      </c>
      <c r="J82" s="2" t="s">
        <v>297</v>
      </c>
      <c r="K82" s="2"/>
      <c r="L82" s="2"/>
      <c r="M82" s="2"/>
      <c r="N82" s="2"/>
      <c r="O82" s="2"/>
    </row>
    <row r="83" spans="1:16" x14ac:dyDescent="0.25">
      <c r="A83" s="2" t="s">
        <v>80</v>
      </c>
      <c r="B83" s="2" t="s">
        <v>343</v>
      </c>
      <c r="C83" s="2">
        <v>10</v>
      </c>
      <c r="D83" s="2" t="s">
        <v>345</v>
      </c>
      <c r="E83" s="46">
        <v>42490</v>
      </c>
      <c r="F83" s="245">
        <v>0.72222222222222221</v>
      </c>
      <c r="G83" s="2" t="s">
        <v>346</v>
      </c>
      <c r="H83" s="2" t="s">
        <v>347</v>
      </c>
      <c r="I83" s="2">
        <v>1</v>
      </c>
      <c r="J83" s="2" t="s">
        <v>315</v>
      </c>
      <c r="K83" s="2"/>
      <c r="L83" s="2"/>
      <c r="M83" s="2"/>
      <c r="N83" s="2"/>
      <c r="O83" s="2"/>
    </row>
    <row r="84" spans="1:16" x14ac:dyDescent="0.25">
      <c r="A84" s="2" t="s">
        <v>80</v>
      </c>
      <c r="B84" s="2" t="s">
        <v>343</v>
      </c>
      <c r="C84" s="2">
        <v>5</v>
      </c>
      <c r="D84" s="2" t="s">
        <v>349</v>
      </c>
      <c r="E84" s="46">
        <v>42490</v>
      </c>
      <c r="F84" s="245">
        <v>0.38125000000000003</v>
      </c>
      <c r="G84" s="2" t="s">
        <v>318</v>
      </c>
      <c r="H84" s="2" t="s">
        <v>319</v>
      </c>
      <c r="I84" s="2">
        <v>1</v>
      </c>
      <c r="J84" s="2" t="s">
        <v>297</v>
      </c>
      <c r="K84" s="2"/>
      <c r="L84" s="2"/>
      <c r="M84" s="2"/>
      <c r="N84" s="2"/>
      <c r="O84" s="2"/>
    </row>
    <row r="85" spans="1:16" x14ac:dyDescent="0.25">
      <c r="A85" s="2" t="s">
        <v>80</v>
      </c>
      <c r="B85" s="2" t="s">
        <v>343</v>
      </c>
      <c r="C85" s="2">
        <v>7</v>
      </c>
      <c r="D85" s="2" t="s">
        <v>298</v>
      </c>
      <c r="E85" s="46">
        <v>42490</v>
      </c>
      <c r="F85" s="245">
        <v>0.82291666666666663</v>
      </c>
      <c r="G85" s="2" t="s">
        <v>350</v>
      </c>
      <c r="H85" s="2" t="s">
        <v>351</v>
      </c>
      <c r="I85" s="2">
        <v>1</v>
      </c>
      <c r="J85" s="2"/>
      <c r="K85" s="2"/>
      <c r="L85" s="2"/>
      <c r="M85" s="2"/>
      <c r="N85" s="2"/>
      <c r="O85" s="2"/>
    </row>
    <row r="86" spans="1:16" x14ac:dyDescent="0.25">
      <c r="A86" s="2" t="s">
        <v>80</v>
      </c>
      <c r="B86" s="2" t="s">
        <v>343</v>
      </c>
      <c r="C86" s="2">
        <v>40</v>
      </c>
      <c r="D86" s="2" t="s">
        <v>345</v>
      </c>
      <c r="E86" s="46">
        <v>42491</v>
      </c>
      <c r="F86" s="245">
        <v>0.83333333333333337</v>
      </c>
      <c r="G86" s="2" t="s">
        <v>346</v>
      </c>
      <c r="H86" s="2" t="s">
        <v>347</v>
      </c>
      <c r="I86" s="2">
        <v>1</v>
      </c>
      <c r="J86" s="2" t="s">
        <v>315</v>
      </c>
      <c r="K86" s="2"/>
      <c r="L86" s="2"/>
      <c r="M86" s="2"/>
      <c r="N86" s="2"/>
      <c r="O86" s="2"/>
    </row>
    <row r="87" spans="1:16" x14ac:dyDescent="0.25">
      <c r="A87" s="2" t="s">
        <v>80</v>
      </c>
      <c r="B87" s="2" t="s">
        <v>343</v>
      </c>
      <c r="C87" s="2">
        <v>3</v>
      </c>
      <c r="D87" s="2" t="s">
        <v>292</v>
      </c>
      <c r="E87" s="46">
        <v>42491</v>
      </c>
      <c r="F87" s="245">
        <v>0.41666666666666669</v>
      </c>
      <c r="G87" s="2" t="s">
        <v>293</v>
      </c>
      <c r="H87" s="2" t="s">
        <v>294</v>
      </c>
      <c r="I87" s="2">
        <v>5</v>
      </c>
      <c r="J87" s="2" t="s">
        <v>295</v>
      </c>
      <c r="K87" s="2"/>
      <c r="L87" s="2"/>
      <c r="M87" s="2"/>
      <c r="N87" s="2"/>
      <c r="O87" s="2"/>
    </row>
    <row r="88" spans="1:16" x14ac:dyDescent="0.25">
      <c r="A88" s="2" t="s">
        <v>80</v>
      </c>
      <c r="B88" s="2" t="s">
        <v>343</v>
      </c>
      <c r="C88" s="2">
        <v>12</v>
      </c>
      <c r="D88" s="2" t="s">
        <v>298</v>
      </c>
      <c r="E88" s="46">
        <v>42491</v>
      </c>
      <c r="F88" s="245">
        <v>0.41666666666666669</v>
      </c>
      <c r="G88" s="2" t="s">
        <v>301</v>
      </c>
      <c r="H88" s="2" t="s">
        <v>302</v>
      </c>
      <c r="I88" s="2">
        <v>5</v>
      </c>
      <c r="J88" s="2"/>
      <c r="K88" s="2"/>
      <c r="L88" s="2"/>
      <c r="M88" s="2"/>
      <c r="N88" s="2"/>
      <c r="O88" s="2"/>
    </row>
    <row r="89" spans="1:16" x14ac:dyDescent="0.25">
      <c r="A89" s="2" t="s">
        <v>80</v>
      </c>
      <c r="B89" s="2" t="s">
        <v>343</v>
      </c>
      <c r="C89" s="2">
        <v>1</v>
      </c>
      <c r="D89" s="2" t="s">
        <v>348</v>
      </c>
      <c r="E89" s="46">
        <v>42491</v>
      </c>
      <c r="F89" s="245">
        <v>0.41666666666666669</v>
      </c>
      <c r="G89" s="2" t="s">
        <v>301</v>
      </c>
      <c r="H89" s="2" t="s">
        <v>302</v>
      </c>
      <c r="I89" s="2">
        <v>2</v>
      </c>
      <c r="J89" s="2"/>
      <c r="K89" s="2"/>
      <c r="L89" s="2"/>
      <c r="M89" s="2"/>
      <c r="N89" s="2"/>
      <c r="O89" s="2"/>
      <c r="P89" s="2"/>
    </row>
    <row r="90" spans="1:16" x14ac:dyDescent="0.25">
      <c r="A90" s="2" t="s">
        <v>80</v>
      </c>
      <c r="B90" s="2" t="s">
        <v>343</v>
      </c>
      <c r="C90" s="2">
        <v>1</v>
      </c>
      <c r="D90" s="2" t="s">
        <v>300</v>
      </c>
      <c r="E90" s="46">
        <v>42491</v>
      </c>
      <c r="F90" s="245">
        <v>0.41666666666666669</v>
      </c>
      <c r="G90" s="2" t="s">
        <v>301</v>
      </c>
      <c r="H90" s="2" t="s">
        <v>302</v>
      </c>
      <c r="I90" s="2">
        <v>2</v>
      </c>
      <c r="J90" s="2"/>
      <c r="K90" s="2"/>
      <c r="L90" s="2"/>
      <c r="M90" s="2"/>
      <c r="N90" s="2"/>
      <c r="O90" s="2"/>
      <c r="P90" s="2"/>
    </row>
    <row r="91" spans="1:16" x14ac:dyDescent="0.25">
      <c r="A91" s="2" t="s">
        <v>80</v>
      </c>
      <c r="B91" s="2" t="s">
        <v>343</v>
      </c>
      <c r="C91" s="2">
        <v>100</v>
      </c>
      <c r="D91" s="2" t="s">
        <v>345</v>
      </c>
      <c r="E91" s="46">
        <v>42492</v>
      </c>
      <c r="F91" s="245">
        <v>0.875</v>
      </c>
      <c r="G91" s="2" t="s">
        <v>346</v>
      </c>
      <c r="H91" s="2" t="s">
        <v>347</v>
      </c>
      <c r="I91" s="2">
        <v>1</v>
      </c>
      <c r="J91" s="2" t="s">
        <v>352</v>
      </c>
      <c r="K91" s="2"/>
      <c r="L91" s="2"/>
      <c r="M91" s="2"/>
      <c r="N91" s="2"/>
      <c r="O91" s="2"/>
    </row>
    <row r="92" spans="1:16" x14ac:dyDescent="0.25">
      <c r="A92" s="2" t="s">
        <v>80</v>
      </c>
      <c r="B92" s="2" t="s">
        <v>343</v>
      </c>
      <c r="C92" s="2">
        <v>32</v>
      </c>
      <c r="D92" s="2" t="s">
        <v>298</v>
      </c>
      <c r="E92" s="46">
        <v>42492</v>
      </c>
      <c r="F92" s="245">
        <v>0.47916666666666669</v>
      </c>
      <c r="G92" s="2" t="s">
        <v>301</v>
      </c>
      <c r="H92" s="2" t="s">
        <v>302</v>
      </c>
      <c r="I92" s="2">
        <v>1</v>
      </c>
      <c r="J92" s="2"/>
      <c r="K92" s="2"/>
      <c r="L92" s="2"/>
      <c r="M92" s="2"/>
      <c r="N92" s="2"/>
      <c r="O92" s="2"/>
    </row>
    <row r="93" spans="1:16" x14ac:dyDescent="0.25">
      <c r="A93" s="2" t="s">
        <v>80</v>
      </c>
      <c r="B93" s="2" t="s">
        <v>343</v>
      </c>
      <c r="C93" s="2">
        <v>100</v>
      </c>
      <c r="D93" s="2" t="s">
        <v>345</v>
      </c>
      <c r="E93" s="46">
        <v>42493</v>
      </c>
      <c r="F93" s="245">
        <v>0.41597222222222219</v>
      </c>
      <c r="G93" s="2" t="s">
        <v>346</v>
      </c>
      <c r="H93" s="2" t="s">
        <v>347</v>
      </c>
      <c r="I93" s="2">
        <v>1</v>
      </c>
      <c r="J93" s="2" t="s">
        <v>315</v>
      </c>
      <c r="K93" s="2"/>
      <c r="L93" s="2"/>
      <c r="M93" s="2"/>
      <c r="N93" s="2"/>
      <c r="O93" s="2"/>
    </row>
    <row r="94" spans="1:16" x14ac:dyDescent="0.25">
      <c r="A94" s="2" t="s">
        <v>80</v>
      </c>
      <c r="B94" s="2" t="s">
        <v>343</v>
      </c>
      <c r="C94" s="2">
        <v>2</v>
      </c>
      <c r="D94" s="2" t="s">
        <v>304</v>
      </c>
      <c r="E94" s="46">
        <v>42495</v>
      </c>
      <c r="F94" s="245">
        <v>0.375</v>
      </c>
      <c r="G94" s="2" t="s">
        <v>313</v>
      </c>
      <c r="H94" s="2" t="s">
        <v>314</v>
      </c>
      <c r="I94" s="2">
        <v>3</v>
      </c>
      <c r="J94" s="2" t="s">
        <v>322</v>
      </c>
      <c r="K94" s="2"/>
      <c r="L94" s="2"/>
      <c r="M94" s="2"/>
      <c r="N94" s="2"/>
      <c r="O94" s="2"/>
    </row>
    <row r="95" spans="1:16" x14ac:dyDescent="0.25">
      <c r="A95" s="2" t="s">
        <v>80</v>
      </c>
      <c r="B95" s="2" t="s">
        <v>343</v>
      </c>
      <c r="C95" s="2">
        <v>15</v>
      </c>
      <c r="D95" s="2" t="s">
        <v>348</v>
      </c>
      <c r="E95" s="46">
        <v>42496</v>
      </c>
      <c r="F95" s="245">
        <v>0.70833333333333337</v>
      </c>
      <c r="G95" s="2" t="s">
        <v>301</v>
      </c>
      <c r="H95" s="2" t="s">
        <v>302</v>
      </c>
      <c r="I95" s="2">
        <v>3</v>
      </c>
      <c r="J95" s="2"/>
      <c r="K95" s="2"/>
      <c r="L95" s="2"/>
      <c r="M95" s="2"/>
      <c r="N95" s="2"/>
      <c r="O95" s="2"/>
    </row>
    <row r="96" spans="1:16" x14ac:dyDescent="0.25">
      <c r="A96" s="2" t="s">
        <v>80</v>
      </c>
      <c r="B96" s="2" t="s">
        <v>343</v>
      </c>
      <c r="C96" s="2">
        <v>3</v>
      </c>
      <c r="D96" s="2" t="s">
        <v>316</v>
      </c>
      <c r="E96" s="46">
        <v>42496</v>
      </c>
      <c r="F96" s="245">
        <v>0.41666666666666669</v>
      </c>
      <c r="G96" s="2" t="s">
        <v>301</v>
      </c>
      <c r="H96" s="2" t="s">
        <v>302</v>
      </c>
      <c r="I96" s="2">
        <v>2</v>
      </c>
      <c r="J96" s="2"/>
      <c r="K96" s="2"/>
      <c r="L96" s="2"/>
      <c r="M96" s="2"/>
      <c r="N96" s="2"/>
      <c r="O96" s="2"/>
    </row>
    <row r="97" spans="1:15" x14ac:dyDescent="0.25">
      <c r="A97" s="2" t="s">
        <v>80</v>
      </c>
      <c r="B97" s="2" t="s">
        <v>343</v>
      </c>
      <c r="C97" s="2">
        <v>12</v>
      </c>
      <c r="D97" s="2" t="s">
        <v>137</v>
      </c>
      <c r="E97" s="46">
        <v>42497</v>
      </c>
      <c r="F97" s="245">
        <v>0.375</v>
      </c>
      <c r="G97" s="2" t="s">
        <v>323</v>
      </c>
      <c r="H97" s="2" t="s">
        <v>324</v>
      </c>
      <c r="I97" s="2">
        <v>13</v>
      </c>
      <c r="J97" s="2" t="s">
        <v>325</v>
      </c>
      <c r="K97" s="2"/>
      <c r="L97" s="2"/>
      <c r="M97" s="2"/>
      <c r="N97" s="2"/>
      <c r="O97" s="2"/>
    </row>
    <row r="98" spans="1:15" x14ac:dyDescent="0.25">
      <c r="A98" s="2" t="s">
        <v>80</v>
      </c>
      <c r="B98" s="2" t="s">
        <v>343</v>
      </c>
      <c r="C98" s="2">
        <v>2</v>
      </c>
      <c r="D98" s="2" t="s">
        <v>292</v>
      </c>
      <c r="E98" s="46">
        <v>42501</v>
      </c>
      <c r="F98" s="245">
        <v>0.33333333333333331</v>
      </c>
      <c r="G98" s="2" t="s">
        <v>301</v>
      </c>
      <c r="H98" s="2" t="s">
        <v>302</v>
      </c>
      <c r="I98" s="2">
        <v>3</v>
      </c>
      <c r="J98" s="2" t="s">
        <v>353</v>
      </c>
      <c r="K98" s="2"/>
      <c r="L98" s="2"/>
      <c r="M98" s="2"/>
      <c r="N98" s="2"/>
      <c r="O98" s="2"/>
    </row>
    <row r="99" spans="1:15" x14ac:dyDescent="0.25">
      <c r="A99" s="2" t="s">
        <v>80</v>
      </c>
      <c r="B99" s="2" t="s">
        <v>343</v>
      </c>
      <c r="C99" s="2">
        <v>150</v>
      </c>
      <c r="D99" s="2" t="s">
        <v>354</v>
      </c>
      <c r="E99" s="46">
        <v>42501</v>
      </c>
      <c r="F99" s="245">
        <v>0.44097222222222227</v>
      </c>
      <c r="G99" s="2" t="s">
        <v>293</v>
      </c>
      <c r="H99" s="2" t="s">
        <v>294</v>
      </c>
      <c r="I99" s="2">
        <v>1</v>
      </c>
      <c r="J99" s="2" t="s">
        <v>355</v>
      </c>
      <c r="K99" s="2"/>
      <c r="L99" s="2"/>
      <c r="M99" s="2"/>
      <c r="N99" s="2"/>
      <c r="O99" s="2"/>
    </row>
    <row r="100" spans="1:15" x14ac:dyDescent="0.25">
      <c r="A100" s="2" t="s">
        <v>80</v>
      </c>
      <c r="B100" s="2" t="s">
        <v>343</v>
      </c>
      <c r="C100" s="2">
        <v>3</v>
      </c>
      <c r="D100" s="2" t="s">
        <v>300</v>
      </c>
      <c r="E100" s="46">
        <v>42501</v>
      </c>
      <c r="F100" s="245">
        <v>0.58333333333333337</v>
      </c>
      <c r="G100" s="2" t="s">
        <v>301</v>
      </c>
      <c r="H100" s="2" t="s">
        <v>302</v>
      </c>
      <c r="I100" s="2">
        <v>1</v>
      </c>
      <c r="J100" s="2"/>
      <c r="K100" s="2"/>
      <c r="L100" s="2"/>
      <c r="M100" s="2"/>
      <c r="N100" s="2"/>
      <c r="O100" s="2"/>
    </row>
    <row r="101" spans="1:15" x14ac:dyDescent="0.25">
      <c r="A101" s="2" t="s">
        <v>80</v>
      </c>
      <c r="B101" s="2" t="s">
        <v>343</v>
      </c>
      <c r="C101" s="2">
        <v>1</v>
      </c>
      <c r="D101" s="2" t="s">
        <v>356</v>
      </c>
      <c r="E101" s="46">
        <v>42501</v>
      </c>
      <c r="F101" s="245">
        <v>0.60416666666666663</v>
      </c>
      <c r="G101" s="2"/>
      <c r="H101" s="2"/>
      <c r="I101" s="2">
        <v>19</v>
      </c>
      <c r="J101" s="2" t="s">
        <v>334</v>
      </c>
      <c r="K101" s="2"/>
      <c r="L101" s="2"/>
      <c r="M101" s="2"/>
      <c r="N101" s="2"/>
      <c r="O101" s="2"/>
    </row>
    <row r="102" spans="1:15" x14ac:dyDescent="0.25">
      <c r="A102" s="2" t="s">
        <v>80</v>
      </c>
      <c r="B102" s="2" t="s">
        <v>343</v>
      </c>
      <c r="C102" s="2">
        <v>20</v>
      </c>
      <c r="D102" s="2" t="s">
        <v>357</v>
      </c>
      <c r="E102" s="46">
        <v>42502</v>
      </c>
      <c r="F102" s="245">
        <v>0.35416666666666669</v>
      </c>
      <c r="G102" s="2" t="s">
        <v>301</v>
      </c>
      <c r="H102" s="2" t="s">
        <v>302</v>
      </c>
      <c r="I102" s="2">
        <v>1</v>
      </c>
      <c r="J102" s="2"/>
      <c r="K102" s="2"/>
      <c r="L102" s="2"/>
      <c r="M102" s="2"/>
      <c r="N102" s="2"/>
      <c r="O102" s="2"/>
    </row>
    <row r="103" spans="1:15" x14ac:dyDescent="0.25">
      <c r="A103" s="2" t="s">
        <v>80</v>
      </c>
      <c r="B103" s="2" t="s">
        <v>343</v>
      </c>
      <c r="C103" s="2">
        <v>5</v>
      </c>
      <c r="D103" s="2" t="s">
        <v>358</v>
      </c>
      <c r="E103" s="46">
        <v>42502</v>
      </c>
      <c r="F103" s="245">
        <v>0.73611111111111116</v>
      </c>
      <c r="G103" s="2" t="s">
        <v>359</v>
      </c>
      <c r="H103" s="2" t="s">
        <v>360</v>
      </c>
      <c r="I103" s="2">
        <v>1</v>
      </c>
      <c r="J103" s="2"/>
      <c r="K103" s="2"/>
      <c r="L103" s="2"/>
      <c r="M103" s="2"/>
      <c r="N103" s="2"/>
      <c r="O103" s="2"/>
    </row>
    <row r="104" spans="1:15" x14ac:dyDescent="0.25">
      <c r="A104" s="2" t="s">
        <v>80</v>
      </c>
      <c r="B104" s="2" t="s">
        <v>343</v>
      </c>
      <c r="C104" s="2">
        <v>9</v>
      </c>
      <c r="D104" s="2" t="s">
        <v>137</v>
      </c>
      <c r="E104" s="46">
        <v>42503</v>
      </c>
      <c r="F104" s="245">
        <v>0.80555555555555547</v>
      </c>
      <c r="G104" s="2" t="s">
        <v>361</v>
      </c>
      <c r="H104" s="2" t="s">
        <v>362</v>
      </c>
      <c r="I104" s="2">
        <v>4</v>
      </c>
      <c r="J104" s="2"/>
      <c r="K104" s="2"/>
      <c r="L104" s="2"/>
      <c r="M104" s="2"/>
      <c r="N104" s="2"/>
      <c r="O104" s="2"/>
    </row>
    <row r="105" spans="1:15" x14ac:dyDescent="0.25">
      <c r="A105" s="2" t="s">
        <v>80</v>
      </c>
      <c r="B105" s="2" t="s">
        <v>343</v>
      </c>
      <c r="C105" s="2">
        <v>10</v>
      </c>
      <c r="D105" s="2" t="s">
        <v>316</v>
      </c>
      <c r="E105" s="46">
        <v>42503</v>
      </c>
      <c r="F105" s="245">
        <v>0.66666666666666663</v>
      </c>
      <c r="G105" s="2" t="s">
        <v>326</v>
      </c>
      <c r="H105" s="2" t="s">
        <v>327</v>
      </c>
      <c r="I105" s="2">
        <v>2</v>
      </c>
      <c r="J105" s="2"/>
      <c r="K105" s="2"/>
      <c r="L105" s="2"/>
      <c r="M105" s="2"/>
      <c r="N105" s="2"/>
      <c r="O105" s="2"/>
    </row>
    <row r="106" spans="1:15" x14ac:dyDescent="0.25">
      <c r="A106" s="2" t="s">
        <v>80</v>
      </c>
      <c r="B106" s="2" t="s">
        <v>343</v>
      </c>
      <c r="C106" s="2">
        <v>7</v>
      </c>
      <c r="D106" s="2" t="s">
        <v>354</v>
      </c>
      <c r="E106" s="46">
        <v>42504</v>
      </c>
      <c r="F106" s="245">
        <v>0.82638888888888884</v>
      </c>
      <c r="G106" s="2" t="s">
        <v>363</v>
      </c>
      <c r="H106" s="2" t="s">
        <v>364</v>
      </c>
      <c r="I106" s="2">
        <v>1</v>
      </c>
      <c r="J106" s="2"/>
      <c r="K106" s="2"/>
      <c r="L106" s="2"/>
      <c r="M106" s="2"/>
      <c r="N106" s="2"/>
      <c r="O106" s="2"/>
    </row>
    <row r="107" spans="1:15" x14ac:dyDescent="0.25">
      <c r="A107" s="2" t="s">
        <v>80</v>
      </c>
      <c r="B107" s="2" t="s">
        <v>343</v>
      </c>
      <c r="C107" s="2">
        <v>28</v>
      </c>
      <c r="D107" s="2" t="s">
        <v>354</v>
      </c>
      <c r="E107" s="46">
        <v>42504</v>
      </c>
      <c r="F107" s="245">
        <v>0.5625</v>
      </c>
      <c r="G107" s="2" t="s">
        <v>363</v>
      </c>
      <c r="H107" s="2" t="s">
        <v>364</v>
      </c>
      <c r="I107" s="2">
        <v>1</v>
      </c>
      <c r="J107" s="2"/>
      <c r="K107" s="2"/>
      <c r="L107" s="2"/>
      <c r="M107" s="2"/>
      <c r="N107" s="2"/>
      <c r="O107" s="2"/>
    </row>
    <row r="108" spans="1:15" x14ac:dyDescent="0.25">
      <c r="A108" s="2" t="s">
        <v>80</v>
      </c>
      <c r="B108" s="2" t="s">
        <v>343</v>
      </c>
      <c r="C108" s="2">
        <v>4</v>
      </c>
      <c r="D108" s="2" t="s">
        <v>365</v>
      </c>
      <c r="E108" s="46">
        <v>42504</v>
      </c>
      <c r="F108" s="245">
        <v>0.33333333333333331</v>
      </c>
      <c r="G108" s="2" t="s">
        <v>366</v>
      </c>
      <c r="H108" s="2" t="s">
        <v>367</v>
      </c>
      <c r="I108" s="2">
        <v>2</v>
      </c>
      <c r="J108" s="2"/>
      <c r="K108" s="2"/>
      <c r="L108" s="2"/>
      <c r="M108" s="2"/>
      <c r="N108" s="2"/>
      <c r="O108" s="2"/>
    </row>
    <row r="109" spans="1:15" x14ac:dyDescent="0.25">
      <c r="A109" s="2" t="s">
        <v>80</v>
      </c>
      <c r="B109" s="2" t="s">
        <v>343</v>
      </c>
      <c r="C109" s="2">
        <v>10</v>
      </c>
      <c r="D109" s="2" t="s">
        <v>354</v>
      </c>
      <c r="E109" s="46">
        <v>42505</v>
      </c>
      <c r="F109" s="245">
        <v>0.47500000000000003</v>
      </c>
      <c r="G109" s="2" t="s">
        <v>368</v>
      </c>
      <c r="H109" s="2" t="s">
        <v>369</v>
      </c>
      <c r="I109" s="2">
        <v>5</v>
      </c>
      <c r="J109" s="2" t="s">
        <v>370</v>
      </c>
      <c r="K109" s="2"/>
      <c r="L109" s="2"/>
      <c r="M109" s="2"/>
      <c r="N109" s="2"/>
      <c r="O109" s="2"/>
    </row>
    <row r="110" spans="1:15" x14ac:dyDescent="0.25">
      <c r="A110" s="2" t="s">
        <v>80</v>
      </c>
      <c r="B110" s="2" t="s">
        <v>343</v>
      </c>
      <c r="C110" s="2">
        <v>1</v>
      </c>
      <c r="D110" s="2" t="s">
        <v>304</v>
      </c>
      <c r="E110" s="46">
        <v>42505</v>
      </c>
      <c r="F110" s="245">
        <v>0.375</v>
      </c>
      <c r="G110" s="2" t="s">
        <v>332</v>
      </c>
      <c r="H110" s="2" t="s">
        <v>333</v>
      </c>
      <c r="I110" s="2">
        <v>1</v>
      </c>
      <c r="J110" s="2" t="s">
        <v>334</v>
      </c>
      <c r="K110" s="2"/>
      <c r="L110" s="2"/>
      <c r="M110" s="2"/>
      <c r="N110" s="2"/>
      <c r="O110" s="2"/>
    </row>
    <row r="111" spans="1:15" x14ac:dyDescent="0.25">
      <c r="A111" s="2" t="s">
        <v>80</v>
      </c>
      <c r="B111" s="2" t="s">
        <v>343</v>
      </c>
      <c r="C111" s="2">
        <v>2</v>
      </c>
      <c r="D111" s="2" t="s">
        <v>300</v>
      </c>
      <c r="E111" s="46">
        <v>42506</v>
      </c>
      <c r="F111" s="245">
        <v>0.5</v>
      </c>
      <c r="G111" s="2" t="s">
        <v>301</v>
      </c>
      <c r="H111" s="2" t="s">
        <v>302</v>
      </c>
      <c r="I111" s="2">
        <v>1</v>
      </c>
      <c r="J111" s="2"/>
      <c r="K111" s="2"/>
      <c r="L111" s="2"/>
      <c r="M111" s="2"/>
      <c r="N111" s="2"/>
      <c r="O111" s="2"/>
    </row>
    <row r="112" spans="1:15" x14ac:dyDescent="0.25">
      <c r="A112" s="2" t="s">
        <v>80</v>
      </c>
      <c r="B112" s="2" t="s">
        <v>343</v>
      </c>
      <c r="C112" s="2">
        <v>1</v>
      </c>
      <c r="D112" s="2" t="s">
        <v>316</v>
      </c>
      <c r="E112" s="46">
        <v>42506</v>
      </c>
      <c r="F112" s="245">
        <v>0.5</v>
      </c>
      <c r="G112" s="2" t="s">
        <v>301</v>
      </c>
      <c r="H112" s="2" t="s">
        <v>302</v>
      </c>
      <c r="I112" s="2">
        <v>1</v>
      </c>
      <c r="J112" s="2"/>
      <c r="K112" s="2"/>
      <c r="L112" s="2"/>
      <c r="M112" s="2"/>
      <c r="N112" s="2"/>
      <c r="O112" s="2"/>
    </row>
    <row r="113" spans="1:15" x14ac:dyDescent="0.25">
      <c r="A113" s="2"/>
      <c r="C113" s="2">
        <f>SUM(C77:C112)</f>
        <v>673</v>
      </c>
      <c r="D113" s="2"/>
      <c r="E113" s="2"/>
      <c r="F113" s="2"/>
      <c r="G113" s="2"/>
      <c r="H113" s="2"/>
      <c r="I113" s="2"/>
      <c r="J113" s="2"/>
      <c r="K113" s="2"/>
      <c r="L113" s="2"/>
      <c r="M113" s="2"/>
      <c r="N113" s="2"/>
      <c r="O113" s="2"/>
    </row>
    <row r="114" spans="1:15" x14ac:dyDescent="0.25">
      <c r="A114" s="2" t="s">
        <v>2</v>
      </c>
      <c r="B114" s="2" t="s">
        <v>371</v>
      </c>
      <c r="C114" s="2">
        <v>6</v>
      </c>
      <c r="D114" s="2" t="s">
        <v>298</v>
      </c>
      <c r="E114" s="46">
        <v>42475</v>
      </c>
      <c r="F114" s="245">
        <v>0.79166666666666663</v>
      </c>
      <c r="G114" s="2" t="s">
        <v>346</v>
      </c>
      <c r="H114" s="2" t="s">
        <v>347</v>
      </c>
      <c r="I114" s="2">
        <v>1</v>
      </c>
      <c r="J114" s="2" t="s">
        <v>315</v>
      </c>
      <c r="K114" s="2"/>
      <c r="L114" s="2"/>
      <c r="M114" s="2"/>
      <c r="N114" s="2"/>
      <c r="O114" s="2"/>
    </row>
    <row r="115" spans="1:15" x14ac:dyDescent="0.25">
      <c r="A115" s="2" t="s">
        <v>2</v>
      </c>
      <c r="B115" s="2" t="s">
        <v>371</v>
      </c>
      <c r="C115" s="2">
        <v>12</v>
      </c>
      <c r="D115" s="2" t="s">
        <v>137</v>
      </c>
      <c r="E115" s="46">
        <v>42476</v>
      </c>
      <c r="F115" s="245">
        <v>0.47916666666666669</v>
      </c>
      <c r="G115" s="2" t="s">
        <v>293</v>
      </c>
      <c r="H115" s="2" t="s">
        <v>294</v>
      </c>
      <c r="I115" s="2">
        <v>4</v>
      </c>
      <c r="J115" s="2" t="s">
        <v>372</v>
      </c>
      <c r="K115" s="2"/>
      <c r="L115" s="2"/>
      <c r="M115" s="2"/>
      <c r="N115" s="2"/>
      <c r="O115" s="2"/>
    </row>
    <row r="116" spans="1:15" x14ac:dyDescent="0.25">
      <c r="A116" s="2" t="s">
        <v>2</v>
      </c>
      <c r="B116" s="2" t="s">
        <v>371</v>
      </c>
      <c r="C116" s="2">
        <v>13</v>
      </c>
      <c r="D116" s="2" t="s">
        <v>292</v>
      </c>
      <c r="E116" s="46">
        <v>42480</v>
      </c>
      <c r="F116" s="245">
        <v>0.68055555555555547</v>
      </c>
      <c r="G116" s="2" t="s">
        <v>293</v>
      </c>
      <c r="H116" s="2" t="s">
        <v>294</v>
      </c>
      <c r="I116" s="2">
        <v>1</v>
      </c>
      <c r="J116" s="2" t="s">
        <v>297</v>
      </c>
      <c r="K116" s="2"/>
      <c r="L116" s="2"/>
      <c r="M116" s="2"/>
      <c r="N116" s="2"/>
      <c r="O116" s="2"/>
    </row>
    <row r="117" spans="1:15" x14ac:dyDescent="0.25">
      <c r="A117" s="2" t="s">
        <v>2</v>
      </c>
      <c r="B117" s="2" t="s">
        <v>371</v>
      </c>
      <c r="C117" s="2">
        <v>1</v>
      </c>
      <c r="D117" s="2" t="s">
        <v>354</v>
      </c>
      <c r="E117" s="46">
        <v>42480</v>
      </c>
      <c r="F117" s="245">
        <v>0.34861111111111115</v>
      </c>
      <c r="G117" s="2" t="s">
        <v>373</v>
      </c>
      <c r="H117" s="2" t="s">
        <v>374</v>
      </c>
      <c r="I117" s="2">
        <v>1</v>
      </c>
      <c r="J117" s="2" t="s">
        <v>315</v>
      </c>
      <c r="K117" s="2"/>
      <c r="L117" s="2"/>
      <c r="M117" s="2"/>
      <c r="N117" s="2"/>
      <c r="O117" s="2"/>
    </row>
    <row r="118" spans="1:15" x14ac:dyDescent="0.25">
      <c r="A118" s="2" t="s">
        <v>2</v>
      </c>
      <c r="B118" s="2" t="s">
        <v>371</v>
      </c>
      <c r="C118" s="2">
        <v>11</v>
      </c>
      <c r="D118" s="2" t="s">
        <v>292</v>
      </c>
      <c r="E118" s="46">
        <v>42481</v>
      </c>
      <c r="F118" s="245">
        <v>0.69791666666666663</v>
      </c>
      <c r="G118" s="2" t="s">
        <v>293</v>
      </c>
      <c r="H118" s="2" t="s">
        <v>294</v>
      </c>
      <c r="I118" s="2">
        <v>6</v>
      </c>
      <c r="J118" s="2"/>
      <c r="K118" s="2"/>
      <c r="L118" s="2"/>
      <c r="M118" s="2"/>
      <c r="N118" s="2"/>
      <c r="O118" s="2"/>
    </row>
    <row r="119" spans="1:15" x14ac:dyDescent="0.25">
      <c r="A119" s="2" t="s">
        <v>2</v>
      </c>
      <c r="B119" s="2" t="s">
        <v>371</v>
      </c>
      <c r="C119" s="2">
        <v>2</v>
      </c>
      <c r="D119" s="2" t="s">
        <v>354</v>
      </c>
      <c r="E119" s="46">
        <v>42481</v>
      </c>
      <c r="F119" s="245">
        <v>0.69791666666666663</v>
      </c>
      <c r="G119" s="2" t="s">
        <v>301</v>
      </c>
      <c r="H119" s="2" t="s">
        <v>302</v>
      </c>
      <c r="I119" s="2">
        <v>7</v>
      </c>
      <c r="J119" s="2" t="s">
        <v>375</v>
      </c>
      <c r="K119" s="2"/>
      <c r="L119" s="2"/>
      <c r="M119" s="2"/>
      <c r="N119" s="2"/>
      <c r="O119" s="2"/>
    </row>
    <row r="120" spans="1:15" x14ac:dyDescent="0.25">
      <c r="A120" s="2" t="s">
        <v>2</v>
      </c>
      <c r="B120" s="2" t="s">
        <v>371</v>
      </c>
      <c r="C120" s="2">
        <v>10</v>
      </c>
      <c r="D120" s="2" t="s">
        <v>137</v>
      </c>
      <c r="E120" s="46">
        <v>42482</v>
      </c>
      <c r="F120" s="245">
        <v>0.67499999999999993</v>
      </c>
      <c r="G120" s="2" t="s">
        <v>293</v>
      </c>
      <c r="H120" s="2" t="s">
        <v>294</v>
      </c>
      <c r="I120" s="2">
        <v>3</v>
      </c>
      <c r="J120" s="2" t="s">
        <v>297</v>
      </c>
      <c r="K120" s="2"/>
      <c r="L120" s="2"/>
      <c r="M120" s="2"/>
      <c r="N120" s="2"/>
      <c r="O120" s="2"/>
    </row>
    <row r="121" spans="1:15" x14ac:dyDescent="0.25">
      <c r="A121" s="2" t="s">
        <v>2</v>
      </c>
      <c r="B121" s="2" t="s">
        <v>371</v>
      </c>
      <c r="C121" s="2">
        <v>2</v>
      </c>
      <c r="D121" s="2" t="s">
        <v>354</v>
      </c>
      <c r="E121" s="46">
        <v>42482</v>
      </c>
      <c r="F121" s="245">
        <v>0.67708333333333337</v>
      </c>
      <c r="G121" s="2" t="s">
        <v>305</v>
      </c>
      <c r="H121" s="2" t="s">
        <v>376</v>
      </c>
      <c r="I121" s="2">
        <v>1</v>
      </c>
      <c r="J121" s="2" t="s">
        <v>315</v>
      </c>
      <c r="K121" s="2"/>
      <c r="L121" s="2"/>
      <c r="M121" s="2"/>
      <c r="N121" s="2"/>
      <c r="O121" s="2"/>
    </row>
    <row r="122" spans="1:15" x14ac:dyDescent="0.25">
      <c r="A122" s="2" t="s">
        <v>2</v>
      </c>
      <c r="B122" s="2" t="s">
        <v>371</v>
      </c>
      <c r="C122" s="2">
        <v>7</v>
      </c>
      <c r="D122" s="2" t="s">
        <v>292</v>
      </c>
      <c r="E122" s="46">
        <v>42486</v>
      </c>
      <c r="F122" s="245">
        <v>0.79166666666666663</v>
      </c>
      <c r="G122" s="2" t="s">
        <v>293</v>
      </c>
      <c r="H122" s="2" t="s">
        <v>294</v>
      </c>
      <c r="I122" s="2">
        <v>5</v>
      </c>
      <c r="J122" s="2" t="s">
        <v>377</v>
      </c>
      <c r="K122" s="2"/>
      <c r="L122" s="2"/>
      <c r="M122" s="2"/>
      <c r="N122" s="2"/>
      <c r="O122" s="2"/>
    </row>
    <row r="123" spans="1:15" x14ac:dyDescent="0.25">
      <c r="A123" s="2" t="s">
        <v>2</v>
      </c>
      <c r="B123" s="2" t="s">
        <v>371</v>
      </c>
      <c r="C123" s="2">
        <v>12</v>
      </c>
      <c r="D123" s="2" t="s">
        <v>298</v>
      </c>
      <c r="E123" s="46">
        <v>42486</v>
      </c>
      <c r="F123" s="245">
        <v>0.79166666666666663</v>
      </c>
      <c r="G123" s="2" t="s">
        <v>301</v>
      </c>
      <c r="H123" s="2" t="s">
        <v>302</v>
      </c>
      <c r="I123" s="2">
        <v>5</v>
      </c>
      <c r="J123" s="2"/>
      <c r="K123" s="2"/>
      <c r="L123" s="2"/>
      <c r="M123" s="2"/>
      <c r="N123" s="2"/>
      <c r="O123" s="2"/>
    </row>
    <row r="124" spans="1:15" x14ac:dyDescent="0.25">
      <c r="A124" s="2" t="s">
        <v>2</v>
      </c>
      <c r="B124" s="2" t="s">
        <v>371</v>
      </c>
      <c r="C124" s="2">
        <v>2</v>
      </c>
      <c r="D124" s="2" t="s">
        <v>292</v>
      </c>
      <c r="E124" s="46">
        <v>42489</v>
      </c>
      <c r="F124" s="245">
        <v>0.39305555555555555</v>
      </c>
      <c r="G124" s="2" t="s">
        <v>293</v>
      </c>
      <c r="H124" s="2" t="s">
        <v>294</v>
      </c>
      <c r="I124" s="2">
        <v>1</v>
      </c>
      <c r="J124" s="2" t="s">
        <v>297</v>
      </c>
      <c r="K124" s="2"/>
      <c r="L124" s="2"/>
      <c r="M124" s="2"/>
      <c r="N124" s="2"/>
      <c r="O124" s="2"/>
    </row>
    <row r="125" spans="1:15" x14ac:dyDescent="0.25">
      <c r="A125" s="2" t="s">
        <v>2</v>
      </c>
      <c r="B125" s="2" t="s">
        <v>371</v>
      </c>
      <c r="C125" s="2">
        <v>60</v>
      </c>
      <c r="D125" s="2" t="s">
        <v>298</v>
      </c>
      <c r="E125" s="46">
        <v>42489</v>
      </c>
      <c r="F125" s="245">
        <v>0.37152777777777773</v>
      </c>
      <c r="G125" s="2" t="s">
        <v>293</v>
      </c>
      <c r="H125" s="2" t="s">
        <v>294</v>
      </c>
      <c r="I125" s="2">
        <v>1</v>
      </c>
      <c r="J125" s="2" t="s">
        <v>297</v>
      </c>
      <c r="K125" s="2"/>
      <c r="L125" s="2"/>
      <c r="M125" s="2"/>
      <c r="N125" s="2"/>
      <c r="O125" s="2"/>
    </row>
    <row r="126" spans="1:15" x14ac:dyDescent="0.25">
      <c r="A126" s="2" t="s">
        <v>2</v>
      </c>
      <c r="B126" s="2" t="s">
        <v>371</v>
      </c>
      <c r="C126" s="2">
        <v>4</v>
      </c>
      <c r="D126" s="2" t="s">
        <v>298</v>
      </c>
      <c r="E126" s="46">
        <v>42490</v>
      </c>
      <c r="F126" s="245">
        <v>0.82291666666666663</v>
      </c>
      <c r="G126" s="2" t="s">
        <v>350</v>
      </c>
      <c r="H126" s="2" t="s">
        <v>351</v>
      </c>
      <c r="I126" s="2">
        <v>1</v>
      </c>
      <c r="J126" s="2"/>
      <c r="K126" s="2"/>
      <c r="L126" s="2"/>
      <c r="M126" s="2"/>
      <c r="N126" s="2"/>
      <c r="O126" s="2"/>
    </row>
    <row r="127" spans="1:15" x14ac:dyDescent="0.25">
      <c r="A127" s="2" t="s">
        <v>2</v>
      </c>
      <c r="B127" s="2" t="s">
        <v>371</v>
      </c>
      <c r="C127" s="2">
        <v>26</v>
      </c>
      <c r="D127" s="2" t="s">
        <v>298</v>
      </c>
      <c r="E127" s="46">
        <v>42491</v>
      </c>
      <c r="F127" s="245">
        <v>0.41666666666666669</v>
      </c>
      <c r="G127" s="2" t="s">
        <v>301</v>
      </c>
      <c r="H127" s="2" t="s">
        <v>302</v>
      </c>
      <c r="I127" s="2">
        <v>5</v>
      </c>
      <c r="J127" s="2"/>
      <c r="K127" s="2"/>
      <c r="L127" s="2"/>
      <c r="M127" s="2"/>
      <c r="N127" s="2"/>
      <c r="O127" s="2"/>
    </row>
    <row r="128" spans="1:15" x14ac:dyDescent="0.25">
      <c r="A128" s="2" t="s">
        <v>2</v>
      </c>
      <c r="B128" s="2" t="s">
        <v>371</v>
      </c>
      <c r="C128" s="2">
        <v>1</v>
      </c>
      <c r="D128" s="2" t="s">
        <v>345</v>
      </c>
      <c r="E128" s="46">
        <v>42493</v>
      </c>
      <c r="F128" s="245">
        <v>0.41597222222222219</v>
      </c>
      <c r="G128" s="2" t="s">
        <v>346</v>
      </c>
      <c r="H128" s="2" t="s">
        <v>347</v>
      </c>
      <c r="I128" s="2">
        <v>1</v>
      </c>
      <c r="J128" s="2" t="s">
        <v>315</v>
      </c>
      <c r="K128" s="2"/>
      <c r="L128" s="2"/>
      <c r="M128" s="2"/>
      <c r="N128" s="2"/>
      <c r="O128" s="2"/>
    </row>
    <row r="129" spans="1:15" x14ac:dyDescent="0.25">
      <c r="A129" s="2" t="s">
        <v>2</v>
      </c>
      <c r="B129" s="2" t="s">
        <v>371</v>
      </c>
      <c r="C129" s="2">
        <v>5</v>
      </c>
      <c r="D129" s="2" t="s">
        <v>298</v>
      </c>
      <c r="E129" s="46">
        <v>42494</v>
      </c>
      <c r="F129" s="245">
        <v>0.57638888888888895</v>
      </c>
      <c r="G129" s="2" t="s">
        <v>293</v>
      </c>
      <c r="H129" s="2" t="s">
        <v>294</v>
      </c>
      <c r="I129" s="2">
        <v>6</v>
      </c>
      <c r="J129" s="2" t="s">
        <v>297</v>
      </c>
      <c r="K129" s="2"/>
      <c r="L129" s="2"/>
      <c r="M129" s="2"/>
      <c r="N129" s="2"/>
      <c r="O129" s="2"/>
    </row>
    <row r="130" spans="1:15" x14ac:dyDescent="0.25">
      <c r="A130" s="2" t="s">
        <v>2</v>
      </c>
      <c r="B130" s="2" t="s">
        <v>371</v>
      </c>
      <c r="C130" s="2">
        <v>5</v>
      </c>
      <c r="D130" s="2" t="s">
        <v>292</v>
      </c>
      <c r="E130" s="46">
        <v>42496</v>
      </c>
      <c r="F130" s="245">
        <v>0.70833333333333337</v>
      </c>
      <c r="G130" s="2" t="s">
        <v>301</v>
      </c>
      <c r="H130" s="2" t="s">
        <v>302</v>
      </c>
      <c r="I130" s="2">
        <v>4</v>
      </c>
      <c r="J130" s="2" t="s">
        <v>378</v>
      </c>
      <c r="K130" s="2"/>
      <c r="L130" s="2"/>
      <c r="M130" s="2"/>
      <c r="N130" s="2"/>
      <c r="O130" s="2"/>
    </row>
    <row r="131" spans="1:15" x14ac:dyDescent="0.25">
      <c r="A131" s="2" t="s">
        <v>2</v>
      </c>
      <c r="B131" s="2" t="s">
        <v>371</v>
      </c>
      <c r="C131" s="2">
        <v>2</v>
      </c>
      <c r="D131" s="2" t="s">
        <v>348</v>
      </c>
      <c r="E131" s="46">
        <v>42496</v>
      </c>
      <c r="F131" s="245">
        <v>0.70833333333333337</v>
      </c>
      <c r="G131" s="2" t="s">
        <v>301</v>
      </c>
      <c r="H131" s="2" t="s">
        <v>302</v>
      </c>
      <c r="I131" s="2">
        <v>3</v>
      </c>
      <c r="J131" s="2"/>
      <c r="K131" s="2"/>
      <c r="L131" s="2"/>
      <c r="M131" s="2"/>
      <c r="N131" s="2"/>
      <c r="O131" s="2"/>
    </row>
    <row r="132" spans="1:15" x14ac:dyDescent="0.25">
      <c r="A132" s="2" t="s">
        <v>2</v>
      </c>
      <c r="B132" s="2" t="s">
        <v>371</v>
      </c>
      <c r="C132" s="2">
        <v>17</v>
      </c>
      <c r="D132" s="2" t="s">
        <v>354</v>
      </c>
      <c r="E132" s="46">
        <v>42496</v>
      </c>
      <c r="F132" s="245">
        <v>0.70833333333333337</v>
      </c>
      <c r="G132" s="2" t="s">
        <v>301</v>
      </c>
      <c r="H132" s="2" t="s">
        <v>302</v>
      </c>
      <c r="I132" s="2">
        <v>2</v>
      </c>
      <c r="J132" s="2"/>
      <c r="K132" s="2"/>
      <c r="L132" s="2"/>
      <c r="M132" s="2"/>
      <c r="N132" s="2"/>
      <c r="O132" s="2"/>
    </row>
    <row r="133" spans="1:15" x14ac:dyDescent="0.25">
      <c r="A133" s="2" t="s">
        <v>2</v>
      </c>
      <c r="B133" s="2" t="s">
        <v>371</v>
      </c>
      <c r="C133" s="2">
        <v>4</v>
      </c>
      <c r="D133" s="2" t="s">
        <v>137</v>
      </c>
      <c r="E133" s="46">
        <v>42497</v>
      </c>
      <c r="F133" s="245">
        <v>0.375</v>
      </c>
      <c r="G133" s="2" t="s">
        <v>323</v>
      </c>
      <c r="H133" s="2" t="s">
        <v>324</v>
      </c>
      <c r="I133" s="2">
        <v>13</v>
      </c>
      <c r="J133" s="2" t="s">
        <v>325</v>
      </c>
      <c r="K133" s="2"/>
      <c r="L133" s="2"/>
      <c r="M133" s="2"/>
      <c r="N133" s="2"/>
      <c r="O133" s="2"/>
    </row>
    <row r="134" spans="1:15" x14ac:dyDescent="0.25">
      <c r="A134" s="2" t="s">
        <v>2</v>
      </c>
      <c r="B134" s="2" t="s">
        <v>371</v>
      </c>
      <c r="C134" s="2">
        <v>7</v>
      </c>
      <c r="D134" s="2" t="s">
        <v>379</v>
      </c>
      <c r="E134" s="46">
        <v>42498</v>
      </c>
      <c r="F134" s="245">
        <v>0.7270833333333333</v>
      </c>
      <c r="G134" s="2" t="s">
        <v>293</v>
      </c>
      <c r="H134" s="2" t="s">
        <v>294</v>
      </c>
      <c r="I134" s="2">
        <v>1</v>
      </c>
      <c r="J134" s="2" t="s">
        <v>297</v>
      </c>
      <c r="K134" s="2"/>
      <c r="L134" s="2"/>
      <c r="M134" s="2"/>
      <c r="N134" s="2"/>
      <c r="O134" s="2"/>
    </row>
    <row r="135" spans="1:15" x14ac:dyDescent="0.25">
      <c r="A135" s="2" t="s">
        <v>2</v>
      </c>
      <c r="B135" s="2" t="s">
        <v>371</v>
      </c>
      <c r="C135" s="2">
        <v>8</v>
      </c>
      <c r="D135" s="2" t="s">
        <v>354</v>
      </c>
      <c r="E135" s="46">
        <v>42499</v>
      </c>
      <c r="F135" s="245">
        <v>0.8125</v>
      </c>
      <c r="G135" s="2" t="s">
        <v>320</v>
      </c>
      <c r="H135" s="2" t="s">
        <v>321</v>
      </c>
      <c r="I135" s="2">
        <v>1</v>
      </c>
      <c r="J135" s="2" t="s">
        <v>380</v>
      </c>
      <c r="K135" s="2"/>
      <c r="L135" s="2"/>
      <c r="M135" s="2"/>
      <c r="N135" s="2"/>
      <c r="O135" s="2"/>
    </row>
    <row r="136" spans="1:15" x14ac:dyDescent="0.25">
      <c r="A136" s="2" t="s">
        <v>2</v>
      </c>
      <c r="B136" s="2" t="s">
        <v>371</v>
      </c>
      <c r="C136" s="2">
        <v>5</v>
      </c>
      <c r="D136" s="2" t="s">
        <v>292</v>
      </c>
      <c r="E136" s="46">
        <v>42501</v>
      </c>
      <c r="F136" s="245">
        <v>0.33333333333333331</v>
      </c>
      <c r="G136" s="2" t="s">
        <v>301</v>
      </c>
      <c r="H136" s="2" t="s">
        <v>302</v>
      </c>
      <c r="I136" s="2">
        <v>3</v>
      </c>
      <c r="J136" s="2" t="s">
        <v>353</v>
      </c>
      <c r="K136" s="2"/>
      <c r="L136" s="2"/>
      <c r="M136" s="2"/>
      <c r="N136" s="2"/>
      <c r="O136" s="2"/>
    </row>
    <row r="137" spans="1:15" x14ac:dyDescent="0.25">
      <c r="A137" s="2" t="s">
        <v>2</v>
      </c>
      <c r="B137" s="2" t="s">
        <v>371</v>
      </c>
      <c r="C137" s="2">
        <v>6</v>
      </c>
      <c r="D137" s="2" t="s">
        <v>356</v>
      </c>
      <c r="E137" s="46">
        <v>42501</v>
      </c>
      <c r="F137" s="245">
        <v>0.60416666666666663</v>
      </c>
      <c r="G137" s="2"/>
      <c r="H137" s="2"/>
      <c r="I137" s="2">
        <v>19</v>
      </c>
      <c r="J137" s="2" t="s">
        <v>334</v>
      </c>
      <c r="K137" s="2"/>
      <c r="L137" s="2"/>
      <c r="M137" s="2"/>
      <c r="N137" s="2"/>
      <c r="O137" s="2"/>
    </row>
    <row r="138" spans="1:15" x14ac:dyDescent="0.25">
      <c r="A138" s="2" t="s">
        <v>2</v>
      </c>
      <c r="B138" s="2" t="s">
        <v>371</v>
      </c>
      <c r="C138" s="2">
        <v>3</v>
      </c>
      <c r="D138" s="2" t="s">
        <v>298</v>
      </c>
      <c r="E138" s="46">
        <v>42502</v>
      </c>
      <c r="F138" s="245">
        <v>0.8125</v>
      </c>
      <c r="G138" s="2" t="s">
        <v>381</v>
      </c>
      <c r="H138" s="2" t="s">
        <v>382</v>
      </c>
      <c r="I138" s="2">
        <v>1</v>
      </c>
      <c r="J138" s="2"/>
      <c r="K138" s="2"/>
      <c r="L138" s="2"/>
      <c r="M138" s="2"/>
      <c r="N138" s="2"/>
      <c r="O138" s="2"/>
    </row>
    <row r="139" spans="1:15" x14ac:dyDescent="0.25">
      <c r="A139" s="2" t="s">
        <v>2</v>
      </c>
      <c r="B139" s="2" t="s">
        <v>371</v>
      </c>
      <c r="C139" s="2">
        <v>1</v>
      </c>
      <c r="D139" s="2" t="s">
        <v>354</v>
      </c>
      <c r="E139" s="46">
        <v>42504</v>
      </c>
      <c r="F139" s="245">
        <v>0.5625</v>
      </c>
      <c r="G139" s="2" t="s">
        <v>363</v>
      </c>
      <c r="H139" s="2" t="s">
        <v>364</v>
      </c>
      <c r="I139" s="2">
        <v>1</v>
      </c>
      <c r="J139" s="2"/>
      <c r="K139" s="2"/>
      <c r="L139" s="2"/>
      <c r="M139" s="2"/>
      <c r="N139" s="2"/>
      <c r="O139" s="2"/>
    </row>
    <row r="140" spans="1:15" x14ac:dyDescent="0.25">
      <c r="A140" s="2" t="s">
        <v>2</v>
      </c>
      <c r="B140" s="2" t="s">
        <v>371</v>
      </c>
      <c r="C140" s="2">
        <v>4</v>
      </c>
      <c r="D140" s="2" t="s">
        <v>298</v>
      </c>
      <c r="E140" s="46">
        <v>42506</v>
      </c>
      <c r="F140" s="245">
        <v>0.5</v>
      </c>
      <c r="G140" s="2" t="s">
        <v>301</v>
      </c>
      <c r="H140" s="2" t="s">
        <v>302</v>
      </c>
      <c r="I140" s="2">
        <v>5</v>
      </c>
      <c r="J140" s="2"/>
      <c r="K140" s="2"/>
      <c r="L140" s="2"/>
      <c r="M140" s="2"/>
      <c r="N140" s="2"/>
      <c r="O140" s="2"/>
    </row>
    <row r="141" spans="1:15" x14ac:dyDescent="0.25">
      <c r="A141" s="2" t="s">
        <v>2</v>
      </c>
      <c r="B141" s="2" t="s">
        <v>371</v>
      </c>
      <c r="C141" s="2">
        <v>1</v>
      </c>
      <c r="D141" s="2" t="s">
        <v>345</v>
      </c>
      <c r="E141" s="46">
        <v>42507</v>
      </c>
      <c r="F141" s="245">
        <v>0.32291666666666669</v>
      </c>
      <c r="G141" s="2" t="s">
        <v>346</v>
      </c>
      <c r="H141" s="2" t="s">
        <v>347</v>
      </c>
      <c r="I141" s="2">
        <v>1</v>
      </c>
      <c r="J141" s="2" t="s">
        <v>334</v>
      </c>
      <c r="K141" s="2"/>
      <c r="L141" s="2"/>
      <c r="M141" s="2"/>
      <c r="N141" s="2"/>
      <c r="O141" s="2"/>
    </row>
    <row r="142" spans="1:15" x14ac:dyDescent="0.25">
      <c r="A142" s="2" t="s">
        <v>2</v>
      </c>
      <c r="B142" s="2" t="s">
        <v>371</v>
      </c>
      <c r="C142" s="2">
        <v>2</v>
      </c>
      <c r="D142" s="2" t="s">
        <v>292</v>
      </c>
      <c r="E142" s="46">
        <v>42511</v>
      </c>
      <c r="F142" s="245">
        <v>0.70833333333333337</v>
      </c>
      <c r="G142" s="2" t="s">
        <v>301</v>
      </c>
      <c r="H142" s="2" t="s">
        <v>302</v>
      </c>
      <c r="I142" s="2">
        <v>7</v>
      </c>
      <c r="J142" s="2"/>
      <c r="K142" s="2"/>
      <c r="L142" s="2"/>
      <c r="M142" s="2"/>
      <c r="N142" s="2"/>
      <c r="O142" s="2"/>
    </row>
    <row r="143" spans="1:15" x14ac:dyDescent="0.25">
      <c r="A143" s="2" t="s">
        <v>2</v>
      </c>
      <c r="B143" s="2" t="s">
        <v>371</v>
      </c>
      <c r="C143" s="2">
        <v>1</v>
      </c>
      <c r="D143" s="2" t="s">
        <v>292</v>
      </c>
      <c r="E143" s="46">
        <v>42513</v>
      </c>
      <c r="F143" s="245">
        <v>0.71319444444444446</v>
      </c>
      <c r="G143" s="2" t="s">
        <v>383</v>
      </c>
      <c r="H143" s="2" t="s">
        <v>384</v>
      </c>
      <c r="I143" s="2">
        <v>1</v>
      </c>
      <c r="J143" s="2" t="s">
        <v>385</v>
      </c>
      <c r="K143" s="2"/>
      <c r="L143" s="2"/>
      <c r="M143" s="2"/>
      <c r="N143" s="2"/>
      <c r="O143" s="2"/>
    </row>
    <row r="144" spans="1:15" x14ac:dyDescent="0.25">
      <c r="A144" s="2" t="s">
        <v>2</v>
      </c>
      <c r="B144" s="2" t="s">
        <v>371</v>
      </c>
      <c r="C144" s="2">
        <v>1</v>
      </c>
      <c r="D144" s="2" t="s">
        <v>345</v>
      </c>
      <c r="E144" s="46">
        <v>42515</v>
      </c>
      <c r="F144" s="245">
        <v>0.86111111111111116</v>
      </c>
      <c r="G144" s="2" t="s">
        <v>346</v>
      </c>
      <c r="H144" s="2" t="s">
        <v>347</v>
      </c>
      <c r="I144" s="2">
        <v>1</v>
      </c>
      <c r="J144" s="2" t="s">
        <v>385</v>
      </c>
      <c r="K144" s="2"/>
      <c r="L144" s="2"/>
      <c r="M144" s="2"/>
      <c r="N144" s="2"/>
      <c r="O144" s="2"/>
    </row>
    <row r="145" spans="1:62" x14ac:dyDescent="0.25">
      <c r="A145" s="2"/>
      <c r="C145" s="2">
        <f>SUM(C114:C144)</f>
        <v>241</v>
      </c>
      <c r="D145" s="2"/>
      <c r="E145" s="46"/>
      <c r="F145" s="245"/>
      <c r="G145" s="2"/>
      <c r="H145" s="2"/>
      <c r="I145" s="2"/>
      <c r="J145" s="2"/>
      <c r="K145" s="2"/>
      <c r="L145" s="2"/>
      <c r="M145" s="2"/>
      <c r="N145" s="2"/>
      <c r="O145" s="2"/>
    </row>
    <row r="146" spans="1:62" x14ac:dyDescent="0.25">
      <c r="A146" s="2" t="s">
        <v>386</v>
      </c>
      <c r="B146" s="2" t="s">
        <v>387</v>
      </c>
      <c r="C146" s="2">
        <v>8</v>
      </c>
      <c r="D146" s="2" t="s">
        <v>298</v>
      </c>
      <c r="E146" s="46">
        <v>42490</v>
      </c>
      <c r="F146" s="245">
        <v>0.82291666666666663</v>
      </c>
      <c r="G146" s="2" t="s">
        <v>350</v>
      </c>
      <c r="H146" s="2" t="s">
        <v>351</v>
      </c>
      <c r="I146" s="2">
        <v>1</v>
      </c>
      <c r="J146" s="2"/>
      <c r="K146" s="2"/>
      <c r="L146" s="2"/>
      <c r="M146" s="2"/>
      <c r="N146" s="2"/>
      <c r="O146" s="2"/>
    </row>
    <row r="147" spans="1:62" x14ac:dyDescent="0.25">
      <c r="A147" s="2" t="s">
        <v>386</v>
      </c>
      <c r="B147" s="2" t="s">
        <v>387</v>
      </c>
      <c r="C147" s="2">
        <v>1</v>
      </c>
      <c r="D147" s="2" t="s">
        <v>354</v>
      </c>
      <c r="E147" s="46">
        <v>42491</v>
      </c>
      <c r="F147" s="245">
        <v>0.40277777777777773</v>
      </c>
      <c r="G147" s="2" t="s">
        <v>388</v>
      </c>
      <c r="H147" s="2" t="s">
        <v>389</v>
      </c>
      <c r="I147" s="2">
        <v>1</v>
      </c>
      <c r="J147" s="2" t="s">
        <v>315</v>
      </c>
      <c r="K147" s="2"/>
      <c r="L147" s="2"/>
      <c r="M147" s="2"/>
      <c r="N147" s="2"/>
      <c r="O147" s="2"/>
    </row>
    <row r="148" spans="1:62" x14ac:dyDescent="0.25">
      <c r="A148" s="2" t="s">
        <v>386</v>
      </c>
      <c r="B148" s="2" t="s">
        <v>387</v>
      </c>
      <c r="C148" s="2">
        <v>5</v>
      </c>
      <c r="D148" s="2" t="s">
        <v>390</v>
      </c>
      <c r="E148" s="46">
        <v>42496</v>
      </c>
      <c r="F148" s="245">
        <v>0.70763888888888893</v>
      </c>
      <c r="G148" s="2" t="s">
        <v>391</v>
      </c>
      <c r="H148" s="2" t="s">
        <v>392</v>
      </c>
      <c r="I148" s="2">
        <v>3</v>
      </c>
      <c r="J148" s="2" t="s">
        <v>393</v>
      </c>
      <c r="K148" s="2"/>
      <c r="L148" s="2"/>
      <c r="M148" s="2"/>
      <c r="N148" s="2"/>
      <c r="O148" s="2"/>
    </row>
    <row r="149" spans="1:62" x14ac:dyDescent="0.25">
      <c r="A149" s="2"/>
      <c r="C149" s="2">
        <f>SUM(C146:C148)</f>
        <v>14</v>
      </c>
      <c r="D149" s="2"/>
      <c r="E149" s="46"/>
      <c r="F149" s="245"/>
      <c r="G149" s="2"/>
      <c r="H149" s="2"/>
      <c r="I149" s="2"/>
      <c r="J149" s="2"/>
      <c r="K149" s="2"/>
      <c r="L149" s="2"/>
      <c r="M149" s="2"/>
      <c r="N149" s="2"/>
      <c r="O149" s="2"/>
    </row>
    <row r="150" spans="1:62" x14ac:dyDescent="0.25">
      <c r="A150" s="2" t="s">
        <v>14</v>
      </c>
      <c r="B150" s="2" t="s">
        <v>394</v>
      </c>
      <c r="C150" s="2">
        <v>5</v>
      </c>
      <c r="D150" s="2" t="s">
        <v>298</v>
      </c>
      <c r="E150" s="46">
        <v>42461</v>
      </c>
      <c r="F150" s="245">
        <v>0.46180555555555558</v>
      </c>
      <c r="G150" s="2" t="s">
        <v>381</v>
      </c>
      <c r="H150" s="2" t="s">
        <v>382</v>
      </c>
      <c r="I150" s="2">
        <v>1</v>
      </c>
      <c r="J150" s="2"/>
      <c r="K150" s="2"/>
      <c r="L150" s="2"/>
      <c r="M150" s="2"/>
      <c r="N150" s="2"/>
      <c r="O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1:62" x14ac:dyDescent="0.25">
      <c r="A151" s="2" t="s">
        <v>14</v>
      </c>
      <c r="B151" s="2" t="s">
        <v>394</v>
      </c>
      <c r="C151" s="2">
        <v>2</v>
      </c>
      <c r="D151" s="2" t="s">
        <v>292</v>
      </c>
      <c r="E151" s="46">
        <v>42480</v>
      </c>
      <c r="F151" s="245">
        <v>0.68055555555555547</v>
      </c>
      <c r="G151" s="2" t="s">
        <v>293</v>
      </c>
      <c r="H151" s="2" t="s">
        <v>294</v>
      </c>
      <c r="I151" s="2">
        <v>1</v>
      </c>
      <c r="J151" s="2" t="s">
        <v>297</v>
      </c>
      <c r="K151" s="2"/>
      <c r="L151" s="2"/>
      <c r="M151" s="2"/>
      <c r="N151" s="2"/>
      <c r="O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1:62" x14ac:dyDescent="0.25">
      <c r="A152" s="2" t="s">
        <v>14</v>
      </c>
      <c r="B152" s="2" t="s">
        <v>394</v>
      </c>
      <c r="C152" s="2">
        <v>76</v>
      </c>
      <c r="D152" s="2" t="s">
        <v>292</v>
      </c>
      <c r="E152" s="46">
        <v>42486</v>
      </c>
      <c r="F152" s="245">
        <v>0.79166666666666663</v>
      </c>
      <c r="G152" s="2" t="s">
        <v>293</v>
      </c>
      <c r="H152" s="2" t="s">
        <v>294</v>
      </c>
      <c r="I152" s="2">
        <v>5</v>
      </c>
      <c r="J152" s="2" t="s">
        <v>377</v>
      </c>
      <c r="K152" s="2"/>
      <c r="L152" s="2"/>
      <c r="M152" s="2"/>
      <c r="N152" s="2"/>
      <c r="O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1:62" x14ac:dyDescent="0.25">
      <c r="A153" s="2" t="s">
        <v>14</v>
      </c>
      <c r="B153" s="2" t="s">
        <v>394</v>
      </c>
      <c r="C153" s="2">
        <v>31</v>
      </c>
      <c r="D153" s="2" t="s">
        <v>298</v>
      </c>
      <c r="E153" s="46">
        <v>42486</v>
      </c>
      <c r="F153" s="245">
        <v>0.79166666666666663</v>
      </c>
      <c r="G153" s="2" t="s">
        <v>301</v>
      </c>
      <c r="H153" s="2" t="s">
        <v>302</v>
      </c>
      <c r="I153" s="2">
        <v>5</v>
      </c>
      <c r="J153" s="2"/>
      <c r="K153" s="2"/>
      <c r="L153" s="2"/>
      <c r="M153" s="2"/>
      <c r="N153" s="2"/>
      <c r="O153" s="2"/>
    </row>
    <row r="154" spans="1:62" x14ac:dyDescent="0.25">
      <c r="A154" s="2" t="s">
        <v>14</v>
      </c>
      <c r="B154" s="2" t="s">
        <v>394</v>
      </c>
      <c r="C154" s="2">
        <v>150</v>
      </c>
      <c r="D154" s="2" t="s">
        <v>298</v>
      </c>
      <c r="E154" s="46">
        <v>42489</v>
      </c>
      <c r="F154" s="245">
        <v>0.37152777777777773</v>
      </c>
      <c r="G154" s="2" t="s">
        <v>293</v>
      </c>
      <c r="H154" s="2" t="s">
        <v>294</v>
      </c>
      <c r="I154" s="2">
        <v>1</v>
      </c>
      <c r="J154" s="2" t="s">
        <v>297</v>
      </c>
      <c r="K154" s="2"/>
      <c r="L154" s="2"/>
      <c r="M154" s="2"/>
      <c r="N154" s="2"/>
      <c r="O154" s="2"/>
    </row>
    <row r="155" spans="1:62" x14ac:dyDescent="0.25">
      <c r="A155" s="2" t="s">
        <v>14</v>
      </c>
      <c r="B155" s="2" t="s">
        <v>394</v>
      </c>
      <c r="C155" s="2">
        <v>30</v>
      </c>
      <c r="D155" s="2" t="s">
        <v>298</v>
      </c>
      <c r="E155" s="46">
        <v>42490</v>
      </c>
      <c r="F155" s="245">
        <v>0.625</v>
      </c>
      <c r="G155" s="2" t="s">
        <v>350</v>
      </c>
      <c r="H155" s="2" t="s">
        <v>351</v>
      </c>
      <c r="I155" s="2">
        <v>1</v>
      </c>
      <c r="J155" s="2"/>
      <c r="K155" s="2"/>
      <c r="L155" s="2"/>
      <c r="M155" s="2"/>
      <c r="N155" s="2"/>
      <c r="O155" s="2"/>
    </row>
    <row r="156" spans="1:62" x14ac:dyDescent="0.25">
      <c r="A156" s="2" t="s">
        <v>14</v>
      </c>
      <c r="B156" s="2" t="s">
        <v>394</v>
      </c>
      <c r="C156" s="2">
        <v>24</v>
      </c>
      <c r="D156" s="2" t="s">
        <v>292</v>
      </c>
      <c r="E156" s="46">
        <v>42491</v>
      </c>
      <c r="F156" s="245">
        <v>0.41666666666666669</v>
      </c>
      <c r="G156" s="2" t="s">
        <v>301</v>
      </c>
      <c r="H156" s="2" t="s">
        <v>302</v>
      </c>
      <c r="I156" s="2">
        <v>3</v>
      </c>
      <c r="J156" s="2" t="s">
        <v>395</v>
      </c>
      <c r="K156" s="2"/>
      <c r="L156" s="2"/>
      <c r="M156" s="2"/>
      <c r="N156" s="2"/>
      <c r="O156" s="2"/>
    </row>
    <row r="157" spans="1:62" x14ac:dyDescent="0.25">
      <c r="A157" s="2" t="s">
        <v>14</v>
      </c>
      <c r="B157" s="2" t="s">
        <v>394</v>
      </c>
      <c r="C157" s="2">
        <v>5</v>
      </c>
      <c r="D157" s="2" t="s">
        <v>298</v>
      </c>
      <c r="E157" s="46">
        <v>42491</v>
      </c>
      <c r="F157" s="245">
        <v>0.41666666666666669</v>
      </c>
      <c r="G157" s="2" t="s">
        <v>301</v>
      </c>
      <c r="H157" s="2" t="s">
        <v>302</v>
      </c>
      <c r="I157" s="2">
        <v>5</v>
      </c>
      <c r="J157" s="2"/>
      <c r="K157" s="2"/>
      <c r="L157" s="2"/>
      <c r="M157" s="2"/>
      <c r="N157" s="2"/>
      <c r="O157" s="2"/>
    </row>
    <row r="158" spans="1:62" x14ac:dyDescent="0.25">
      <c r="A158" s="2" t="s">
        <v>14</v>
      </c>
      <c r="B158" s="2" t="s">
        <v>394</v>
      </c>
      <c r="C158" s="2">
        <v>1</v>
      </c>
      <c r="D158" s="2" t="s">
        <v>354</v>
      </c>
      <c r="E158" s="46">
        <v>42491</v>
      </c>
      <c r="F158" s="245">
        <v>0.41666666666666669</v>
      </c>
      <c r="G158" s="2" t="s">
        <v>301</v>
      </c>
      <c r="H158" s="2" t="s">
        <v>302</v>
      </c>
      <c r="I158" s="2">
        <v>4</v>
      </c>
      <c r="J158" s="2"/>
      <c r="K158" s="2"/>
      <c r="L158" s="2"/>
      <c r="M158" s="2"/>
      <c r="N158" s="2"/>
      <c r="O158" s="2"/>
    </row>
    <row r="159" spans="1:62" x14ac:dyDescent="0.25">
      <c r="A159" s="2" t="s">
        <v>14</v>
      </c>
      <c r="B159" s="2" t="s">
        <v>394</v>
      </c>
      <c r="C159" s="2">
        <v>40</v>
      </c>
      <c r="D159" s="2" t="s">
        <v>298</v>
      </c>
      <c r="E159" s="46">
        <v>42492</v>
      </c>
      <c r="F159" s="245">
        <v>0.47916666666666669</v>
      </c>
      <c r="G159" s="2" t="s">
        <v>301</v>
      </c>
      <c r="H159" s="2" t="s">
        <v>302</v>
      </c>
      <c r="I159" s="2">
        <v>1</v>
      </c>
      <c r="J159" s="2"/>
      <c r="K159" s="2"/>
      <c r="L159" s="2"/>
      <c r="M159" s="2"/>
      <c r="N159" s="2"/>
      <c r="O159" s="2"/>
    </row>
    <row r="160" spans="1:62" x14ac:dyDescent="0.25">
      <c r="A160" s="2" t="s">
        <v>14</v>
      </c>
      <c r="B160" s="2" t="s">
        <v>394</v>
      </c>
      <c r="C160" s="2">
        <v>25</v>
      </c>
      <c r="D160" s="2" t="s">
        <v>298</v>
      </c>
      <c r="E160" s="46">
        <v>42493</v>
      </c>
      <c r="F160" s="245">
        <v>0.47916666666666669</v>
      </c>
      <c r="G160" s="2" t="s">
        <v>301</v>
      </c>
      <c r="H160" s="2" t="s">
        <v>302</v>
      </c>
      <c r="I160" s="2">
        <v>2</v>
      </c>
      <c r="J160" s="2"/>
      <c r="K160" s="2"/>
      <c r="L160" s="2"/>
      <c r="M160" s="2"/>
      <c r="N160" s="2"/>
      <c r="O160" s="2"/>
    </row>
    <row r="161" spans="1:15" x14ac:dyDescent="0.25">
      <c r="A161" s="2" t="s">
        <v>14</v>
      </c>
      <c r="B161" s="2" t="s">
        <v>394</v>
      </c>
      <c r="C161" s="2">
        <v>30</v>
      </c>
      <c r="D161" s="2" t="s">
        <v>298</v>
      </c>
      <c r="E161" s="46">
        <v>42494</v>
      </c>
      <c r="F161" s="245">
        <v>0.57638888888888895</v>
      </c>
      <c r="G161" s="2" t="s">
        <v>293</v>
      </c>
      <c r="H161" s="2" t="s">
        <v>294</v>
      </c>
      <c r="I161" s="2">
        <v>6</v>
      </c>
      <c r="J161" s="2" t="s">
        <v>297</v>
      </c>
      <c r="K161" s="2"/>
      <c r="L161" s="2"/>
      <c r="M161" s="2"/>
      <c r="N161" s="2"/>
      <c r="O161" s="2"/>
    </row>
    <row r="162" spans="1:15" x14ac:dyDescent="0.25">
      <c r="A162" s="2" t="s">
        <v>14</v>
      </c>
      <c r="B162" s="2" t="s">
        <v>394</v>
      </c>
      <c r="C162" s="2">
        <v>133</v>
      </c>
      <c r="D162" s="2" t="s">
        <v>292</v>
      </c>
      <c r="E162" s="46">
        <v>42496</v>
      </c>
      <c r="F162" s="245">
        <v>0.70833333333333337</v>
      </c>
      <c r="G162" s="2" t="s">
        <v>301</v>
      </c>
      <c r="H162" s="2" t="s">
        <v>302</v>
      </c>
      <c r="I162" s="2">
        <v>4</v>
      </c>
      <c r="J162" s="2" t="s">
        <v>378</v>
      </c>
      <c r="K162" s="2"/>
      <c r="L162" s="2"/>
      <c r="M162" s="2"/>
      <c r="N162" s="2"/>
      <c r="O162" s="2"/>
    </row>
    <row r="163" spans="1:15" x14ac:dyDescent="0.25">
      <c r="A163" s="2" t="s">
        <v>14</v>
      </c>
      <c r="B163" s="2" t="s">
        <v>394</v>
      </c>
      <c r="C163" s="2">
        <v>85</v>
      </c>
      <c r="D163" s="2" t="s">
        <v>298</v>
      </c>
      <c r="E163" s="46">
        <v>42496</v>
      </c>
      <c r="F163" s="245">
        <v>0.70833333333333337</v>
      </c>
      <c r="G163" s="2" t="s">
        <v>301</v>
      </c>
      <c r="H163" s="2" t="s">
        <v>302</v>
      </c>
      <c r="I163" s="2">
        <v>6</v>
      </c>
      <c r="J163" s="2"/>
      <c r="K163" s="2"/>
      <c r="L163" s="2"/>
      <c r="M163" s="2"/>
      <c r="N163" s="2"/>
      <c r="O163" s="2"/>
    </row>
    <row r="164" spans="1:15" x14ac:dyDescent="0.25">
      <c r="A164" s="2" t="s">
        <v>14</v>
      </c>
      <c r="B164" s="2" t="s">
        <v>394</v>
      </c>
      <c r="C164" s="2">
        <v>3</v>
      </c>
      <c r="D164" s="2" t="s">
        <v>348</v>
      </c>
      <c r="E164" s="46">
        <v>42496</v>
      </c>
      <c r="F164" s="245">
        <v>0.70833333333333337</v>
      </c>
      <c r="G164" s="2" t="s">
        <v>301</v>
      </c>
      <c r="H164" s="2" t="s">
        <v>302</v>
      </c>
      <c r="I164" s="2">
        <v>3</v>
      </c>
      <c r="J164" s="2"/>
      <c r="K164" s="2"/>
      <c r="L164" s="2"/>
      <c r="M164" s="2"/>
      <c r="N164" s="2"/>
      <c r="O164" s="2"/>
    </row>
    <row r="165" spans="1:15" x14ac:dyDescent="0.25">
      <c r="A165" s="2" t="s">
        <v>14</v>
      </c>
      <c r="B165" s="2" t="s">
        <v>394</v>
      </c>
      <c r="C165" s="2">
        <v>300</v>
      </c>
      <c r="D165" s="2" t="s">
        <v>137</v>
      </c>
      <c r="E165" s="46">
        <v>42497</v>
      </c>
      <c r="F165" s="245">
        <v>0.375</v>
      </c>
      <c r="G165" s="2" t="s">
        <v>323</v>
      </c>
      <c r="H165" s="2" t="s">
        <v>324</v>
      </c>
      <c r="I165" s="2">
        <v>13</v>
      </c>
      <c r="J165" s="2" t="s">
        <v>325</v>
      </c>
      <c r="K165" s="2"/>
      <c r="L165" s="2"/>
      <c r="M165" s="2"/>
      <c r="N165" s="2"/>
      <c r="O165" s="2"/>
    </row>
    <row r="166" spans="1:15" x14ac:dyDescent="0.25">
      <c r="A166" s="2" t="s">
        <v>14</v>
      </c>
      <c r="B166" s="2" t="s">
        <v>394</v>
      </c>
      <c r="C166" s="2">
        <v>200</v>
      </c>
      <c r="D166" s="2" t="s">
        <v>379</v>
      </c>
      <c r="E166" s="46">
        <v>42497</v>
      </c>
      <c r="F166" s="245">
        <v>0.625</v>
      </c>
      <c r="G166" s="2" t="s">
        <v>301</v>
      </c>
      <c r="H166" s="2" t="s">
        <v>302</v>
      </c>
      <c r="I166" s="2">
        <v>3</v>
      </c>
      <c r="J166" s="2"/>
      <c r="K166" s="2"/>
      <c r="L166" s="2"/>
      <c r="M166" s="2"/>
      <c r="N166" s="2"/>
      <c r="O166" s="2"/>
    </row>
    <row r="167" spans="1:15" x14ac:dyDescent="0.25">
      <c r="A167" s="2" t="s">
        <v>14</v>
      </c>
      <c r="B167" s="2" t="s">
        <v>394</v>
      </c>
      <c r="C167" s="2">
        <v>200</v>
      </c>
      <c r="D167" s="2" t="s">
        <v>298</v>
      </c>
      <c r="E167" s="46">
        <v>42497</v>
      </c>
      <c r="F167" s="245">
        <v>0.61458333333333337</v>
      </c>
      <c r="G167" s="2" t="s">
        <v>301</v>
      </c>
      <c r="H167" s="2" t="s">
        <v>302</v>
      </c>
      <c r="I167" s="2">
        <v>2</v>
      </c>
      <c r="J167" s="2"/>
      <c r="K167" s="2"/>
      <c r="L167" s="2"/>
      <c r="M167" s="2"/>
      <c r="N167" s="2"/>
      <c r="O167" s="2"/>
    </row>
    <row r="168" spans="1:15" x14ac:dyDescent="0.25">
      <c r="A168" s="2" t="s">
        <v>14</v>
      </c>
      <c r="B168" s="2" t="s">
        <v>394</v>
      </c>
      <c r="C168" s="2">
        <v>11</v>
      </c>
      <c r="D168" s="2" t="s">
        <v>379</v>
      </c>
      <c r="E168" s="46">
        <v>42498</v>
      </c>
      <c r="F168" s="245">
        <v>0.7270833333333333</v>
      </c>
      <c r="G168" s="2" t="s">
        <v>293</v>
      </c>
      <c r="H168" s="2" t="s">
        <v>294</v>
      </c>
      <c r="I168" s="2">
        <v>1</v>
      </c>
      <c r="J168" s="2" t="s">
        <v>297</v>
      </c>
      <c r="K168" s="2"/>
      <c r="L168" s="2"/>
      <c r="M168" s="2"/>
      <c r="N168" s="2"/>
      <c r="O168" s="2"/>
    </row>
    <row r="169" spans="1:15" x14ac:dyDescent="0.25">
      <c r="A169" s="2" t="s">
        <v>14</v>
      </c>
      <c r="B169" s="2" t="s">
        <v>394</v>
      </c>
      <c r="C169" s="2">
        <v>40</v>
      </c>
      <c r="D169" s="2" t="s">
        <v>292</v>
      </c>
      <c r="E169" s="46">
        <v>42498</v>
      </c>
      <c r="F169" s="245">
        <v>0.73958333333333337</v>
      </c>
      <c r="G169" s="2" t="s">
        <v>293</v>
      </c>
      <c r="H169" s="2" t="s">
        <v>294</v>
      </c>
      <c r="I169" s="2">
        <v>1</v>
      </c>
      <c r="J169" s="2" t="s">
        <v>297</v>
      </c>
      <c r="K169" s="2"/>
      <c r="L169" s="2"/>
      <c r="M169" s="2"/>
      <c r="N169" s="2"/>
      <c r="O169" s="2"/>
    </row>
    <row r="170" spans="1:15" x14ac:dyDescent="0.25">
      <c r="A170" s="2" t="s">
        <v>14</v>
      </c>
      <c r="B170" s="2" t="s">
        <v>394</v>
      </c>
      <c r="C170" s="2">
        <v>60</v>
      </c>
      <c r="D170" s="2" t="s">
        <v>298</v>
      </c>
      <c r="E170" s="46">
        <v>42498</v>
      </c>
      <c r="F170" s="245">
        <v>0.59375</v>
      </c>
      <c r="G170" s="2" t="s">
        <v>301</v>
      </c>
      <c r="H170" s="2" t="s">
        <v>302</v>
      </c>
      <c r="I170" s="2">
        <v>1</v>
      </c>
      <c r="J170" s="2"/>
      <c r="K170" s="2"/>
      <c r="L170" s="2"/>
      <c r="M170" s="2"/>
      <c r="N170" s="2"/>
      <c r="O170" s="2"/>
    </row>
    <row r="171" spans="1:15" x14ac:dyDescent="0.25">
      <c r="A171" s="2" t="s">
        <v>14</v>
      </c>
      <c r="B171" s="2" t="s">
        <v>394</v>
      </c>
      <c r="C171" s="2">
        <v>130</v>
      </c>
      <c r="D171" s="2" t="s">
        <v>298</v>
      </c>
      <c r="E171" s="46">
        <v>42499</v>
      </c>
      <c r="F171" s="245">
        <v>0.58333333333333337</v>
      </c>
      <c r="G171" s="2" t="s">
        <v>301</v>
      </c>
      <c r="H171" s="2" t="s">
        <v>302</v>
      </c>
      <c r="I171" s="2">
        <v>1</v>
      </c>
      <c r="J171" s="2"/>
      <c r="K171" s="2"/>
      <c r="L171" s="2"/>
      <c r="M171" s="2"/>
      <c r="N171" s="2"/>
      <c r="O171" s="2"/>
    </row>
    <row r="172" spans="1:15" x14ac:dyDescent="0.25">
      <c r="A172" s="2" t="s">
        <v>14</v>
      </c>
      <c r="B172" s="2" t="s">
        <v>394</v>
      </c>
      <c r="C172" s="2">
        <v>2</v>
      </c>
      <c r="D172" s="2" t="s">
        <v>379</v>
      </c>
      <c r="E172" s="46">
        <v>42501</v>
      </c>
      <c r="F172" s="245">
        <v>0.33333333333333331</v>
      </c>
      <c r="G172" s="2" t="s">
        <v>301</v>
      </c>
      <c r="H172" s="2" t="s">
        <v>302</v>
      </c>
      <c r="I172" s="2">
        <v>3</v>
      </c>
      <c r="J172" s="2"/>
      <c r="K172" s="2"/>
      <c r="L172" s="2"/>
      <c r="M172" s="2"/>
      <c r="N172" s="2"/>
      <c r="O172" s="2"/>
    </row>
    <row r="173" spans="1:15" x14ac:dyDescent="0.25">
      <c r="A173" s="2" t="s">
        <v>14</v>
      </c>
      <c r="B173" s="2" t="s">
        <v>394</v>
      </c>
      <c r="C173" s="2">
        <v>1</v>
      </c>
      <c r="D173" s="2" t="s">
        <v>292</v>
      </c>
      <c r="E173" s="46">
        <v>42501</v>
      </c>
      <c r="F173" s="245">
        <v>0.33333333333333331</v>
      </c>
      <c r="G173" s="2" t="s">
        <v>301</v>
      </c>
      <c r="H173" s="2" t="s">
        <v>302</v>
      </c>
      <c r="I173" s="2">
        <v>3</v>
      </c>
      <c r="J173" s="2" t="s">
        <v>353</v>
      </c>
      <c r="K173" s="2"/>
      <c r="L173" s="2"/>
      <c r="M173" s="2"/>
      <c r="N173" s="2"/>
      <c r="O173" s="2"/>
    </row>
    <row r="174" spans="1:15" x14ac:dyDescent="0.25">
      <c r="A174" s="2" t="s">
        <v>14</v>
      </c>
      <c r="B174" s="2" t="s">
        <v>394</v>
      </c>
      <c r="C174" s="2">
        <v>4</v>
      </c>
      <c r="D174" s="2" t="s">
        <v>298</v>
      </c>
      <c r="E174" s="46">
        <v>42501</v>
      </c>
      <c r="F174" s="245">
        <v>0.33333333333333331</v>
      </c>
      <c r="G174" s="2" t="s">
        <v>301</v>
      </c>
      <c r="H174" s="2" t="s">
        <v>302</v>
      </c>
      <c r="I174" s="2">
        <v>6</v>
      </c>
      <c r="J174" s="2"/>
      <c r="K174" s="2"/>
      <c r="L174" s="2"/>
      <c r="M174" s="2"/>
      <c r="N174" s="2"/>
      <c r="O174" s="2"/>
    </row>
    <row r="175" spans="1:15" x14ac:dyDescent="0.25">
      <c r="A175" s="2" t="s">
        <v>14</v>
      </c>
      <c r="B175" s="2" t="s">
        <v>394</v>
      </c>
      <c r="C175" s="2">
        <v>4</v>
      </c>
      <c r="D175" s="2" t="s">
        <v>356</v>
      </c>
      <c r="E175" s="46">
        <v>42501</v>
      </c>
      <c r="F175" s="245">
        <v>0.60416666666666663</v>
      </c>
      <c r="G175" s="2"/>
      <c r="H175" s="2"/>
      <c r="I175" s="2">
        <v>19</v>
      </c>
      <c r="J175" s="2" t="s">
        <v>334</v>
      </c>
      <c r="K175" s="2"/>
      <c r="L175" s="2"/>
      <c r="M175" s="2"/>
      <c r="N175" s="2"/>
      <c r="O175" s="2"/>
    </row>
    <row r="176" spans="1:15" x14ac:dyDescent="0.25">
      <c r="A176" s="2" t="s">
        <v>14</v>
      </c>
      <c r="B176" s="2" t="s">
        <v>394</v>
      </c>
      <c r="C176" s="2">
        <v>10</v>
      </c>
      <c r="D176" s="2" t="s">
        <v>396</v>
      </c>
      <c r="E176" s="46">
        <v>42503</v>
      </c>
      <c r="F176" s="245">
        <v>0.45833333333333331</v>
      </c>
      <c r="G176" s="2" t="s">
        <v>381</v>
      </c>
      <c r="H176" s="2" t="s">
        <v>382</v>
      </c>
      <c r="I176" s="2">
        <v>1</v>
      </c>
      <c r="J176" s="2"/>
      <c r="K176" s="2"/>
      <c r="L176" s="2"/>
      <c r="M176" s="2"/>
      <c r="N176" s="2"/>
      <c r="O176" s="2"/>
    </row>
    <row r="177" spans="1:61" x14ac:dyDescent="0.25">
      <c r="A177" s="2" t="s">
        <v>14</v>
      </c>
      <c r="B177" s="2" t="s">
        <v>394</v>
      </c>
      <c r="C177" s="2">
        <v>1</v>
      </c>
      <c r="D177" s="2" t="s">
        <v>137</v>
      </c>
      <c r="E177" s="46">
        <v>42503</v>
      </c>
      <c r="F177" s="245">
        <v>0.80555555555555547</v>
      </c>
      <c r="G177" s="2" t="s">
        <v>361</v>
      </c>
      <c r="H177" s="2" t="s">
        <v>362</v>
      </c>
      <c r="I177" s="2">
        <v>4</v>
      </c>
      <c r="J177" s="2"/>
      <c r="K177" s="2"/>
      <c r="L177" s="2"/>
      <c r="M177" s="2"/>
      <c r="N177" s="2"/>
      <c r="O177" s="2"/>
    </row>
    <row r="178" spans="1:61" x14ac:dyDescent="0.25">
      <c r="A178" s="2" t="s">
        <v>14</v>
      </c>
      <c r="B178" s="2" t="s">
        <v>394</v>
      </c>
      <c r="C178" s="2">
        <v>3</v>
      </c>
      <c r="D178" s="2" t="s">
        <v>292</v>
      </c>
      <c r="E178" s="46">
        <v>42503</v>
      </c>
      <c r="F178" s="245">
        <v>0.72986111111111107</v>
      </c>
      <c r="G178" s="2" t="s">
        <v>293</v>
      </c>
      <c r="H178" s="2" t="s">
        <v>294</v>
      </c>
      <c r="I178" s="2">
        <v>1</v>
      </c>
      <c r="J178" s="2" t="s">
        <v>380</v>
      </c>
      <c r="K178" s="2"/>
      <c r="L178" s="2"/>
      <c r="M178" s="2"/>
      <c r="N178" s="2"/>
      <c r="O178" s="2"/>
    </row>
    <row r="179" spans="1:61" x14ac:dyDescent="0.25">
      <c r="A179" s="2" t="s">
        <v>14</v>
      </c>
      <c r="B179" s="2" t="s">
        <v>394</v>
      </c>
      <c r="C179" s="2">
        <v>1</v>
      </c>
      <c r="D179" s="2" t="s">
        <v>298</v>
      </c>
      <c r="E179" s="46">
        <v>42503</v>
      </c>
      <c r="F179" s="245">
        <v>0.31736111111111115</v>
      </c>
      <c r="G179" s="2" t="s">
        <v>336</v>
      </c>
      <c r="H179" s="2" t="s">
        <v>337</v>
      </c>
      <c r="I179" s="2">
        <v>2</v>
      </c>
      <c r="J179" s="2" t="s">
        <v>397</v>
      </c>
      <c r="K179" s="2"/>
      <c r="L179" s="2"/>
      <c r="M179" s="2"/>
      <c r="N179" s="2"/>
      <c r="O179" s="2"/>
    </row>
    <row r="180" spans="1:61" x14ac:dyDescent="0.25">
      <c r="A180" s="2" t="s">
        <v>14</v>
      </c>
      <c r="B180" s="2" t="s">
        <v>394</v>
      </c>
      <c r="C180" s="2">
        <v>5</v>
      </c>
      <c r="D180" s="2" t="s">
        <v>354</v>
      </c>
      <c r="E180" s="46">
        <v>42504</v>
      </c>
      <c r="F180" s="245">
        <v>0.82638888888888884</v>
      </c>
      <c r="G180" s="2" t="s">
        <v>363</v>
      </c>
      <c r="H180" s="2" t="s">
        <v>364</v>
      </c>
      <c r="I180" s="2">
        <v>1</v>
      </c>
      <c r="J180" s="2"/>
      <c r="K180" s="2"/>
      <c r="L180" s="2"/>
      <c r="M180" s="2"/>
      <c r="N180" s="2"/>
      <c r="O180" s="2"/>
    </row>
    <row r="181" spans="1:61" x14ac:dyDescent="0.25">
      <c r="A181" s="2" t="s">
        <v>14</v>
      </c>
      <c r="B181" s="2" t="s">
        <v>394</v>
      </c>
      <c r="C181" s="2">
        <v>5</v>
      </c>
      <c r="D181" s="2" t="s">
        <v>292</v>
      </c>
      <c r="E181" s="46">
        <v>42505</v>
      </c>
      <c r="F181" s="245">
        <v>0.42708333333333331</v>
      </c>
      <c r="G181" s="2" t="s">
        <v>359</v>
      </c>
      <c r="H181" s="2" t="s">
        <v>360</v>
      </c>
      <c r="I181" s="2">
        <v>21</v>
      </c>
      <c r="J181" s="2" t="s">
        <v>398</v>
      </c>
      <c r="K181" s="2"/>
      <c r="L181" s="2"/>
      <c r="M181" s="2"/>
      <c r="N181" s="2"/>
      <c r="O181" s="2"/>
    </row>
    <row r="182" spans="1:61" x14ac:dyDescent="0.25">
      <c r="A182" s="2" t="s">
        <v>14</v>
      </c>
      <c r="B182" s="2" t="s">
        <v>394</v>
      </c>
      <c r="C182" s="2">
        <v>4</v>
      </c>
      <c r="D182" s="2" t="s">
        <v>354</v>
      </c>
      <c r="E182" s="46">
        <v>42505</v>
      </c>
      <c r="F182" s="245">
        <v>0.47500000000000003</v>
      </c>
      <c r="G182" s="2" t="s">
        <v>368</v>
      </c>
      <c r="H182" s="2" t="s">
        <v>369</v>
      </c>
      <c r="I182" s="2">
        <v>5</v>
      </c>
      <c r="J182" s="2" t="s">
        <v>370</v>
      </c>
      <c r="K182" s="2"/>
      <c r="L182" s="2"/>
      <c r="M182" s="2"/>
      <c r="N182" s="2"/>
      <c r="O182" s="2"/>
      <c r="AW182" s="12"/>
      <c r="AX182" s="12"/>
      <c r="AY182" s="12"/>
      <c r="AZ182" s="12"/>
    </row>
    <row r="183" spans="1:61" x14ac:dyDescent="0.25">
      <c r="A183" s="2" t="s">
        <v>14</v>
      </c>
      <c r="B183" s="2" t="s">
        <v>394</v>
      </c>
      <c r="C183" s="2">
        <v>6</v>
      </c>
      <c r="D183" s="2" t="s">
        <v>399</v>
      </c>
      <c r="E183" s="46">
        <v>42505</v>
      </c>
      <c r="F183" s="245">
        <v>0.42708333333333331</v>
      </c>
      <c r="G183" s="2" t="s">
        <v>400</v>
      </c>
      <c r="H183" s="2" t="s">
        <v>401</v>
      </c>
      <c r="I183" s="2">
        <v>23</v>
      </c>
      <c r="J183" s="2" t="s">
        <v>334</v>
      </c>
      <c r="K183" s="2"/>
      <c r="L183" s="2"/>
      <c r="M183" s="2"/>
      <c r="N183" s="2"/>
      <c r="O183" s="2"/>
      <c r="AW183" s="12"/>
      <c r="AX183" s="12"/>
      <c r="AY183" s="12"/>
      <c r="AZ183" s="12"/>
      <c r="BI183" s="2"/>
    </row>
    <row r="184" spans="1:61" x14ac:dyDescent="0.25">
      <c r="A184" s="2" t="s">
        <v>14</v>
      </c>
      <c r="B184" s="2" t="s">
        <v>394</v>
      </c>
      <c r="C184" s="2">
        <v>1</v>
      </c>
      <c r="D184" s="2" t="s">
        <v>292</v>
      </c>
      <c r="E184" s="46">
        <v>42506</v>
      </c>
      <c r="F184" s="245">
        <v>0.5</v>
      </c>
      <c r="G184" s="2" t="s">
        <v>301</v>
      </c>
      <c r="H184" s="2" t="s">
        <v>302</v>
      </c>
      <c r="I184" s="2">
        <v>2</v>
      </c>
      <c r="J184" s="2" t="s">
        <v>402</v>
      </c>
      <c r="K184" s="2"/>
      <c r="L184" s="2"/>
      <c r="M184" s="2"/>
      <c r="N184" s="2"/>
      <c r="O184" s="2"/>
    </row>
    <row r="185" spans="1:61" x14ac:dyDescent="0.25">
      <c r="A185" s="2" t="s">
        <v>14</v>
      </c>
      <c r="B185" s="2" t="s">
        <v>394</v>
      </c>
      <c r="C185" s="2">
        <v>3</v>
      </c>
      <c r="D185" s="2" t="s">
        <v>292</v>
      </c>
      <c r="E185" s="46">
        <v>42506</v>
      </c>
      <c r="F185" s="245">
        <v>0.5</v>
      </c>
      <c r="G185" s="2" t="s">
        <v>301</v>
      </c>
      <c r="H185" s="2" t="s">
        <v>302</v>
      </c>
      <c r="I185" s="2">
        <v>3</v>
      </c>
      <c r="J185" s="2" t="s">
        <v>403</v>
      </c>
      <c r="K185" s="2"/>
      <c r="L185" s="2"/>
      <c r="M185" s="2"/>
      <c r="N185" s="2"/>
      <c r="O185" s="2"/>
    </row>
    <row r="186" spans="1:61" x14ac:dyDescent="0.25">
      <c r="A186" s="2" t="s">
        <v>14</v>
      </c>
      <c r="B186" s="2" t="s">
        <v>394</v>
      </c>
      <c r="C186" s="2">
        <v>50</v>
      </c>
      <c r="D186" s="2" t="s">
        <v>404</v>
      </c>
      <c r="E186" s="46">
        <v>42508</v>
      </c>
      <c r="F186" s="245">
        <v>0.6430555555555556</v>
      </c>
      <c r="G186" s="2" t="s">
        <v>305</v>
      </c>
      <c r="H186" s="2" t="s">
        <v>405</v>
      </c>
      <c r="I186" s="2">
        <v>1</v>
      </c>
      <c r="J186" s="2" t="s">
        <v>406</v>
      </c>
      <c r="K186" s="2"/>
      <c r="L186" s="2"/>
      <c r="M186" s="2"/>
      <c r="N186" s="2"/>
      <c r="O186" s="2"/>
    </row>
    <row r="187" spans="1:61" x14ac:dyDescent="0.25">
      <c r="A187" s="2" t="s">
        <v>14</v>
      </c>
      <c r="B187" s="2" t="s">
        <v>394</v>
      </c>
      <c r="C187" s="2">
        <v>50</v>
      </c>
      <c r="D187" s="2" t="s">
        <v>292</v>
      </c>
      <c r="E187" s="46">
        <v>42511</v>
      </c>
      <c r="F187" s="245">
        <v>0.70833333333333337</v>
      </c>
      <c r="G187" s="2" t="s">
        <v>301</v>
      </c>
      <c r="H187" s="2" t="s">
        <v>302</v>
      </c>
      <c r="I187" s="2">
        <v>7</v>
      </c>
      <c r="J187" s="2"/>
      <c r="K187" s="2"/>
      <c r="L187" s="2"/>
      <c r="M187" s="2"/>
      <c r="N187" s="2"/>
      <c r="O187" s="2"/>
    </row>
    <row r="188" spans="1:61" x14ac:dyDescent="0.25">
      <c r="A188" s="2" t="s">
        <v>14</v>
      </c>
      <c r="B188" s="2" t="s">
        <v>394</v>
      </c>
      <c r="C188" s="2">
        <v>2</v>
      </c>
      <c r="D188" s="2" t="s">
        <v>298</v>
      </c>
      <c r="E188" s="46">
        <v>42511</v>
      </c>
      <c r="F188" s="245">
        <v>0.70833333333333337</v>
      </c>
      <c r="G188" s="2" t="s">
        <v>301</v>
      </c>
      <c r="H188" s="2" t="s">
        <v>302</v>
      </c>
      <c r="I188" s="2">
        <v>5</v>
      </c>
      <c r="J188" s="2"/>
      <c r="K188" s="2"/>
      <c r="L188" s="2"/>
      <c r="M188" s="2"/>
      <c r="N188" s="2"/>
      <c r="O188" s="2"/>
    </row>
    <row r="189" spans="1:61" x14ac:dyDescent="0.25">
      <c r="A189" s="2" t="s">
        <v>14</v>
      </c>
      <c r="B189" s="2" t="s">
        <v>394</v>
      </c>
      <c r="C189" s="2">
        <v>2</v>
      </c>
      <c r="D189" s="2" t="s">
        <v>348</v>
      </c>
      <c r="E189" s="46">
        <v>42511</v>
      </c>
      <c r="F189" s="245">
        <v>0.70833333333333337</v>
      </c>
      <c r="G189" s="2" t="s">
        <v>301</v>
      </c>
      <c r="H189" s="2" t="s">
        <v>302</v>
      </c>
      <c r="I189" s="2">
        <v>2</v>
      </c>
      <c r="J189" s="2"/>
      <c r="K189" s="2"/>
      <c r="L189" s="2"/>
      <c r="M189" s="2"/>
      <c r="N189" s="2"/>
      <c r="O189" s="2"/>
    </row>
    <row r="190" spans="1:61" x14ac:dyDescent="0.25">
      <c r="A190" s="2" t="s">
        <v>14</v>
      </c>
      <c r="B190" s="2" t="s">
        <v>394</v>
      </c>
      <c r="C190" s="2">
        <v>5</v>
      </c>
      <c r="D190" s="2" t="s">
        <v>292</v>
      </c>
      <c r="E190" s="46">
        <v>42512</v>
      </c>
      <c r="F190" s="245">
        <v>0.75</v>
      </c>
      <c r="G190" s="2" t="s">
        <v>407</v>
      </c>
      <c r="H190" s="2" t="s">
        <v>408</v>
      </c>
      <c r="I190" s="2">
        <v>1</v>
      </c>
      <c r="J190" s="2" t="s">
        <v>409</v>
      </c>
      <c r="K190" s="2"/>
      <c r="L190" s="2"/>
      <c r="M190" s="2"/>
      <c r="N190" s="2"/>
      <c r="O190" s="2"/>
    </row>
    <row r="191" spans="1:61" x14ac:dyDescent="0.25">
      <c r="A191" s="2" t="s">
        <v>14</v>
      </c>
      <c r="B191" s="2" t="s">
        <v>394</v>
      </c>
      <c r="C191" s="2">
        <v>5</v>
      </c>
      <c r="D191" s="2" t="s">
        <v>410</v>
      </c>
      <c r="E191" s="46">
        <v>42513</v>
      </c>
      <c r="F191" s="245">
        <v>0.78472222222222221</v>
      </c>
      <c r="G191" s="2" t="s">
        <v>350</v>
      </c>
      <c r="H191" s="2" t="s">
        <v>351</v>
      </c>
      <c r="I191" s="2">
        <v>1</v>
      </c>
      <c r="J191" s="2"/>
      <c r="K191" s="2"/>
      <c r="L191" s="2"/>
      <c r="M191" s="2"/>
      <c r="N191" s="2"/>
      <c r="O191" s="2"/>
      <c r="P191" s="2"/>
    </row>
    <row r="192" spans="1:61" x14ac:dyDescent="0.25">
      <c r="A192" s="2" t="s">
        <v>14</v>
      </c>
      <c r="B192" s="2" t="s">
        <v>394</v>
      </c>
      <c r="C192" s="2">
        <v>12</v>
      </c>
      <c r="D192" s="2" t="s">
        <v>410</v>
      </c>
      <c r="E192" s="46">
        <v>42514</v>
      </c>
      <c r="F192" s="245">
        <v>0.77083333333333337</v>
      </c>
      <c r="G192" s="2" t="s">
        <v>350</v>
      </c>
      <c r="H192" s="2" t="s">
        <v>351</v>
      </c>
      <c r="I192" s="2">
        <v>1</v>
      </c>
      <c r="J192" s="2"/>
      <c r="K192" s="2"/>
      <c r="L192" s="2"/>
      <c r="M192" s="2"/>
      <c r="N192" s="2"/>
      <c r="O192" s="2"/>
      <c r="P192" s="2"/>
    </row>
    <row r="193" spans="1:61" x14ac:dyDescent="0.25">
      <c r="A193" s="2" t="s">
        <v>14</v>
      </c>
      <c r="B193" s="2" t="s">
        <v>394</v>
      </c>
      <c r="C193" s="2">
        <v>13</v>
      </c>
      <c r="D193" s="2" t="s">
        <v>410</v>
      </c>
      <c r="E193" s="46">
        <v>42515</v>
      </c>
      <c r="F193" s="245">
        <v>0.78125</v>
      </c>
      <c r="G193" s="2" t="s">
        <v>350</v>
      </c>
      <c r="H193" s="2" t="s">
        <v>351</v>
      </c>
      <c r="I193" s="2">
        <v>1</v>
      </c>
      <c r="J193" s="2" t="s">
        <v>411</v>
      </c>
      <c r="K193" s="2"/>
      <c r="L193" s="2"/>
      <c r="M193" s="2"/>
      <c r="N193" s="2"/>
      <c r="O193" s="2"/>
      <c r="P193" s="2"/>
    </row>
    <row r="194" spans="1:61" x14ac:dyDescent="0.25">
      <c r="A194" s="2"/>
      <c r="C194" s="2">
        <f>SUM(C150:C193)</f>
        <v>1770</v>
      </c>
      <c r="D194" s="2"/>
      <c r="E194" s="46"/>
      <c r="F194" s="245"/>
      <c r="G194" s="2"/>
      <c r="H194" s="2"/>
      <c r="I194" s="2"/>
      <c r="J194" s="2"/>
      <c r="K194" s="2"/>
      <c r="L194" s="2"/>
      <c r="M194" s="2"/>
      <c r="N194" s="2"/>
      <c r="O194" s="2"/>
      <c r="AW194" s="12"/>
      <c r="AX194" s="12"/>
      <c r="AY194" s="12"/>
      <c r="AZ194" s="12"/>
    </row>
    <row r="195" spans="1:61" x14ac:dyDescent="0.25">
      <c r="A195" s="2" t="s">
        <v>3</v>
      </c>
      <c r="B195" s="2" t="s">
        <v>412</v>
      </c>
      <c r="C195" s="2">
        <v>4</v>
      </c>
      <c r="D195" s="2" t="s">
        <v>413</v>
      </c>
      <c r="E195" s="46">
        <v>42474</v>
      </c>
      <c r="F195" s="245">
        <v>0.73055555555555562</v>
      </c>
      <c r="G195" s="2" t="s">
        <v>346</v>
      </c>
      <c r="H195" s="2" t="s">
        <v>347</v>
      </c>
      <c r="I195" s="2">
        <v>1</v>
      </c>
      <c r="J195" s="2" t="s">
        <v>315</v>
      </c>
      <c r="K195" s="2"/>
      <c r="L195" s="2"/>
      <c r="M195" s="2"/>
      <c r="N195" s="2"/>
      <c r="O195" s="2"/>
      <c r="AW195" s="12"/>
      <c r="AX195" s="12"/>
      <c r="AY195" s="12"/>
      <c r="AZ195" s="12"/>
      <c r="BI195" s="2"/>
    </row>
    <row r="196" spans="1:61" x14ac:dyDescent="0.25">
      <c r="A196" s="2" t="s">
        <v>3</v>
      </c>
      <c r="B196" s="2" t="s">
        <v>412</v>
      </c>
      <c r="C196" s="2">
        <v>9</v>
      </c>
      <c r="D196" s="2" t="s">
        <v>414</v>
      </c>
      <c r="E196" s="46">
        <v>42476</v>
      </c>
      <c r="F196" s="245">
        <v>0.4861111111111111</v>
      </c>
      <c r="G196" s="2" t="s">
        <v>318</v>
      </c>
      <c r="H196" s="2" t="s">
        <v>319</v>
      </c>
      <c r="I196" s="2">
        <v>1</v>
      </c>
      <c r="J196" s="2" t="s">
        <v>297</v>
      </c>
      <c r="K196" s="2"/>
      <c r="L196" s="2"/>
      <c r="M196" s="2"/>
      <c r="N196" s="2"/>
      <c r="O196" s="2"/>
    </row>
    <row r="197" spans="1:61" x14ac:dyDescent="0.25">
      <c r="A197" s="2" t="s">
        <v>3</v>
      </c>
      <c r="B197" s="2" t="s">
        <v>412</v>
      </c>
      <c r="C197" s="2">
        <v>1</v>
      </c>
      <c r="D197" s="2" t="s">
        <v>354</v>
      </c>
      <c r="E197" s="46">
        <v>42476</v>
      </c>
      <c r="F197" s="245">
        <v>0.47916666666666669</v>
      </c>
      <c r="G197" s="2" t="s">
        <v>301</v>
      </c>
      <c r="H197" s="2" t="s">
        <v>302</v>
      </c>
      <c r="I197" s="2">
        <v>4</v>
      </c>
      <c r="J197" s="2" t="s">
        <v>415</v>
      </c>
      <c r="K197" s="2"/>
      <c r="L197" s="2"/>
      <c r="M197" s="2"/>
      <c r="N197" s="2"/>
      <c r="O197" s="2"/>
    </row>
    <row r="198" spans="1:61" x14ac:dyDescent="0.25">
      <c r="A198" s="2" t="s">
        <v>3</v>
      </c>
      <c r="B198" s="2" t="s">
        <v>412</v>
      </c>
      <c r="C198" s="2">
        <v>1</v>
      </c>
      <c r="D198" s="2" t="s">
        <v>354</v>
      </c>
      <c r="E198" s="46">
        <v>42477</v>
      </c>
      <c r="F198" s="245">
        <v>0.30624999999999997</v>
      </c>
      <c r="G198" s="2" t="s">
        <v>329</v>
      </c>
      <c r="H198" s="2" t="s">
        <v>330</v>
      </c>
      <c r="I198" s="2">
        <v>1</v>
      </c>
      <c r="J198" s="2" t="s">
        <v>297</v>
      </c>
      <c r="K198" s="2"/>
      <c r="L198" s="2"/>
      <c r="M198" s="2"/>
      <c r="N198" s="2"/>
      <c r="O198" s="2"/>
    </row>
    <row r="199" spans="1:61" x14ac:dyDescent="0.25">
      <c r="A199" s="2" t="s">
        <v>3</v>
      </c>
      <c r="B199" s="2" t="s">
        <v>412</v>
      </c>
      <c r="C199" s="2">
        <v>1</v>
      </c>
      <c r="D199" s="2" t="s">
        <v>416</v>
      </c>
      <c r="E199" s="46">
        <v>42479</v>
      </c>
      <c r="F199" s="245">
        <v>0.45833333333333331</v>
      </c>
      <c r="G199" s="2" t="s">
        <v>305</v>
      </c>
      <c r="H199" s="2" t="s">
        <v>376</v>
      </c>
      <c r="I199" s="2">
        <v>1</v>
      </c>
      <c r="J199" s="2" t="s">
        <v>315</v>
      </c>
      <c r="K199" s="2"/>
      <c r="L199" s="2"/>
      <c r="M199" s="2"/>
      <c r="N199" s="2"/>
      <c r="O199" s="2"/>
      <c r="BI199" s="2"/>
    </row>
    <row r="200" spans="1:61" x14ac:dyDescent="0.25">
      <c r="A200" s="2" t="s">
        <v>3</v>
      </c>
      <c r="B200" s="2" t="s">
        <v>412</v>
      </c>
      <c r="C200" s="2">
        <v>1</v>
      </c>
      <c r="D200" s="2" t="s">
        <v>414</v>
      </c>
      <c r="E200" s="46">
        <v>42479</v>
      </c>
      <c r="F200" s="245">
        <v>0.44722222222222219</v>
      </c>
      <c r="G200" s="2" t="s">
        <v>417</v>
      </c>
      <c r="H200" s="2" t="s">
        <v>418</v>
      </c>
      <c r="I200" s="2">
        <v>12</v>
      </c>
      <c r="J200" s="2" t="s">
        <v>315</v>
      </c>
      <c r="K200" s="2"/>
      <c r="L200" s="2"/>
      <c r="M200" s="2"/>
      <c r="N200" s="2"/>
      <c r="O200" s="2"/>
      <c r="BI200" s="2"/>
    </row>
    <row r="201" spans="1:61" x14ac:dyDescent="0.25">
      <c r="A201" s="2" t="s">
        <v>3</v>
      </c>
      <c r="B201" s="2" t="s">
        <v>412</v>
      </c>
      <c r="C201" s="2">
        <v>1</v>
      </c>
      <c r="D201" s="2" t="s">
        <v>354</v>
      </c>
      <c r="E201" s="46">
        <v>42479</v>
      </c>
      <c r="F201" s="245">
        <v>0.32847222222222222</v>
      </c>
      <c r="G201" s="2" t="s">
        <v>373</v>
      </c>
      <c r="H201" s="2" t="s">
        <v>374</v>
      </c>
      <c r="I201" s="2">
        <v>1</v>
      </c>
      <c r="J201" s="2" t="s">
        <v>315</v>
      </c>
      <c r="K201" s="2"/>
      <c r="L201" s="2"/>
      <c r="M201" s="2"/>
      <c r="N201" s="2"/>
      <c r="O201" s="2"/>
    </row>
    <row r="202" spans="1:61" x14ac:dyDescent="0.25">
      <c r="A202" s="2" t="s">
        <v>3</v>
      </c>
      <c r="B202" s="2" t="s">
        <v>412</v>
      </c>
      <c r="C202" s="2">
        <v>1</v>
      </c>
      <c r="D202" s="2" t="s">
        <v>419</v>
      </c>
      <c r="E202" s="46">
        <v>42480</v>
      </c>
      <c r="F202" s="245">
        <v>0.3125</v>
      </c>
      <c r="G202" s="2" t="s">
        <v>309</v>
      </c>
      <c r="H202" s="2" t="s">
        <v>420</v>
      </c>
      <c r="I202" s="2">
        <v>1</v>
      </c>
      <c r="J202" s="2" t="s">
        <v>421</v>
      </c>
      <c r="K202" s="2"/>
      <c r="L202" s="2"/>
      <c r="M202" s="2"/>
      <c r="N202" s="2"/>
      <c r="O202" s="2"/>
      <c r="AW202" s="12"/>
      <c r="AX202" s="12"/>
      <c r="AY202" s="12"/>
      <c r="AZ202" s="12"/>
    </row>
    <row r="203" spans="1:61" x14ac:dyDescent="0.25">
      <c r="A203" s="2" t="s">
        <v>3</v>
      </c>
      <c r="B203" s="2" t="s">
        <v>412</v>
      </c>
      <c r="C203" s="2">
        <v>5</v>
      </c>
      <c r="D203" s="2" t="s">
        <v>354</v>
      </c>
      <c r="E203" s="46">
        <v>42481</v>
      </c>
      <c r="F203" s="245">
        <v>0.69791666666666663</v>
      </c>
      <c r="G203" s="2" t="s">
        <v>301</v>
      </c>
      <c r="H203" s="2" t="s">
        <v>302</v>
      </c>
      <c r="I203" s="2">
        <v>7</v>
      </c>
      <c r="J203" s="2" t="s">
        <v>375</v>
      </c>
      <c r="K203" s="2"/>
      <c r="L203" s="2"/>
      <c r="M203" s="2"/>
      <c r="N203" s="2"/>
      <c r="O203" s="2"/>
      <c r="AW203" s="12"/>
      <c r="AX203" s="12"/>
      <c r="AY203" s="12"/>
      <c r="AZ203" s="12"/>
    </row>
    <row r="204" spans="1:61" x14ac:dyDescent="0.25">
      <c r="A204" s="2" t="s">
        <v>3</v>
      </c>
      <c r="B204" s="2" t="s">
        <v>412</v>
      </c>
      <c r="C204" s="2">
        <v>1</v>
      </c>
      <c r="D204" s="2" t="s">
        <v>137</v>
      </c>
      <c r="E204" s="46">
        <v>42482</v>
      </c>
      <c r="F204" s="245">
        <v>0.67499999999999993</v>
      </c>
      <c r="G204" s="2" t="s">
        <v>293</v>
      </c>
      <c r="H204" s="2" t="s">
        <v>294</v>
      </c>
      <c r="I204" s="2">
        <v>3</v>
      </c>
      <c r="J204" s="2" t="s">
        <v>297</v>
      </c>
      <c r="K204" s="2"/>
      <c r="L204" s="2"/>
      <c r="M204" s="2"/>
      <c r="N204" s="2"/>
      <c r="O204" s="2"/>
    </row>
    <row r="205" spans="1:61" x14ac:dyDescent="0.25">
      <c r="A205" s="2" t="s">
        <v>3</v>
      </c>
      <c r="B205" s="2" t="s">
        <v>412</v>
      </c>
      <c r="C205" s="2">
        <v>2</v>
      </c>
      <c r="D205" s="2" t="s">
        <v>354</v>
      </c>
      <c r="E205" s="46">
        <v>42482</v>
      </c>
      <c r="F205" s="245">
        <v>0.67708333333333337</v>
      </c>
      <c r="G205" s="2" t="s">
        <v>305</v>
      </c>
      <c r="H205" s="2" t="s">
        <v>376</v>
      </c>
      <c r="I205" s="2">
        <v>1</v>
      </c>
      <c r="J205" s="2" t="s">
        <v>315</v>
      </c>
      <c r="K205" s="2"/>
      <c r="L205" s="2"/>
      <c r="M205" s="2"/>
      <c r="N205" s="2"/>
      <c r="O205" s="2"/>
    </row>
    <row r="206" spans="1:61" x14ac:dyDescent="0.25">
      <c r="A206" s="2" t="s">
        <v>3</v>
      </c>
      <c r="B206" s="2" t="s">
        <v>412</v>
      </c>
      <c r="C206" s="2">
        <v>1</v>
      </c>
      <c r="D206" s="2" t="s">
        <v>422</v>
      </c>
      <c r="E206" s="46">
        <v>42482</v>
      </c>
      <c r="F206" s="245">
        <v>0.31388888888888888</v>
      </c>
      <c r="G206" s="2" t="s">
        <v>373</v>
      </c>
      <c r="H206" s="2" t="s">
        <v>374</v>
      </c>
      <c r="I206" s="2">
        <v>1</v>
      </c>
      <c r="J206" s="2" t="s">
        <v>423</v>
      </c>
      <c r="K206" s="2"/>
      <c r="L206" s="2"/>
      <c r="M206" s="2"/>
      <c r="N206" s="2"/>
      <c r="O206" s="2"/>
    </row>
    <row r="207" spans="1:61" x14ac:dyDescent="0.25">
      <c r="A207" s="2" t="s">
        <v>3</v>
      </c>
      <c r="B207" s="2" t="s">
        <v>412</v>
      </c>
      <c r="C207" s="2">
        <v>1</v>
      </c>
      <c r="D207" s="2" t="s">
        <v>304</v>
      </c>
      <c r="E207" s="46">
        <v>42482</v>
      </c>
      <c r="F207" s="245">
        <v>0.375</v>
      </c>
      <c r="G207" s="2" t="s">
        <v>305</v>
      </c>
      <c r="H207" s="2" t="s">
        <v>376</v>
      </c>
      <c r="I207" s="2">
        <v>14</v>
      </c>
      <c r="J207" s="2" t="s">
        <v>307</v>
      </c>
      <c r="K207" s="2"/>
      <c r="L207" s="2"/>
      <c r="M207" s="2"/>
      <c r="N207" s="2"/>
      <c r="O207" s="2"/>
      <c r="U207" s="12"/>
    </row>
    <row r="208" spans="1:61" x14ac:dyDescent="0.25">
      <c r="A208" s="2" t="s">
        <v>3</v>
      </c>
      <c r="B208" s="2" t="s">
        <v>412</v>
      </c>
      <c r="C208" s="2">
        <v>1</v>
      </c>
      <c r="D208" s="2" t="s">
        <v>414</v>
      </c>
      <c r="E208" s="46">
        <v>42483</v>
      </c>
      <c r="F208" s="245">
        <v>0.47152777777777777</v>
      </c>
      <c r="G208" s="2" t="s">
        <v>318</v>
      </c>
      <c r="H208" s="2" t="s">
        <v>319</v>
      </c>
      <c r="I208" s="2">
        <v>1</v>
      </c>
      <c r="J208" s="2" t="s">
        <v>297</v>
      </c>
      <c r="K208" s="2"/>
      <c r="L208" s="2"/>
      <c r="M208" s="2"/>
      <c r="N208" s="2"/>
      <c r="O208" s="2"/>
      <c r="U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row>
    <row r="209" spans="1:52" x14ac:dyDescent="0.25">
      <c r="A209" s="2" t="s">
        <v>3</v>
      </c>
      <c r="B209" s="2" t="s">
        <v>412</v>
      </c>
      <c r="C209" s="2">
        <v>3</v>
      </c>
      <c r="D209" s="2" t="s">
        <v>354</v>
      </c>
      <c r="E209" s="46">
        <v>42483</v>
      </c>
      <c r="F209" s="245">
        <v>0.73541666666666661</v>
      </c>
      <c r="G209" s="2" t="s">
        <v>313</v>
      </c>
      <c r="H209" s="2" t="s">
        <v>314</v>
      </c>
      <c r="I209" s="2">
        <v>1</v>
      </c>
      <c r="J209" s="2" t="s">
        <v>315</v>
      </c>
      <c r="K209" s="2"/>
      <c r="L209" s="2"/>
      <c r="M209" s="2"/>
      <c r="N209" s="2"/>
      <c r="O209" s="2"/>
      <c r="U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row>
    <row r="210" spans="1:52" x14ac:dyDescent="0.25">
      <c r="A210" s="2" t="s">
        <v>3</v>
      </c>
      <c r="B210" s="2" t="s">
        <v>412</v>
      </c>
      <c r="C210" s="2">
        <v>1</v>
      </c>
      <c r="D210" s="2" t="s">
        <v>424</v>
      </c>
      <c r="E210" s="46">
        <v>42483</v>
      </c>
      <c r="F210" s="245">
        <v>0.3611111111111111</v>
      </c>
      <c r="G210" s="2" t="s">
        <v>309</v>
      </c>
      <c r="H210" s="2" t="s">
        <v>310</v>
      </c>
      <c r="I210" s="2">
        <v>2</v>
      </c>
      <c r="J210" s="2" t="s">
        <v>311</v>
      </c>
      <c r="K210" s="2"/>
      <c r="L210" s="2"/>
      <c r="M210" s="2"/>
      <c r="N210" s="2"/>
      <c r="O210" s="2"/>
      <c r="U210" s="12"/>
    </row>
    <row r="211" spans="1:52" x14ac:dyDescent="0.25">
      <c r="A211" s="2" t="s">
        <v>3</v>
      </c>
      <c r="B211" s="2" t="s">
        <v>412</v>
      </c>
      <c r="C211" s="2">
        <v>1</v>
      </c>
      <c r="D211" s="2" t="s">
        <v>292</v>
      </c>
      <c r="E211" s="46">
        <v>42486</v>
      </c>
      <c r="F211" s="245">
        <v>0.79166666666666663</v>
      </c>
      <c r="G211" s="2" t="s">
        <v>293</v>
      </c>
      <c r="H211" s="2" t="s">
        <v>294</v>
      </c>
      <c r="I211" s="2">
        <v>5</v>
      </c>
      <c r="J211" s="2" t="s">
        <v>377</v>
      </c>
      <c r="K211" s="2"/>
      <c r="L211" s="2"/>
      <c r="M211" s="2"/>
      <c r="N211" s="2"/>
      <c r="O211" s="2"/>
      <c r="U211" s="12"/>
    </row>
    <row r="212" spans="1:52" x14ac:dyDescent="0.25">
      <c r="A212" s="2" t="s">
        <v>3</v>
      </c>
      <c r="B212" s="2" t="s">
        <v>412</v>
      </c>
      <c r="C212" s="2">
        <v>5</v>
      </c>
      <c r="D212" s="2" t="s">
        <v>354</v>
      </c>
      <c r="E212" s="46">
        <v>42486</v>
      </c>
      <c r="F212" s="245">
        <v>0.79166666666666663</v>
      </c>
      <c r="G212" s="2" t="s">
        <v>301</v>
      </c>
      <c r="H212" s="2" t="s">
        <v>302</v>
      </c>
      <c r="I212" s="2">
        <v>4</v>
      </c>
      <c r="J212" s="2"/>
      <c r="K212" s="2"/>
      <c r="L212" s="2"/>
      <c r="M212" s="2"/>
      <c r="N212" s="2"/>
      <c r="O212" s="2"/>
      <c r="U212" s="12"/>
    </row>
    <row r="213" spans="1:52" x14ac:dyDescent="0.25">
      <c r="A213" s="2" t="s">
        <v>3</v>
      </c>
      <c r="B213" s="2" t="s">
        <v>412</v>
      </c>
      <c r="C213" s="2">
        <v>1</v>
      </c>
      <c r="D213" s="2" t="s">
        <v>413</v>
      </c>
      <c r="E213" s="46">
        <v>42486</v>
      </c>
      <c r="F213" s="245">
        <v>0.71180555555555547</v>
      </c>
      <c r="G213" s="2" t="s">
        <v>346</v>
      </c>
      <c r="H213" s="2" t="s">
        <v>347</v>
      </c>
      <c r="I213" s="2">
        <v>1</v>
      </c>
      <c r="J213" s="2" t="s">
        <v>315</v>
      </c>
      <c r="K213" s="2"/>
      <c r="L213" s="2"/>
      <c r="M213" s="2"/>
      <c r="N213" s="2"/>
      <c r="O213" s="2"/>
      <c r="U213" s="12"/>
    </row>
    <row r="214" spans="1:52" x14ac:dyDescent="0.25">
      <c r="A214" s="2" t="s">
        <v>3</v>
      </c>
      <c r="B214" s="2" t="s">
        <v>412</v>
      </c>
      <c r="C214" s="2">
        <v>1</v>
      </c>
      <c r="D214" s="2" t="s">
        <v>312</v>
      </c>
      <c r="E214" s="46">
        <v>42487</v>
      </c>
      <c r="F214" s="245">
        <v>0.47152777777777777</v>
      </c>
      <c r="G214" s="2" t="s">
        <v>313</v>
      </c>
      <c r="H214" s="2" t="s">
        <v>314</v>
      </c>
      <c r="I214" s="2">
        <v>1</v>
      </c>
      <c r="J214" s="2" t="s">
        <v>315</v>
      </c>
      <c r="K214" s="2"/>
      <c r="L214" s="2"/>
      <c r="M214" s="2"/>
      <c r="N214" s="2"/>
      <c r="O214" s="2"/>
      <c r="U214" s="12"/>
    </row>
    <row r="215" spans="1:52" x14ac:dyDescent="0.25">
      <c r="A215" s="2" t="s">
        <v>3</v>
      </c>
      <c r="B215" s="2" t="s">
        <v>412</v>
      </c>
      <c r="C215" s="2">
        <v>1</v>
      </c>
      <c r="D215" s="2" t="s">
        <v>298</v>
      </c>
      <c r="E215" s="46">
        <v>42489</v>
      </c>
      <c r="F215" s="245">
        <v>0.37152777777777773</v>
      </c>
      <c r="G215" s="2" t="s">
        <v>293</v>
      </c>
      <c r="H215" s="2" t="s">
        <v>294</v>
      </c>
      <c r="I215" s="2">
        <v>1</v>
      </c>
      <c r="J215" s="2" t="s">
        <v>297</v>
      </c>
      <c r="K215" s="2"/>
      <c r="L215" s="2"/>
      <c r="M215" s="2"/>
      <c r="N215" s="2"/>
      <c r="O215" s="2"/>
      <c r="U215" s="12"/>
    </row>
    <row r="216" spans="1:52" x14ac:dyDescent="0.25">
      <c r="A216" s="2" t="s">
        <v>3</v>
      </c>
      <c r="B216" s="2" t="s">
        <v>412</v>
      </c>
      <c r="C216" s="2">
        <v>1</v>
      </c>
      <c r="D216" s="2" t="s">
        <v>414</v>
      </c>
      <c r="E216" s="46">
        <v>42489</v>
      </c>
      <c r="F216" s="245">
        <v>0.44236111111111115</v>
      </c>
      <c r="G216" s="2" t="s">
        <v>293</v>
      </c>
      <c r="H216" s="2" t="s">
        <v>294</v>
      </c>
      <c r="I216" s="2">
        <v>1</v>
      </c>
      <c r="J216" s="2" t="s">
        <v>297</v>
      </c>
      <c r="K216" s="2"/>
      <c r="L216" s="2"/>
      <c r="M216" s="2"/>
      <c r="N216" s="2"/>
      <c r="O216" s="2"/>
      <c r="U216" s="12"/>
    </row>
    <row r="217" spans="1:52" x14ac:dyDescent="0.25">
      <c r="A217" s="2" t="s">
        <v>3</v>
      </c>
      <c r="B217" s="2" t="s">
        <v>412</v>
      </c>
      <c r="C217" s="2">
        <v>1</v>
      </c>
      <c r="D217" s="2" t="s">
        <v>345</v>
      </c>
      <c r="E217" s="46">
        <v>42490</v>
      </c>
      <c r="F217" s="245">
        <v>0.72222222222222221</v>
      </c>
      <c r="G217" s="2" t="s">
        <v>346</v>
      </c>
      <c r="H217" s="2" t="s">
        <v>347</v>
      </c>
      <c r="I217" s="2">
        <v>1</v>
      </c>
      <c r="J217" s="2" t="s">
        <v>315</v>
      </c>
      <c r="K217" s="2"/>
      <c r="L217" s="2"/>
      <c r="M217" s="2"/>
      <c r="N217" s="2"/>
      <c r="O217" s="2"/>
      <c r="U217" s="12"/>
    </row>
    <row r="218" spans="1:52" x14ac:dyDescent="0.25">
      <c r="A218" s="2" t="s">
        <v>3</v>
      </c>
      <c r="B218" s="2" t="s">
        <v>412</v>
      </c>
      <c r="C218" s="2">
        <v>2</v>
      </c>
      <c r="D218" s="2" t="s">
        <v>379</v>
      </c>
      <c r="E218" s="46">
        <v>42491</v>
      </c>
      <c r="F218" s="245">
        <v>0.41666666666666669</v>
      </c>
      <c r="G218" s="2" t="s">
        <v>301</v>
      </c>
      <c r="H218" s="2" t="s">
        <v>302</v>
      </c>
      <c r="I218" s="2">
        <v>4</v>
      </c>
      <c r="J218" s="2"/>
      <c r="K218" s="2"/>
      <c r="L218" s="2"/>
      <c r="M218" s="2"/>
      <c r="N218" s="2"/>
      <c r="O218" s="2"/>
    </row>
    <row r="219" spans="1:52" x14ac:dyDescent="0.25">
      <c r="A219" s="2" t="s">
        <v>3</v>
      </c>
      <c r="B219" s="2" t="s">
        <v>412</v>
      </c>
      <c r="C219" s="2">
        <v>3</v>
      </c>
      <c r="D219" s="2" t="s">
        <v>298</v>
      </c>
      <c r="E219" s="46">
        <v>42491</v>
      </c>
      <c r="F219" s="245">
        <v>0.41666666666666669</v>
      </c>
      <c r="G219" s="2" t="s">
        <v>301</v>
      </c>
      <c r="H219" s="2" t="s">
        <v>302</v>
      </c>
      <c r="I219" s="2">
        <v>5</v>
      </c>
      <c r="J219" s="2"/>
      <c r="K219" s="2"/>
      <c r="L219" s="2"/>
      <c r="M219" s="2"/>
      <c r="N219" s="2"/>
      <c r="O219" s="2"/>
    </row>
    <row r="220" spans="1:52" x14ac:dyDescent="0.25">
      <c r="A220" s="2" t="s">
        <v>3</v>
      </c>
      <c r="B220" s="2" t="s">
        <v>412</v>
      </c>
      <c r="C220" s="2">
        <v>8</v>
      </c>
      <c r="D220" s="2" t="s">
        <v>354</v>
      </c>
      <c r="E220" s="46">
        <v>42491</v>
      </c>
      <c r="F220" s="245">
        <v>0.41666666666666669</v>
      </c>
      <c r="G220" s="2" t="s">
        <v>301</v>
      </c>
      <c r="H220" s="2" t="s">
        <v>302</v>
      </c>
      <c r="I220" s="2">
        <v>4</v>
      </c>
      <c r="J220" s="2"/>
      <c r="K220" s="2"/>
      <c r="L220" s="2"/>
      <c r="M220" s="2"/>
      <c r="N220" s="2"/>
      <c r="O220" s="2"/>
      <c r="U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row>
    <row r="221" spans="1:52" x14ac:dyDescent="0.25">
      <c r="A221" s="2" t="s">
        <v>3</v>
      </c>
      <c r="B221" s="2" t="s">
        <v>412</v>
      </c>
      <c r="C221" s="2">
        <v>2</v>
      </c>
      <c r="D221" s="2" t="s">
        <v>345</v>
      </c>
      <c r="E221" s="46">
        <v>42492</v>
      </c>
      <c r="F221" s="245">
        <v>0.77430555555555547</v>
      </c>
      <c r="G221" s="2" t="s">
        <v>346</v>
      </c>
      <c r="H221" s="2" t="s">
        <v>347</v>
      </c>
      <c r="I221" s="2">
        <v>1</v>
      </c>
      <c r="J221" s="2"/>
      <c r="K221" s="2"/>
      <c r="L221" s="2"/>
      <c r="M221" s="2"/>
      <c r="N221" s="2"/>
      <c r="O221" s="2"/>
      <c r="U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row>
    <row r="222" spans="1:52" x14ac:dyDescent="0.25">
      <c r="A222" s="2" t="s">
        <v>3</v>
      </c>
      <c r="B222" s="2" t="s">
        <v>412</v>
      </c>
      <c r="C222" s="2">
        <v>2</v>
      </c>
      <c r="D222" s="2" t="s">
        <v>379</v>
      </c>
      <c r="E222" s="46">
        <v>42496</v>
      </c>
      <c r="F222" s="245">
        <v>0.70833333333333337</v>
      </c>
      <c r="G222" s="2" t="s">
        <v>301</v>
      </c>
      <c r="H222" s="2" t="s">
        <v>302</v>
      </c>
      <c r="I222" s="2">
        <v>3</v>
      </c>
      <c r="J222" s="2"/>
      <c r="K222" s="2"/>
      <c r="L222" s="2"/>
      <c r="M222" s="2"/>
      <c r="N222" s="2"/>
      <c r="O222" s="2"/>
      <c r="U222" s="12"/>
      <c r="AF222" s="12"/>
      <c r="AG222" s="12"/>
      <c r="AH222" s="12"/>
      <c r="AI222" s="12"/>
      <c r="AJ222" s="12"/>
      <c r="AK222" s="12"/>
      <c r="AL222" s="12"/>
    </row>
    <row r="223" spans="1:52" x14ac:dyDescent="0.25">
      <c r="A223" s="2" t="s">
        <v>3</v>
      </c>
      <c r="B223" s="2" t="s">
        <v>412</v>
      </c>
      <c r="C223" s="2">
        <v>3</v>
      </c>
      <c r="D223" s="2" t="s">
        <v>354</v>
      </c>
      <c r="E223" s="46">
        <v>42496</v>
      </c>
      <c r="F223" s="245">
        <v>0.70833333333333337</v>
      </c>
      <c r="G223" s="2" t="s">
        <v>301</v>
      </c>
      <c r="H223" s="2" t="s">
        <v>302</v>
      </c>
      <c r="I223" s="2">
        <v>2</v>
      </c>
      <c r="J223" s="2"/>
      <c r="K223" s="2"/>
      <c r="L223" s="2"/>
      <c r="M223" s="2"/>
      <c r="N223" s="2"/>
      <c r="O223" s="2"/>
      <c r="U223" s="12"/>
      <c r="AF223" s="12"/>
      <c r="AG223" s="12"/>
      <c r="AH223" s="12"/>
      <c r="AI223" s="12"/>
      <c r="AJ223" s="12"/>
      <c r="AK223" s="12"/>
      <c r="AL223" s="12"/>
    </row>
    <row r="224" spans="1:52" x14ac:dyDescent="0.25">
      <c r="A224" s="2" t="s">
        <v>3</v>
      </c>
      <c r="B224" s="2" t="s">
        <v>412</v>
      </c>
      <c r="C224" s="2">
        <v>4</v>
      </c>
      <c r="D224" s="2" t="s">
        <v>137</v>
      </c>
      <c r="E224" s="46">
        <v>42497</v>
      </c>
      <c r="F224" s="245">
        <v>0.375</v>
      </c>
      <c r="G224" s="2" t="s">
        <v>323</v>
      </c>
      <c r="H224" s="2" t="s">
        <v>324</v>
      </c>
      <c r="I224" s="2">
        <v>13</v>
      </c>
      <c r="J224" s="2" t="s">
        <v>325</v>
      </c>
      <c r="K224" s="2"/>
      <c r="L224" s="2"/>
      <c r="M224" s="2"/>
      <c r="N224" s="2"/>
      <c r="O224" s="2"/>
      <c r="U224" s="12"/>
    </row>
    <row r="225" spans="1:61" x14ac:dyDescent="0.25">
      <c r="A225" s="2" t="s">
        <v>3</v>
      </c>
      <c r="B225" s="2" t="s">
        <v>412</v>
      </c>
      <c r="C225" s="2">
        <v>2</v>
      </c>
      <c r="D225" s="2" t="s">
        <v>379</v>
      </c>
      <c r="E225" s="46">
        <v>42498</v>
      </c>
      <c r="F225" s="245">
        <v>0.7270833333333333</v>
      </c>
      <c r="G225" s="2" t="s">
        <v>293</v>
      </c>
      <c r="H225" s="2" t="s">
        <v>294</v>
      </c>
      <c r="I225" s="2">
        <v>1</v>
      </c>
      <c r="J225" s="2" t="s">
        <v>297</v>
      </c>
      <c r="K225" s="2"/>
      <c r="L225" s="2"/>
      <c r="M225" s="2"/>
      <c r="N225" s="2"/>
      <c r="O225" s="2"/>
      <c r="U225" s="12"/>
    </row>
    <row r="226" spans="1:61" x14ac:dyDescent="0.25">
      <c r="A226" s="2" t="s">
        <v>3</v>
      </c>
      <c r="B226" s="2" t="s">
        <v>412</v>
      </c>
      <c r="C226" s="2">
        <v>1</v>
      </c>
      <c r="D226" s="2" t="s">
        <v>379</v>
      </c>
      <c r="E226" s="46">
        <v>42501</v>
      </c>
      <c r="F226" s="245">
        <v>0.33333333333333331</v>
      </c>
      <c r="G226" s="2" t="s">
        <v>301</v>
      </c>
      <c r="H226" s="2" t="s">
        <v>302</v>
      </c>
      <c r="I226" s="2">
        <v>3</v>
      </c>
      <c r="J226" s="2"/>
      <c r="K226" s="2"/>
      <c r="L226" s="2"/>
      <c r="M226" s="2"/>
      <c r="N226" s="2"/>
      <c r="O226" s="2"/>
      <c r="U226" s="12"/>
      <c r="BH226" s="2"/>
      <c r="BI226" s="2"/>
    </row>
    <row r="227" spans="1:61" x14ac:dyDescent="0.25">
      <c r="A227" s="2" t="s">
        <v>3</v>
      </c>
      <c r="B227" s="2" t="s">
        <v>412</v>
      </c>
      <c r="C227" s="2">
        <v>1</v>
      </c>
      <c r="D227" s="2" t="s">
        <v>298</v>
      </c>
      <c r="E227" s="46">
        <v>42501</v>
      </c>
      <c r="F227" s="245">
        <v>0.75347222222222221</v>
      </c>
      <c r="G227" s="2" t="s">
        <v>359</v>
      </c>
      <c r="H227" s="2" t="s">
        <v>360</v>
      </c>
      <c r="I227" s="2">
        <v>16</v>
      </c>
      <c r="J227" s="2" t="s">
        <v>425</v>
      </c>
      <c r="K227" s="2"/>
      <c r="L227" s="2"/>
      <c r="M227" s="2"/>
      <c r="N227" s="2"/>
      <c r="O227" s="2"/>
      <c r="U227" s="12"/>
    </row>
    <row r="228" spans="1:61" x14ac:dyDescent="0.25">
      <c r="A228" s="2" t="s">
        <v>3</v>
      </c>
      <c r="B228" s="2" t="s">
        <v>412</v>
      </c>
      <c r="C228" s="2">
        <v>10</v>
      </c>
      <c r="D228" s="2" t="s">
        <v>354</v>
      </c>
      <c r="E228" s="46">
        <v>42501</v>
      </c>
      <c r="F228" s="245">
        <v>0.33333333333333331</v>
      </c>
      <c r="G228" s="2" t="s">
        <v>301</v>
      </c>
      <c r="H228" s="2" t="s">
        <v>302</v>
      </c>
      <c r="I228" s="2">
        <v>3</v>
      </c>
      <c r="J228" s="2"/>
      <c r="K228" s="2"/>
      <c r="L228" s="2"/>
      <c r="M228" s="2"/>
      <c r="N228" s="2"/>
      <c r="O228" s="2"/>
      <c r="U228" s="12"/>
    </row>
    <row r="229" spans="1:61" x14ac:dyDescent="0.25">
      <c r="A229" s="2" t="s">
        <v>3</v>
      </c>
      <c r="B229" s="2" t="s">
        <v>412</v>
      </c>
      <c r="C229" s="2">
        <v>1</v>
      </c>
      <c r="D229" s="2" t="s">
        <v>298</v>
      </c>
      <c r="E229" s="46">
        <v>42502</v>
      </c>
      <c r="F229" s="245">
        <v>0.83124999999999993</v>
      </c>
      <c r="G229" s="2" t="s">
        <v>336</v>
      </c>
      <c r="H229" s="2" t="s">
        <v>337</v>
      </c>
      <c r="I229" s="2">
        <v>1</v>
      </c>
      <c r="J229" s="2" t="s">
        <v>334</v>
      </c>
      <c r="K229" s="2"/>
      <c r="L229" s="2"/>
      <c r="M229" s="2"/>
      <c r="N229" s="2"/>
      <c r="O229" s="2"/>
      <c r="U229" s="12"/>
    </row>
    <row r="230" spans="1:61" x14ac:dyDescent="0.25">
      <c r="A230" s="2" t="s">
        <v>3</v>
      </c>
      <c r="B230" s="2" t="s">
        <v>412</v>
      </c>
      <c r="C230" s="2">
        <v>1</v>
      </c>
      <c r="D230" s="2" t="s">
        <v>354</v>
      </c>
      <c r="E230" s="46">
        <v>42503</v>
      </c>
      <c r="F230" s="245">
        <v>0.72916666666666663</v>
      </c>
      <c r="G230" s="2" t="s">
        <v>381</v>
      </c>
      <c r="H230" s="2" t="s">
        <v>382</v>
      </c>
      <c r="I230" s="2">
        <v>1</v>
      </c>
      <c r="J230" s="2"/>
      <c r="K230" s="2"/>
      <c r="L230" s="2"/>
      <c r="M230" s="2"/>
      <c r="N230" s="2"/>
      <c r="O230" s="2"/>
    </row>
    <row r="231" spans="1:61" x14ac:dyDescent="0.25">
      <c r="A231" s="2" t="s">
        <v>3</v>
      </c>
      <c r="B231" s="2" t="s">
        <v>412</v>
      </c>
      <c r="C231" s="2">
        <v>1</v>
      </c>
      <c r="D231" s="2" t="s">
        <v>416</v>
      </c>
      <c r="E231" s="46">
        <v>42504</v>
      </c>
      <c r="F231" s="245">
        <v>0.3125</v>
      </c>
      <c r="G231" s="2" t="s">
        <v>361</v>
      </c>
      <c r="H231" s="2" t="s">
        <v>362</v>
      </c>
      <c r="I231" s="2">
        <v>4</v>
      </c>
      <c r="J231" s="2" t="s">
        <v>426</v>
      </c>
      <c r="K231" s="2"/>
      <c r="L231" s="2"/>
      <c r="M231" s="2"/>
      <c r="N231" s="2"/>
      <c r="O231" s="2"/>
    </row>
    <row r="232" spans="1:61" x14ac:dyDescent="0.25">
      <c r="A232" s="2" t="s">
        <v>3</v>
      </c>
      <c r="B232" s="2" t="s">
        <v>412</v>
      </c>
      <c r="C232" s="2">
        <v>1</v>
      </c>
      <c r="D232" s="2" t="s">
        <v>422</v>
      </c>
      <c r="E232" s="46">
        <v>42504</v>
      </c>
      <c r="F232" s="245">
        <v>0.85138888888888886</v>
      </c>
      <c r="G232" s="2" t="s">
        <v>427</v>
      </c>
      <c r="H232" s="2" t="s">
        <v>428</v>
      </c>
      <c r="I232" s="2">
        <v>1</v>
      </c>
      <c r="J232" s="2" t="s">
        <v>429</v>
      </c>
      <c r="K232" s="2"/>
      <c r="L232" s="2"/>
      <c r="M232" s="2"/>
      <c r="N232" s="2"/>
      <c r="O232" s="2"/>
      <c r="AF232" s="12"/>
      <c r="AG232" s="12"/>
      <c r="AH232" s="12"/>
      <c r="AI232" s="12"/>
      <c r="AJ232" s="12"/>
      <c r="AK232" s="12"/>
      <c r="AL232" s="12"/>
      <c r="AM232" s="12"/>
      <c r="AN232" s="12"/>
      <c r="AO232" s="12"/>
      <c r="AP232" s="12"/>
      <c r="AQ232" s="12"/>
      <c r="AR232" s="12"/>
      <c r="AS232" s="12"/>
      <c r="AT232" s="12"/>
      <c r="AU232" s="12"/>
      <c r="AV232" s="12"/>
      <c r="AW232" s="12"/>
      <c r="AX232" s="12"/>
      <c r="AY232" s="12"/>
      <c r="AZ232" s="12"/>
    </row>
    <row r="233" spans="1:61" x14ac:dyDescent="0.25">
      <c r="A233" s="2" t="s">
        <v>3</v>
      </c>
      <c r="B233" s="2" t="s">
        <v>412</v>
      </c>
      <c r="C233" s="2">
        <v>1</v>
      </c>
      <c r="D233" s="2" t="s">
        <v>379</v>
      </c>
      <c r="E233" s="46">
        <v>42505</v>
      </c>
      <c r="F233" s="245">
        <v>0.54236111111111118</v>
      </c>
      <c r="G233" s="2" t="s">
        <v>332</v>
      </c>
      <c r="H233" s="2" t="s">
        <v>333</v>
      </c>
      <c r="I233" s="2">
        <v>1</v>
      </c>
      <c r="J233" s="2" t="s">
        <v>334</v>
      </c>
      <c r="K233" s="2"/>
      <c r="L233" s="2"/>
      <c r="M233" s="2"/>
      <c r="N233" s="2"/>
      <c r="O233" s="2"/>
      <c r="AF233" s="12"/>
      <c r="AG233" s="12"/>
      <c r="AH233" s="12"/>
      <c r="AI233" s="12"/>
      <c r="AJ233" s="12"/>
      <c r="AK233" s="12"/>
      <c r="AL233" s="12"/>
      <c r="AM233" s="12"/>
      <c r="AN233" s="12"/>
      <c r="AO233" s="12"/>
      <c r="AP233" s="12"/>
      <c r="AQ233" s="12"/>
      <c r="AR233" s="12"/>
      <c r="AS233" s="12"/>
      <c r="AT233" s="12"/>
      <c r="AU233" s="12"/>
      <c r="AV233" s="12"/>
      <c r="AW233" s="12"/>
      <c r="AX233" s="12"/>
      <c r="AY233" s="12"/>
      <c r="AZ233" s="12"/>
    </row>
    <row r="234" spans="1:61" x14ac:dyDescent="0.25">
      <c r="A234" s="2" t="s">
        <v>3</v>
      </c>
      <c r="B234" s="2" t="s">
        <v>412</v>
      </c>
      <c r="C234" s="2">
        <v>1</v>
      </c>
      <c r="D234" s="2" t="s">
        <v>354</v>
      </c>
      <c r="E234" s="46">
        <v>42505</v>
      </c>
      <c r="F234" s="245">
        <v>0.47500000000000003</v>
      </c>
      <c r="G234" s="2" t="s">
        <v>368</v>
      </c>
      <c r="H234" s="2" t="s">
        <v>369</v>
      </c>
      <c r="I234" s="2">
        <v>5</v>
      </c>
      <c r="J234" s="2" t="s">
        <v>370</v>
      </c>
      <c r="K234" s="2"/>
      <c r="L234" s="2"/>
      <c r="M234" s="2"/>
      <c r="N234" s="2"/>
      <c r="O234" s="2"/>
    </row>
    <row r="235" spans="1:61" x14ac:dyDescent="0.25">
      <c r="A235" s="2" t="s">
        <v>3</v>
      </c>
      <c r="B235" s="2" t="s">
        <v>412</v>
      </c>
      <c r="C235" s="2">
        <v>1</v>
      </c>
      <c r="D235" s="2" t="s">
        <v>379</v>
      </c>
      <c r="E235" s="46">
        <v>42511</v>
      </c>
      <c r="F235" s="245">
        <v>0.70833333333333337</v>
      </c>
      <c r="G235" s="2" t="s">
        <v>340</v>
      </c>
      <c r="H235" s="2" t="s">
        <v>341</v>
      </c>
      <c r="I235" s="2">
        <v>7</v>
      </c>
      <c r="J235" s="2"/>
      <c r="K235" s="2"/>
      <c r="L235" s="2"/>
      <c r="M235" s="2"/>
      <c r="N235" s="2"/>
      <c r="O235" s="2"/>
    </row>
    <row r="236" spans="1:61" x14ac:dyDescent="0.25">
      <c r="A236" s="2" t="s">
        <v>3</v>
      </c>
      <c r="B236" s="2" t="s">
        <v>412</v>
      </c>
      <c r="C236" s="2">
        <v>2</v>
      </c>
      <c r="D236" s="2" t="s">
        <v>354</v>
      </c>
      <c r="E236" s="46">
        <v>42511</v>
      </c>
      <c r="F236" s="245">
        <v>0.70833333333333337</v>
      </c>
      <c r="G236" s="2" t="s">
        <v>346</v>
      </c>
      <c r="H236" s="2" t="s">
        <v>347</v>
      </c>
      <c r="I236" s="2">
        <v>1</v>
      </c>
      <c r="J236" s="2" t="s">
        <v>385</v>
      </c>
      <c r="K236" s="2"/>
      <c r="L236" s="2"/>
      <c r="M236" s="2"/>
      <c r="N236" s="2"/>
      <c r="O236" s="2"/>
      <c r="AT236" s="12"/>
      <c r="AU236" s="12"/>
      <c r="AV236" s="12"/>
      <c r="AW236" s="12"/>
      <c r="AX236" s="12"/>
      <c r="AY236" s="12"/>
      <c r="AZ236" s="12"/>
    </row>
    <row r="237" spans="1:61" x14ac:dyDescent="0.25">
      <c r="A237" s="2" t="s">
        <v>3</v>
      </c>
      <c r="B237" s="2" t="s">
        <v>412</v>
      </c>
      <c r="C237" s="2">
        <v>2</v>
      </c>
      <c r="D237" s="2" t="s">
        <v>292</v>
      </c>
      <c r="E237" s="46">
        <v>42512</v>
      </c>
      <c r="F237" s="245">
        <v>0.75</v>
      </c>
      <c r="G237" s="2" t="s">
        <v>407</v>
      </c>
      <c r="H237" s="2" t="s">
        <v>408</v>
      </c>
      <c r="I237" s="2">
        <v>1</v>
      </c>
      <c r="J237" s="2" t="s">
        <v>409</v>
      </c>
      <c r="K237" s="2"/>
      <c r="L237" s="2"/>
      <c r="M237" s="2"/>
      <c r="N237" s="2"/>
      <c r="O237" s="2"/>
      <c r="AT237" s="12"/>
      <c r="AU237" s="12"/>
      <c r="AV237" s="12"/>
      <c r="AW237" s="12"/>
      <c r="AX237" s="12"/>
      <c r="AY237" s="12"/>
      <c r="AZ237" s="12"/>
    </row>
    <row r="238" spans="1:61" x14ac:dyDescent="0.25">
      <c r="A238" s="2" t="s">
        <v>3</v>
      </c>
      <c r="B238" s="2" t="s">
        <v>412</v>
      </c>
      <c r="C238" s="2">
        <v>1</v>
      </c>
      <c r="D238" s="2" t="s">
        <v>354</v>
      </c>
      <c r="E238" s="46">
        <v>42516</v>
      </c>
      <c r="F238" s="245">
        <v>0.8125</v>
      </c>
      <c r="G238" s="2" t="s">
        <v>301</v>
      </c>
      <c r="H238" s="2" t="s">
        <v>302</v>
      </c>
      <c r="I238" s="2">
        <v>3</v>
      </c>
      <c r="J238" s="2"/>
      <c r="K238" s="2"/>
      <c r="L238" s="2"/>
      <c r="M238" s="2"/>
      <c r="N238" s="2"/>
      <c r="O238" s="2"/>
      <c r="BH238" s="2"/>
      <c r="BI238" s="2"/>
    </row>
    <row r="239" spans="1:61" x14ac:dyDescent="0.25">
      <c r="A239" s="2"/>
      <c r="C239" s="2">
        <f>SUM(C195:C238)</f>
        <v>95</v>
      </c>
      <c r="D239" s="2"/>
      <c r="E239" s="46"/>
      <c r="F239" s="245"/>
      <c r="G239" s="2"/>
      <c r="H239" s="2"/>
      <c r="I239" s="2"/>
      <c r="J239" s="2"/>
      <c r="K239" s="2"/>
      <c r="L239" s="2"/>
      <c r="M239" s="2"/>
      <c r="N239" s="2"/>
      <c r="O239" s="2"/>
      <c r="BH239" s="2"/>
      <c r="BI239" s="2"/>
    </row>
    <row r="240" spans="1:61" x14ac:dyDescent="0.25">
      <c r="A240" s="2" t="s">
        <v>281</v>
      </c>
      <c r="B240" s="2" t="s">
        <v>430</v>
      </c>
      <c r="C240" s="2">
        <v>4</v>
      </c>
      <c r="D240" s="2" t="s">
        <v>354</v>
      </c>
      <c r="E240" s="46">
        <v>42484</v>
      </c>
      <c r="F240" s="245">
        <v>0.60416666666666663</v>
      </c>
      <c r="G240" s="2" t="s">
        <v>361</v>
      </c>
      <c r="H240" s="2" t="s">
        <v>431</v>
      </c>
      <c r="I240" s="2">
        <v>1</v>
      </c>
      <c r="J240" s="2"/>
      <c r="K240" s="2"/>
      <c r="L240" s="2"/>
      <c r="M240" s="2"/>
      <c r="N240" s="2"/>
      <c r="O240" s="2"/>
      <c r="AF240" s="12"/>
      <c r="AG240" s="12"/>
      <c r="AH240" s="12"/>
      <c r="AI240" s="12"/>
      <c r="AJ240" s="12"/>
      <c r="AK240" s="12"/>
      <c r="AL240" s="12"/>
      <c r="AM240" s="12"/>
      <c r="AN240" s="12"/>
      <c r="AO240" s="12"/>
      <c r="AP240" s="12"/>
      <c r="AQ240" s="12"/>
      <c r="AR240" s="12"/>
      <c r="AS240" s="12"/>
      <c r="AT240" s="12"/>
      <c r="AU240" s="12"/>
      <c r="AV240" s="12"/>
      <c r="AW240" s="12"/>
      <c r="AX240" s="12"/>
      <c r="AY240" s="12"/>
      <c r="AZ240" s="12"/>
    </row>
    <row r="241" spans="1:61" x14ac:dyDescent="0.25">
      <c r="A241" s="2" t="s">
        <v>281</v>
      </c>
      <c r="B241" s="2" t="s">
        <v>430</v>
      </c>
      <c r="C241" s="2">
        <v>1</v>
      </c>
      <c r="D241" s="2" t="s">
        <v>414</v>
      </c>
      <c r="E241" s="46">
        <v>42500</v>
      </c>
      <c r="F241" s="245">
        <v>0.5625</v>
      </c>
      <c r="G241" s="2" t="s">
        <v>432</v>
      </c>
      <c r="H241" s="2" t="s">
        <v>433</v>
      </c>
      <c r="I241" s="2">
        <v>2</v>
      </c>
      <c r="J241" s="2"/>
      <c r="K241" s="2"/>
      <c r="L241" s="2"/>
      <c r="M241" s="2"/>
      <c r="N241" s="2"/>
      <c r="O241" s="2"/>
      <c r="AF241" s="12"/>
      <c r="AG241" s="12"/>
      <c r="AH241" s="12"/>
      <c r="AI241" s="12"/>
      <c r="AJ241" s="12"/>
      <c r="AK241" s="12"/>
      <c r="AL241" s="12"/>
      <c r="AM241" s="12"/>
      <c r="AN241" s="12"/>
      <c r="AO241" s="12"/>
      <c r="AP241" s="12"/>
      <c r="AQ241" s="12"/>
      <c r="AR241" s="12"/>
      <c r="AS241" s="12"/>
      <c r="AT241" s="12"/>
      <c r="AU241" s="12"/>
      <c r="AV241" s="12"/>
      <c r="AW241" s="12"/>
      <c r="AX241" s="12"/>
      <c r="AY241" s="12"/>
      <c r="AZ241" s="12"/>
    </row>
    <row r="242" spans="1:61" x14ac:dyDescent="0.25">
      <c r="A242" s="2" t="s">
        <v>281</v>
      </c>
      <c r="B242" s="2" t="s">
        <v>430</v>
      </c>
      <c r="C242" s="2">
        <v>1</v>
      </c>
      <c r="D242" s="2" t="s">
        <v>354</v>
      </c>
      <c r="E242" s="46">
        <v>42504</v>
      </c>
      <c r="F242" s="245">
        <v>0.63194444444444442</v>
      </c>
      <c r="G242" s="2" t="s">
        <v>400</v>
      </c>
      <c r="H242" s="2" t="s">
        <v>401</v>
      </c>
      <c r="I242" s="2">
        <v>2</v>
      </c>
      <c r="J242" s="2" t="s">
        <v>334</v>
      </c>
      <c r="K242" s="2"/>
      <c r="L242" s="2"/>
      <c r="M242" s="2"/>
      <c r="N242" s="2"/>
      <c r="O242" s="2"/>
    </row>
    <row r="243" spans="1:61" x14ac:dyDescent="0.25">
      <c r="A243" s="2" t="s">
        <v>281</v>
      </c>
      <c r="B243" s="2" t="s">
        <v>430</v>
      </c>
      <c r="C243" s="2">
        <v>1</v>
      </c>
      <c r="D243" s="2" t="s">
        <v>414</v>
      </c>
      <c r="E243" s="46">
        <v>42507</v>
      </c>
      <c r="F243" s="245">
        <v>0.35416666666666669</v>
      </c>
      <c r="G243" s="2" t="s">
        <v>434</v>
      </c>
      <c r="H243" s="2" t="s">
        <v>435</v>
      </c>
      <c r="I243" s="2">
        <v>2</v>
      </c>
      <c r="J243" s="2"/>
      <c r="K243" s="2"/>
      <c r="L243" s="2"/>
      <c r="M243" s="2"/>
      <c r="N243" s="2"/>
      <c r="O243" s="2"/>
      <c r="BH243" s="2"/>
      <c r="BI243" s="2"/>
    </row>
    <row r="244" spans="1:61" x14ac:dyDescent="0.25">
      <c r="A244" s="2"/>
      <c r="C244" s="2">
        <f>SUM(C240:C243)</f>
        <v>7</v>
      </c>
      <c r="D244" s="2"/>
      <c r="E244" s="46"/>
      <c r="F244" s="245"/>
      <c r="G244" s="2"/>
      <c r="H244" s="2"/>
      <c r="I244" s="2"/>
      <c r="J244" s="2"/>
      <c r="K244" s="2"/>
      <c r="L244" s="2"/>
      <c r="M244" s="2"/>
      <c r="N244" s="2"/>
      <c r="O244" s="2"/>
    </row>
    <row r="245" spans="1:61" x14ac:dyDescent="0.25">
      <c r="A245" s="2" t="s">
        <v>51</v>
      </c>
      <c r="B245" s="2" t="s">
        <v>436</v>
      </c>
      <c r="C245" s="2">
        <v>1</v>
      </c>
      <c r="D245" s="2" t="s">
        <v>298</v>
      </c>
      <c r="E245" s="46">
        <v>42494</v>
      </c>
      <c r="F245" s="245">
        <v>0.57638888888888895</v>
      </c>
      <c r="G245" s="2" t="s">
        <v>293</v>
      </c>
      <c r="H245" s="2" t="s">
        <v>294</v>
      </c>
      <c r="I245" s="2">
        <v>6</v>
      </c>
      <c r="J245" s="2" t="s">
        <v>297</v>
      </c>
      <c r="K245" s="2"/>
      <c r="L245" s="2"/>
      <c r="M245" s="2"/>
      <c r="N245" s="2"/>
      <c r="O245" s="2"/>
    </row>
    <row r="246" spans="1:61" x14ac:dyDescent="0.25">
      <c r="A246" s="2"/>
      <c r="C246" s="2">
        <f>SUM(C245)</f>
        <v>1</v>
      </c>
      <c r="D246" s="2"/>
      <c r="E246" s="46"/>
      <c r="F246" s="245"/>
      <c r="G246" s="2"/>
      <c r="H246" s="2"/>
      <c r="I246" s="2"/>
      <c r="J246" s="2"/>
      <c r="K246" s="2"/>
      <c r="L246" s="2"/>
      <c r="M246" s="2"/>
      <c r="N246" s="2"/>
      <c r="O246" s="2"/>
      <c r="AF246" s="12"/>
      <c r="AG246" s="12"/>
      <c r="AH246" s="12"/>
      <c r="AI246" s="12"/>
      <c r="AJ246" s="12"/>
      <c r="AK246" s="12"/>
      <c r="AL246" s="12"/>
      <c r="AM246" s="12"/>
      <c r="AN246" s="12"/>
      <c r="AO246" s="12"/>
      <c r="AP246" s="12"/>
      <c r="AQ246" s="12"/>
      <c r="AR246" s="12"/>
      <c r="AS246" s="12"/>
      <c r="AT246" s="12"/>
      <c r="AU246" s="12"/>
      <c r="AV246" s="12"/>
      <c r="AW246" s="12"/>
      <c r="AX246" s="12"/>
      <c r="AY246" s="12"/>
      <c r="AZ246" s="12"/>
    </row>
    <row r="247" spans="1:61" x14ac:dyDescent="0.25">
      <c r="A247" s="2" t="s">
        <v>12</v>
      </c>
      <c r="B247" s="2" t="s">
        <v>437</v>
      </c>
      <c r="C247" s="2">
        <v>1</v>
      </c>
      <c r="D247" s="2" t="s">
        <v>137</v>
      </c>
      <c r="E247" s="46">
        <v>42482</v>
      </c>
      <c r="F247" s="245">
        <v>0.67499999999999993</v>
      </c>
      <c r="G247" s="2" t="s">
        <v>293</v>
      </c>
      <c r="H247" s="2" t="s">
        <v>294</v>
      </c>
      <c r="I247" s="2">
        <v>3</v>
      </c>
      <c r="J247" s="2" t="s">
        <v>297</v>
      </c>
      <c r="K247" s="2"/>
      <c r="L247" s="2"/>
      <c r="M247" s="2"/>
      <c r="N247" s="2"/>
      <c r="O247" s="2"/>
      <c r="AF247" s="12"/>
      <c r="AG247" s="12"/>
      <c r="AH247" s="12"/>
      <c r="AI247" s="12"/>
      <c r="AJ247" s="12"/>
      <c r="AK247" s="12"/>
      <c r="AL247" s="12"/>
      <c r="AM247" s="12"/>
      <c r="AN247" s="12"/>
      <c r="AO247" s="12"/>
      <c r="AP247" s="12"/>
      <c r="AQ247" s="12"/>
      <c r="AR247" s="12"/>
      <c r="AS247" s="12"/>
      <c r="AT247" s="12"/>
      <c r="AU247" s="12"/>
      <c r="AV247" s="12"/>
      <c r="AW247" s="12"/>
      <c r="AX247" s="12"/>
      <c r="AY247" s="12"/>
      <c r="AZ247" s="12"/>
    </row>
    <row r="248" spans="1:61" x14ac:dyDescent="0.25">
      <c r="A248" s="2" t="s">
        <v>12</v>
      </c>
      <c r="B248" s="2" t="s">
        <v>437</v>
      </c>
      <c r="C248" s="2">
        <v>3</v>
      </c>
      <c r="D248" s="2" t="s">
        <v>292</v>
      </c>
      <c r="E248" s="46">
        <v>42486</v>
      </c>
      <c r="F248" s="245">
        <v>0.79166666666666663</v>
      </c>
      <c r="G248" s="2" t="s">
        <v>301</v>
      </c>
      <c r="H248" s="2" t="s">
        <v>302</v>
      </c>
      <c r="I248" s="2">
        <v>3</v>
      </c>
      <c r="J248" s="2" t="s">
        <v>438</v>
      </c>
      <c r="K248" s="2"/>
      <c r="L248" s="2"/>
      <c r="M248" s="2"/>
      <c r="N248" s="2"/>
      <c r="O248" s="2"/>
    </row>
    <row r="249" spans="1:61" x14ac:dyDescent="0.25">
      <c r="A249" s="2" t="s">
        <v>12</v>
      </c>
      <c r="B249" s="2" t="s">
        <v>437</v>
      </c>
      <c r="C249" s="2">
        <v>1</v>
      </c>
      <c r="D249" s="2" t="s">
        <v>298</v>
      </c>
      <c r="E249" s="46">
        <v>42486</v>
      </c>
      <c r="F249" s="245">
        <v>0.79166666666666663</v>
      </c>
      <c r="G249" s="2" t="s">
        <v>301</v>
      </c>
      <c r="H249" s="2" t="s">
        <v>302</v>
      </c>
      <c r="I249" s="2">
        <v>5</v>
      </c>
      <c r="J249" s="2"/>
      <c r="K249" s="2"/>
      <c r="L249" s="2"/>
      <c r="M249" s="2"/>
      <c r="N249" s="2"/>
      <c r="O249" s="2"/>
    </row>
    <row r="250" spans="1:61" x14ac:dyDescent="0.25">
      <c r="A250" s="2" t="s">
        <v>12</v>
      </c>
      <c r="B250" s="2" t="s">
        <v>437</v>
      </c>
      <c r="C250" s="2">
        <v>1</v>
      </c>
      <c r="D250" s="2" t="s">
        <v>292</v>
      </c>
      <c r="E250" s="46">
        <v>42489</v>
      </c>
      <c r="F250" s="245">
        <v>0.39305555555555555</v>
      </c>
      <c r="G250" s="2" t="s">
        <v>293</v>
      </c>
      <c r="H250" s="2" t="s">
        <v>294</v>
      </c>
      <c r="I250" s="2">
        <v>1</v>
      </c>
      <c r="J250" s="2" t="s">
        <v>297</v>
      </c>
      <c r="K250" s="2"/>
      <c r="L250" s="2"/>
      <c r="M250" s="2"/>
      <c r="N250" s="2"/>
      <c r="O250" s="2"/>
    </row>
    <row r="251" spans="1:61" x14ac:dyDescent="0.25">
      <c r="A251" s="2" t="s">
        <v>12</v>
      </c>
      <c r="B251" s="2" t="s">
        <v>437</v>
      </c>
      <c r="C251" s="2">
        <v>30</v>
      </c>
      <c r="D251" s="2" t="s">
        <v>298</v>
      </c>
      <c r="E251" s="46">
        <v>42489</v>
      </c>
      <c r="F251" s="245">
        <v>0.37152777777777773</v>
      </c>
      <c r="G251" s="2" t="s">
        <v>293</v>
      </c>
      <c r="H251" s="2" t="s">
        <v>294</v>
      </c>
      <c r="I251" s="2">
        <v>1</v>
      </c>
      <c r="J251" s="2" t="s">
        <v>297</v>
      </c>
      <c r="K251" s="2"/>
      <c r="L251" s="2"/>
      <c r="M251" s="2"/>
      <c r="N251" s="2"/>
      <c r="O251" s="2"/>
    </row>
    <row r="252" spans="1:61" x14ac:dyDescent="0.25">
      <c r="A252" s="2" t="s">
        <v>12</v>
      </c>
      <c r="B252" s="2" t="s">
        <v>437</v>
      </c>
      <c r="C252" s="2">
        <v>150</v>
      </c>
      <c r="D252" s="2" t="s">
        <v>379</v>
      </c>
      <c r="E252" s="46">
        <v>42491</v>
      </c>
      <c r="F252" s="245">
        <v>0.41666666666666669</v>
      </c>
      <c r="G252" s="2" t="s">
        <v>301</v>
      </c>
      <c r="H252" s="2" t="s">
        <v>302</v>
      </c>
      <c r="I252" s="2">
        <v>4</v>
      </c>
      <c r="J252" s="2"/>
      <c r="K252" s="2"/>
      <c r="L252" s="2"/>
      <c r="M252" s="2"/>
      <c r="N252" s="2"/>
      <c r="O252" s="2"/>
    </row>
    <row r="253" spans="1:61" x14ac:dyDescent="0.25">
      <c r="A253" s="2" t="s">
        <v>12</v>
      </c>
      <c r="B253" s="2" t="s">
        <v>437</v>
      </c>
      <c r="C253" s="2">
        <v>22</v>
      </c>
      <c r="D253" s="2" t="s">
        <v>292</v>
      </c>
      <c r="E253" s="46">
        <v>42491</v>
      </c>
      <c r="F253" s="245">
        <v>0.41666666666666669</v>
      </c>
      <c r="G253" s="2" t="s">
        <v>301</v>
      </c>
      <c r="H253" s="2" t="s">
        <v>302</v>
      </c>
      <c r="I253" s="2">
        <v>3</v>
      </c>
      <c r="J253" s="2" t="s">
        <v>395</v>
      </c>
      <c r="K253" s="2"/>
      <c r="L253" s="2"/>
      <c r="M253" s="2"/>
      <c r="N253" s="2"/>
      <c r="O253" s="2"/>
    </row>
    <row r="254" spans="1:61" x14ac:dyDescent="0.25">
      <c r="A254" s="2" t="s">
        <v>12</v>
      </c>
      <c r="B254" s="2" t="s">
        <v>437</v>
      </c>
      <c r="C254" s="2">
        <v>6</v>
      </c>
      <c r="D254" s="2" t="s">
        <v>298</v>
      </c>
      <c r="E254" s="46">
        <v>42491</v>
      </c>
      <c r="F254" s="245">
        <v>0.41666666666666669</v>
      </c>
      <c r="G254" s="2" t="s">
        <v>301</v>
      </c>
      <c r="H254" s="2" t="s">
        <v>302</v>
      </c>
      <c r="I254" s="2">
        <v>5</v>
      </c>
      <c r="J254" s="2"/>
      <c r="K254" s="2"/>
      <c r="L254" s="2"/>
      <c r="M254" s="2"/>
      <c r="N254" s="2"/>
      <c r="O254" s="2"/>
    </row>
    <row r="255" spans="1:61" x14ac:dyDescent="0.25">
      <c r="A255" s="2" t="s">
        <v>12</v>
      </c>
      <c r="B255" s="2" t="s">
        <v>437</v>
      </c>
      <c r="C255" s="2">
        <v>5</v>
      </c>
      <c r="D255" s="2" t="s">
        <v>354</v>
      </c>
      <c r="E255" s="46">
        <v>42491</v>
      </c>
      <c r="F255" s="245">
        <v>0.40277777777777773</v>
      </c>
      <c r="G255" s="2" t="s">
        <v>388</v>
      </c>
      <c r="H255" s="2" t="s">
        <v>389</v>
      </c>
      <c r="I255" s="2">
        <v>1</v>
      </c>
      <c r="J255" s="2" t="s">
        <v>315</v>
      </c>
      <c r="K255" s="2"/>
      <c r="L255" s="2"/>
      <c r="M255" s="2"/>
      <c r="N255" s="2"/>
      <c r="O255" s="2"/>
    </row>
    <row r="256" spans="1:61" x14ac:dyDescent="0.25">
      <c r="A256" s="2" t="s">
        <v>12</v>
      </c>
      <c r="B256" s="2" t="s">
        <v>437</v>
      </c>
      <c r="C256" s="2">
        <v>30</v>
      </c>
      <c r="D256" s="2" t="s">
        <v>292</v>
      </c>
      <c r="E256" s="46">
        <v>42496</v>
      </c>
      <c r="F256" s="245">
        <v>0.58819444444444446</v>
      </c>
      <c r="G256" s="2" t="s">
        <v>293</v>
      </c>
      <c r="H256" s="2" t="s">
        <v>294</v>
      </c>
      <c r="I256" s="2">
        <v>2</v>
      </c>
      <c r="J256" s="2" t="s">
        <v>297</v>
      </c>
      <c r="K256" s="2"/>
      <c r="L256" s="2"/>
      <c r="M256" s="2"/>
      <c r="N256" s="2"/>
      <c r="O256" s="2"/>
    </row>
    <row r="257" spans="1:15" x14ac:dyDescent="0.25">
      <c r="A257" s="2" t="s">
        <v>12</v>
      </c>
      <c r="B257" s="2" t="s">
        <v>437</v>
      </c>
      <c r="C257" s="2">
        <v>5</v>
      </c>
      <c r="D257" s="2" t="s">
        <v>298</v>
      </c>
      <c r="E257" s="46">
        <v>42496</v>
      </c>
      <c r="F257" s="245">
        <v>0.70833333333333337</v>
      </c>
      <c r="G257" s="2" t="s">
        <v>301</v>
      </c>
      <c r="H257" s="2" t="s">
        <v>302</v>
      </c>
      <c r="I257" s="2">
        <v>6</v>
      </c>
      <c r="J257" s="2"/>
      <c r="K257" s="2"/>
      <c r="L257" s="2"/>
      <c r="M257" s="2"/>
      <c r="N257" s="2"/>
      <c r="O257" s="2"/>
    </row>
    <row r="258" spans="1:15" x14ac:dyDescent="0.25">
      <c r="A258" s="2" t="s">
        <v>12</v>
      </c>
      <c r="B258" s="2" t="s">
        <v>437</v>
      </c>
      <c r="C258" s="2">
        <v>2</v>
      </c>
      <c r="D258" s="2" t="s">
        <v>379</v>
      </c>
      <c r="E258" s="46">
        <v>42498</v>
      </c>
      <c r="F258" s="245">
        <v>0.7270833333333333</v>
      </c>
      <c r="G258" s="2" t="s">
        <v>293</v>
      </c>
      <c r="H258" s="2" t="s">
        <v>294</v>
      </c>
      <c r="I258" s="2">
        <v>1</v>
      </c>
      <c r="J258" s="2" t="s">
        <v>297</v>
      </c>
      <c r="K258" s="2"/>
      <c r="L258" s="2"/>
      <c r="M258" s="2"/>
      <c r="N258" s="2"/>
      <c r="O258" s="2"/>
    </row>
    <row r="259" spans="1:15" x14ac:dyDescent="0.25">
      <c r="A259" s="2" t="s">
        <v>12</v>
      </c>
      <c r="B259" s="2" t="s">
        <v>437</v>
      </c>
      <c r="C259" s="2">
        <v>3</v>
      </c>
      <c r="D259" s="2" t="s">
        <v>292</v>
      </c>
      <c r="E259" s="46">
        <v>42498</v>
      </c>
      <c r="F259" s="245">
        <v>0.73958333333333337</v>
      </c>
      <c r="G259" s="2" t="s">
        <v>293</v>
      </c>
      <c r="H259" s="2" t="s">
        <v>294</v>
      </c>
      <c r="I259" s="2">
        <v>1</v>
      </c>
      <c r="J259" s="2" t="s">
        <v>297</v>
      </c>
      <c r="K259" s="2"/>
      <c r="L259" s="2"/>
      <c r="M259" s="2"/>
      <c r="N259" s="2"/>
      <c r="O259" s="2"/>
    </row>
    <row r="260" spans="1:15" x14ac:dyDescent="0.25">
      <c r="A260" s="2" t="s">
        <v>12</v>
      </c>
      <c r="B260" s="2" t="s">
        <v>437</v>
      </c>
      <c r="C260" s="2">
        <v>10</v>
      </c>
      <c r="D260" s="2" t="s">
        <v>298</v>
      </c>
      <c r="E260" s="46">
        <v>42499</v>
      </c>
      <c r="F260" s="245">
        <v>0.65347222222222223</v>
      </c>
      <c r="G260" s="2" t="s">
        <v>320</v>
      </c>
      <c r="H260" s="2" t="s">
        <v>321</v>
      </c>
      <c r="I260" s="2">
        <v>1</v>
      </c>
      <c r="J260" s="2" t="s">
        <v>380</v>
      </c>
      <c r="K260" s="2"/>
      <c r="L260" s="2"/>
      <c r="M260" s="2"/>
      <c r="N260" s="2"/>
      <c r="O260" s="2"/>
    </row>
    <row r="261" spans="1:15" x14ac:dyDescent="0.25">
      <c r="A261" s="2" t="s">
        <v>12</v>
      </c>
      <c r="B261" s="2" t="s">
        <v>437</v>
      </c>
      <c r="C261" s="2">
        <v>24</v>
      </c>
      <c r="D261" s="2" t="s">
        <v>292</v>
      </c>
      <c r="E261" s="46">
        <v>42501</v>
      </c>
      <c r="F261" s="245">
        <v>0.33333333333333331</v>
      </c>
      <c r="G261" s="2" t="s">
        <v>301</v>
      </c>
      <c r="H261" s="2" t="s">
        <v>302</v>
      </c>
      <c r="I261" s="2">
        <v>3</v>
      </c>
      <c r="J261" s="2" t="s">
        <v>353</v>
      </c>
      <c r="K261" s="2"/>
      <c r="L261" s="2"/>
      <c r="M261" s="2"/>
      <c r="N261" s="2"/>
      <c r="O261" s="2"/>
    </row>
    <row r="262" spans="1:15" x14ac:dyDescent="0.25">
      <c r="A262" s="2" t="s">
        <v>12</v>
      </c>
      <c r="B262" s="2" t="s">
        <v>437</v>
      </c>
      <c r="C262" s="2">
        <v>1</v>
      </c>
      <c r="D262" s="2" t="s">
        <v>298</v>
      </c>
      <c r="E262" s="46">
        <v>42501</v>
      </c>
      <c r="F262" s="245">
        <v>0.33333333333333331</v>
      </c>
      <c r="G262" s="2" t="s">
        <v>301</v>
      </c>
      <c r="H262" s="2" t="s">
        <v>302</v>
      </c>
      <c r="I262" s="2">
        <v>6</v>
      </c>
      <c r="J262" s="2"/>
      <c r="K262" s="2"/>
      <c r="L262" s="2"/>
      <c r="M262" s="2"/>
      <c r="N262" s="2"/>
      <c r="O262" s="2"/>
    </row>
    <row r="263" spans="1:15" x14ac:dyDescent="0.25">
      <c r="A263" s="2" t="s">
        <v>12</v>
      </c>
      <c r="B263" s="2" t="s">
        <v>437</v>
      </c>
      <c r="C263" s="2">
        <v>4</v>
      </c>
      <c r="D263" s="2" t="s">
        <v>292</v>
      </c>
      <c r="E263" s="46">
        <v>42502</v>
      </c>
      <c r="F263" s="245">
        <v>0.875</v>
      </c>
      <c r="G263" s="2" t="s">
        <v>381</v>
      </c>
      <c r="H263" s="2" t="s">
        <v>382</v>
      </c>
      <c r="I263" s="2">
        <v>1</v>
      </c>
      <c r="J263" s="2"/>
      <c r="K263" s="2"/>
      <c r="L263" s="2"/>
      <c r="M263" s="2"/>
      <c r="N263" s="2"/>
      <c r="O263" s="2"/>
    </row>
    <row r="264" spans="1:15" x14ac:dyDescent="0.25">
      <c r="A264" s="2" t="s">
        <v>12</v>
      </c>
      <c r="B264" s="2" t="s">
        <v>437</v>
      </c>
      <c r="C264" s="2">
        <v>50</v>
      </c>
      <c r="D264" s="2" t="s">
        <v>396</v>
      </c>
      <c r="E264" s="46">
        <v>42503</v>
      </c>
      <c r="F264" s="245">
        <v>0.45833333333333331</v>
      </c>
      <c r="G264" s="2" t="s">
        <v>381</v>
      </c>
      <c r="H264" s="2" t="s">
        <v>382</v>
      </c>
      <c r="I264" s="2">
        <v>1</v>
      </c>
      <c r="J264" s="2"/>
      <c r="K264" s="2"/>
      <c r="L264" s="2"/>
      <c r="M264" s="2"/>
      <c r="N264" s="2"/>
      <c r="O264" s="2"/>
    </row>
    <row r="265" spans="1:15" x14ac:dyDescent="0.25">
      <c r="A265" s="2" t="s">
        <v>12</v>
      </c>
      <c r="B265" s="2" t="s">
        <v>437</v>
      </c>
      <c r="C265" s="2">
        <v>10</v>
      </c>
      <c r="D265" s="2" t="s">
        <v>137</v>
      </c>
      <c r="E265" s="46">
        <v>42503</v>
      </c>
      <c r="F265" s="245">
        <v>0.80555555555555547</v>
      </c>
      <c r="G265" s="2" t="s">
        <v>361</v>
      </c>
      <c r="H265" s="2" t="s">
        <v>362</v>
      </c>
      <c r="I265" s="2">
        <v>4</v>
      </c>
      <c r="J265" s="2"/>
      <c r="K265" s="2"/>
      <c r="L265" s="2"/>
      <c r="M265" s="2"/>
      <c r="N265" s="2"/>
      <c r="O265" s="2"/>
    </row>
    <row r="266" spans="1:15" x14ac:dyDescent="0.25">
      <c r="A266" s="2" t="s">
        <v>12</v>
      </c>
      <c r="B266" s="2" t="s">
        <v>437</v>
      </c>
      <c r="C266" s="2">
        <v>1</v>
      </c>
      <c r="D266" s="2" t="s">
        <v>292</v>
      </c>
      <c r="E266" s="46">
        <v>42503</v>
      </c>
      <c r="F266" s="245">
        <v>0.72986111111111107</v>
      </c>
      <c r="G266" s="2" t="s">
        <v>293</v>
      </c>
      <c r="H266" s="2" t="s">
        <v>294</v>
      </c>
      <c r="I266" s="2">
        <v>1</v>
      </c>
      <c r="J266" s="2" t="s">
        <v>380</v>
      </c>
      <c r="K266" s="2"/>
      <c r="L266" s="2"/>
      <c r="M266" s="2"/>
      <c r="N266" s="2"/>
      <c r="O266" s="2"/>
    </row>
    <row r="267" spans="1:15" x14ac:dyDescent="0.25">
      <c r="A267" s="2" t="s">
        <v>12</v>
      </c>
      <c r="B267" s="2" t="s">
        <v>437</v>
      </c>
      <c r="C267" s="2">
        <v>1</v>
      </c>
      <c r="D267" s="2" t="s">
        <v>298</v>
      </c>
      <c r="E267" s="46">
        <v>42503</v>
      </c>
      <c r="F267" s="245">
        <v>0.31736111111111115</v>
      </c>
      <c r="G267" s="2" t="s">
        <v>336</v>
      </c>
      <c r="H267" s="2" t="s">
        <v>337</v>
      </c>
      <c r="I267" s="2">
        <v>2</v>
      </c>
      <c r="J267" s="2" t="s">
        <v>397</v>
      </c>
      <c r="K267" s="2"/>
      <c r="L267" s="2"/>
      <c r="M267" s="2"/>
      <c r="N267" s="2"/>
      <c r="O267" s="2"/>
    </row>
    <row r="268" spans="1:15" x14ac:dyDescent="0.25">
      <c r="A268" s="2" t="s">
        <v>12</v>
      </c>
      <c r="B268" s="2" t="s">
        <v>437</v>
      </c>
      <c r="C268" s="2">
        <v>11</v>
      </c>
      <c r="D268" s="2" t="s">
        <v>354</v>
      </c>
      <c r="E268" s="46">
        <v>42504</v>
      </c>
      <c r="F268" s="245">
        <v>0.82638888888888884</v>
      </c>
      <c r="G268" s="2" t="s">
        <v>363</v>
      </c>
      <c r="H268" s="2" t="s">
        <v>364</v>
      </c>
      <c r="I268" s="2">
        <v>1</v>
      </c>
      <c r="J268" s="2"/>
      <c r="K268" s="2"/>
      <c r="L268" s="2"/>
      <c r="M268" s="2"/>
      <c r="N268" s="2"/>
      <c r="O268" s="2"/>
    </row>
    <row r="269" spans="1:15" x14ac:dyDescent="0.25">
      <c r="A269" s="2" t="s">
        <v>12</v>
      </c>
      <c r="B269" s="2" t="s">
        <v>437</v>
      </c>
      <c r="C269" s="2">
        <v>1</v>
      </c>
      <c r="D269" s="2" t="s">
        <v>292</v>
      </c>
      <c r="E269" s="46">
        <v>42505</v>
      </c>
      <c r="F269" s="245">
        <v>0.42708333333333331</v>
      </c>
      <c r="G269" s="2" t="s">
        <v>359</v>
      </c>
      <c r="H269" s="2" t="s">
        <v>360</v>
      </c>
      <c r="I269" s="2">
        <v>21</v>
      </c>
      <c r="J269" s="2" t="s">
        <v>398</v>
      </c>
      <c r="K269" s="2"/>
      <c r="L269" s="2"/>
      <c r="M269" s="2"/>
      <c r="N269" s="2"/>
      <c r="O269" s="2"/>
    </row>
    <row r="270" spans="1:15" x14ac:dyDescent="0.25">
      <c r="A270" s="2" t="s">
        <v>12</v>
      </c>
      <c r="B270" s="2" t="s">
        <v>437</v>
      </c>
      <c r="C270" s="2">
        <v>1</v>
      </c>
      <c r="D270" s="2" t="s">
        <v>399</v>
      </c>
      <c r="E270" s="46">
        <v>42505</v>
      </c>
      <c r="F270" s="245">
        <v>0.42708333333333331</v>
      </c>
      <c r="G270" s="2" t="s">
        <v>400</v>
      </c>
      <c r="H270" s="2" t="s">
        <v>401</v>
      </c>
      <c r="I270" s="2">
        <v>23</v>
      </c>
      <c r="J270" s="2" t="s">
        <v>334</v>
      </c>
      <c r="K270" s="2"/>
      <c r="L270" s="2"/>
      <c r="M270" s="2"/>
      <c r="N270" s="2"/>
      <c r="O270" s="2"/>
    </row>
    <row r="271" spans="1:15" x14ac:dyDescent="0.25">
      <c r="A271" s="2" t="s">
        <v>12</v>
      </c>
      <c r="B271" s="2" t="s">
        <v>437</v>
      </c>
      <c r="C271" s="2">
        <v>6</v>
      </c>
      <c r="D271" s="2" t="s">
        <v>298</v>
      </c>
      <c r="E271" s="46">
        <v>42506</v>
      </c>
      <c r="F271" s="245">
        <v>0.5</v>
      </c>
      <c r="G271" s="2" t="s">
        <v>301</v>
      </c>
      <c r="H271" s="2" t="s">
        <v>302</v>
      </c>
      <c r="I271" s="2">
        <v>5</v>
      </c>
      <c r="J271" s="2"/>
      <c r="K271" s="2"/>
      <c r="L271" s="2"/>
      <c r="M271" s="2"/>
      <c r="N271" s="2"/>
      <c r="O271" s="2"/>
    </row>
    <row r="272" spans="1:15" x14ac:dyDescent="0.25">
      <c r="A272" s="2" t="s">
        <v>12</v>
      </c>
      <c r="B272" s="2" t="s">
        <v>437</v>
      </c>
      <c r="C272" s="2">
        <v>2</v>
      </c>
      <c r="D272" s="2" t="s">
        <v>354</v>
      </c>
      <c r="E272" s="46">
        <v>42506</v>
      </c>
      <c r="F272" s="245">
        <v>0.5</v>
      </c>
      <c r="G272" s="2" t="s">
        <v>301</v>
      </c>
      <c r="H272" s="2" t="s">
        <v>302</v>
      </c>
      <c r="I272" s="2">
        <v>3</v>
      </c>
      <c r="J272" s="2"/>
      <c r="K272" s="2"/>
      <c r="L272" s="2"/>
      <c r="M272" s="2"/>
      <c r="N272" s="2"/>
      <c r="O272" s="2"/>
    </row>
    <row r="273" spans="1:43" x14ac:dyDescent="0.25">
      <c r="A273" s="2" t="s">
        <v>12</v>
      </c>
      <c r="B273" s="2" t="s">
        <v>437</v>
      </c>
      <c r="C273" s="2">
        <v>2</v>
      </c>
      <c r="D273" s="2" t="s">
        <v>292</v>
      </c>
      <c r="E273" s="46">
        <v>42511</v>
      </c>
      <c r="F273" s="245">
        <v>0.70833333333333337</v>
      </c>
      <c r="G273" s="2" t="s">
        <v>301</v>
      </c>
      <c r="H273" s="2" t="s">
        <v>302</v>
      </c>
      <c r="I273" s="2">
        <v>7</v>
      </c>
      <c r="J273" s="2"/>
      <c r="K273" s="2"/>
      <c r="L273" s="2"/>
      <c r="M273" s="2"/>
      <c r="N273" s="2"/>
      <c r="O273" s="2"/>
    </row>
    <row r="274" spans="1:43" x14ac:dyDescent="0.25">
      <c r="A274" s="2"/>
      <c r="C274" s="2">
        <f>SUM(C247:C273)</f>
        <v>383</v>
      </c>
      <c r="D274" s="2"/>
      <c r="E274" s="46"/>
      <c r="F274" s="245"/>
      <c r="G274" s="2"/>
      <c r="H274" s="2"/>
      <c r="I274" s="2"/>
      <c r="J274" s="2"/>
      <c r="K274" s="2"/>
      <c r="L274" s="2"/>
      <c r="M274" s="2"/>
      <c r="N274" s="2"/>
      <c r="O274" s="2"/>
    </row>
    <row r="275" spans="1:43" x14ac:dyDescent="0.25">
      <c r="A275" s="2" t="s">
        <v>4</v>
      </c>
      <c r="B275" s="2" t="s">
        <v>439</v>
      </c>
      <c r="C275" s="2">
        <v>1</v>
      </c>
      <c r="D275" s="2" t="s">
        <v>137</v>
      </c>
      <c r="E275" s="46">
        <v>42497</v>
      </c>
      <c r="F275" s="245">
        <v>0.375</v>
      </c>
      <c r="G275" s="2" t="s">
        <v>323</v>
      </c>
      <c r="H275" s="2" t="s">
        <v>324</v>
      </c>
      <c r="I275" s="2">
        <v>13</v>
      </c>
      <c r="J275" s="2" t="s">
        <v>325</v>
      </c>
      <c r="K275" s="2"/>
      <c r="L275" s="2"/>
      <c r="M275" s="2"/>
      <c r="N275" s="2"/>
      <c r="O275" s="2"/>
    </row>
    <row r="276" spans="1:43" x14ac:dyDescent="0.25">
      <c r="A276" s="2" t="s">
        <v>4</v>
      </c>
      <c r="B276" s="2" t="s">
        <v>439</v>
      </c>
      <c r="C276" s="2">
        <v>1</v>
      </c>
      <c r="D276" s="2" t="s">
        <v>379</v>
      </c>
      <c r="E276" s="46">
        <v>42486</v>
      </c>
      <c r="F276" s="245">
        <v>0.79166666666666663</v>
      </c>
      <c r="G276" s="2" t="s">
        <v>301</v>
      </c>
      <c r="H276" s="2" t="s">
        <v>302</v>
      </c>
      <c r="I276" s="2">
        <v>3</v>
      </c>
      <c r="J276" s="2"/>
      <c r="K276" s="2"/>
      <c r="L276" s="2"/>
      <c r="M276" s="2"/>
      <c r="N276" s="2"/>
      <c r="O276" s="2"/>
    </row>
    <row r="277" spans="1:43" x14ac:dyDescent="0.25">
      <c r="A277" s="2" t="s">
        <v>4</v>
      </c>
      <c r="B277" s="2" t="s">
        <v>439</v>
      </c>
      <c r="C277" s="2">
        <v>1</v>
      </c>
      <c r="D277" s="2" t="s">
        <v>414</v>
      </c>
      <c r="E277" s="46">
        <v>42502</v>
      </c>
      <c r="F277" s="245">
        <v>0.69444444444444453</v>
      </c>
      <c r="G277" s="2" t="s">
        <v>359</v>
      </c>
      <c r="H277" s="2" t="s">
        <v>360</v>
      </c>
      <c r="I277" s="2">
        <v>6</v>
      </c>
      <c r="J277" s="2" t="s">
        <v>425</v>
      </c>
      <c r="K277" s="2"/>
      <c r="L277" s="2"/>
      <c r="M277" s="2"/>
      <c r="N277" s="2"/>
      <c r="O277" s="2"/>
    </row>
    <row r="278" spans="1:43" x14ac:dyDescent="0.25">
      <c r="A278" s="2" t="s">
        <v>4</v>
      </c>
      <c r="B278" s="2" t="s">
        <v>439</v>
      </c>
      <c r="C278" s="2">
        <v>2</v>
      </c>
      <c r="D278" s="2" t="s">
        <v>354</v>
      </c>
      <c r="E278" s="46">
        <v>42491</v>
      </c>
      <c r="F278" s="245">
        <v>0.40277777777777773</v>
      </c>
      <c r="G278" s="2" t="s">
        <v>388</v>
      </c>
      <c r="H278" s="2" t="s">
        <v>389</v>
      </c>
      <c r="I278" s="2">
        <v>1</v>
      </c>
      <c r="J278" s="2" t="s">
        <v>315</v>
      </c>
      <c r="K278" s="2"/>
      <c r="L278" s="2"/>
      <c r="M278" s="2"/>
      <c r="N278" s="2"/>
      <c r="O278" s="2"/>
    </row>
    <row r="279" spans="1:43" x14ac:dyDescent="0.25">
      <c r="A279" s="2" t="s">
        <v>4</v>
      </c>
      <c r="B279" s="2" t="s">
        <v>439</v>
      </c>
      <c r="C279" s="2">
        <v>2</v>
      </c>
      <c r="D279" s="2" t="s">
        <v>354</v>
      </c>
      <c r="E279" s="46">
        <v>42504</v>
      </c>
      <c r="F279" s="245">
        <v>0.91388888888888886</v>
      </c>
      <c r="G279" s="2" t="s">
        <v>368</v>
      </c>
      <c r="H279" s="2" t="s">
        <v>369</v>
      </c>
      <c r="I279" s="2">
        <v>2</v>
      </c>
      <c r="J279" s="2" t="s">
        <v>440</v>
      </c>
      <c r="K279" s="2"/>
      <c r="L279" s="2"/>
      <c r="M279" s="2"/>
      <c r="N279" s="2"/>
      <c r="O279" s="2"/>
    </row>
    <row r="280" spans="1:43" x14ac:dyDescent="0.25">
      <c r="A280" s="2"/>
      <c r="C280" s="2">
        <f>SUM(C275:C279)</f>
        <v>7</v>
      </c>
      <c r="D280" s="2"/>
      <c r="E280" s="46"/>
      <c r="F280" s="245"/>
      <c r="G280" s="2"/>
      <c r="H280" s="2"/>
      <c r="I280" s="2"/>
      <c r="J280" s="2"/>
      <c r="K280" s="2"/>
      <c r="L280" s="2"/>
      <c r="M280" s="2"/>
      <c r="N280" s="2"/>
      <c r="O280" s="2"/>
    </row>
    <row r="281" spans="1:43" x14ac:dyDescent="0.25">
      <c r="A281" s="2" t="s">
        <v>54</v>
      </c>
      <c r="B281" s="2" t="s">
        <v>441</v>
      </c>
      <c r="C281" s="2">
        <v>1</v>
      </c>
      <c r="D281" s="2" t="s">
        <v>354</v>
      </c>
      <c r="E281" s="46">
        <v>42506</v>
      </c>
      <c r="F281" s="245">
        <v>0.5</v>
      </c>
      <c r="G281" s="2" t="s">
        <v>301</v>
      </c>
      <c r="H281" s="2" t="s">
        <v>302</v>
      </c>
      <c r="I281" s="2">
        <v>3</v>
      </c>
      <c r="J281" s="2"/>
      <c r="K281" s="2"/>
      <c r="L281" s="2"/>
      <c r="M281" s="2"/>
      <c r="N281" s="2"/>
      <c r="O281" s="2"/>
    </row>
    <row r="282" spans="1:43" x14ac:dyDescent="0.25">
      <c r="A282" s="2"/>
      <c r="C282" s="2">
        <f>SUM(C281)</f>
        <v>1</v>
      </c>
      <c r="D282" s="2"/>
      <c r="E282" s="46"/>
      <c r="F282" s="245"/>
      <c r="G282" s="2"/>
      <c r="H282" s="2"/>
      <c r="I282" s="2"/>
      <c r="J282" s="2"/>
      <c r="K282" s="2"/>
      <c r="L282" s="2"/>
      <c r="M282" s="2"/>
      <c r="N282" s="2"/>
      <c r="O282" s="2"/>
    </row>
    <row r="283" spans="1:43" x14ac:dyDescent="0.25">
      <c r="A283" s="2" t="s">
        <v>42</v>
      </c>
      <c r="B283" s="2" t="s">
        <v>442</v>
      </c>
      <c r="C283" s="2">
        <v>1</v>
      </c>
      <c r="D283" s="2" t="s">
        <v>298</v>
      </c>
      <c r="E283" s="46">
        <v>42493</v>
      </c>
      <c r="F283" s="245">
        <v>0.47916666666666669</v>
      </c>
      <c r="G283" s="2" t="s">
        <v>301</v>
      </c>
      <c r="H283" s="2" t="s">
        <v>302</v>
      </c>
      <c r="I283" s="2">
        <v>2</v>
      </c>
      <c r="J283" s="2"/>
      <c r="K283" s="2"/>
      <c r="L283" s="2"/>
      <c r="M283" s="2"/>
      <c r="N283" s="2"/>
      <c r="O283" s="2"/>
    </row>
    <row r="284" spans="1:43" x14ac:dyDescent="0.25">
      <c r="A284" s="2" t="s">
        <v>42</v>
      </c>
      <c r="B284" s="2" t="s">
        <v>442</v>
      </c>
      <c r="C284" s="2">
        <v>1</v>
      </c>
      <c r="D284" s="2" t="s">
        <v>298</v>
      </c>
      <c r="E284" s="46">
        <v>42494</v>
      </c>
      <c r="F284" s="245">
        <v>0.57638888888888895</v>
      </c>
      <c r="G284" s="2" t="s">
        <v>293</v>
      </c>
      <c r="H284" s="2" t="s">
        <v>294</v>
      </c>
      <c r="I284" s="2">
        <v>6</v>
      </c>
      <c r="J284" s="2" t="s">
        <v>297</v>
      </c>
      <c r="K284" s="2"/>
      <c r="L284" s="2"/>
      <c r="M284" s="2"/>
      <c r="N284" s="2"/>
      <c r="O284" s="2"/>
    </row>
    <row r="285" spans="1:43" x14ac:dyDescent="0.25">
      <c r="A285" s="2" t="s">
        <v>42</v>
      </c>
      <c r="B285" s="2" t="s">
        <v>442</v>
      </c>
      <c r="C285" s="2">
        <v>1</v>
      </c>
      <c r="D285" s="2" t="s">
        <v>292</v>
      </c>
      <c r="E285" s="46">
        <v>42496</v>
      </c>
      <c r="F285" s="245">
        <v>0.58819444444444446</v>
      </c>
      <c r="G285" s="2" t="s">
        <v>293</v>
      </c>
      <c r="H285" s="2" t="s">
        <v>294</v>
      </c>
      <c r="I285" s="2">
        <v>2</v>
      </c>
      <c r="J285" s="2" t="s">
        <v>297</v>
      </c>
      <c r="K285" s="2"/>
      <c r="L285" s="2"/>
      <c r="M285" s="2"/>
      <c r="N285" s="2"/>
      <c r="O285" s="2"/>
    </row>
    <row r="286" spans="1:43" x14ac:dyDescent="0.25">
      <c r="A286" s="2" t="s">
        <v>42</v>
      </c>
      <c r="B286" s="2" t="s">
        <v>442</v>
      </c>
      <c r="C286" s="2">
        <v>3</v>
      </c>
      <c r="D286" s="2" t="s">
        <v>298</v>
      </c>
      <c r="E286" s="46">
        <v>42498</v>
      </c>
      <c r="F286" s="245">
        <v>0.71736111111111101</v>
      </c>
      <c r="G286" s="2" t="s">
        <v>293</v>
      </c>
      <c r="H286" s="2" t="s">
        <v>294</v>
      </c>
      <c r="I286" s="2">
        <v>1</v>
      </c>
      <c r="J286" s="2" t="s">
        <v>297</v>
      </c>
      <c r="K286" s="2"/>
      <c r="L286" s="2"/>
      <c r="M286" s="2"/>
      <c r="N286" s="2"/>
      <c r="O286" s="2"/>
    </row>
    <row r="287" spans="1:43" x14ac:dyDescent="0.25">
      <c r="A287" s="2" t="s">
        <v>42</v>
      </c>
      <c r="B287" s="2" t="s">
        <v>442</v>
      </c>
      <c r="C287" s="2">
        <v>3</v>
      </c>
      <c r="D287" s="2" t="s">
        <v>298</v>
      </c>
      <c r="E287" s="46">
        <v>42499</v>
      </c>
      <c r="F287" s="245">
        <v>0.65347222222222223</v>
      </c>
      <c r="G287" s="2" t="s">
        <v>320</v>
      </c>
      <c r="H287" s="2" t="s">
        <v>321</v>
      </c>
      <c r="I287" s="2">
        <v>1</v>
      </c>
      <c r="J287" s="2" t="s">
        <v>380</v>
      </c>
      <c r="K287" s="2"/>
      <c r="L287" s="2"/>
      <c r="M287" s="2"/>
      <c r="N287" s="2"/>
      <c r="O287" s="2"/>
    </row>
    <row r="288" spans="1:43" x14ac:dyDescent="0.25">
      <c r="A288" s="2" t="s">
        <v>42</v>
      </c>
      <c r="B288" s="2" t="s">
        <v>442</v>
      </c>
      <c r="C288" s="2">
        <v>1</v>
      </c>
      <c r="D288" s="2" t="s">
        <v>298</v>
      </c>
      <c r="E288" s="46">
        <v>42500</v>
      </c>
      <c r="F288" s="245">
        <v>0.28125</v>
      </c>
      <c r="G288" s="2" t="s">
        <v>301</v>
      </c>
      <c r="H288" s="2" t="s">
        <v>302</v>
      </c>
      <c r="I288" s="2">
        <v>1</v>
      </c>
      <c r="J288" s="2"/>
      <c r="K288" s="2"/>
      <c r="L288" s="2"/>
      <c r="M288" s="2"/>
      <c r="N288" s="2"/>
      <c r="O288" s="2"/>
      <c r="R288" s="2"/>
      <c r="S288" s="2"/>
      <c r="T288" s="2"/>
      <c r="U288" s="2"/>
      <c r="V288" s="2"/>
      <c r="W288" s="2"/>
      <c r="X288" s="2"/>
      <c r="Y288" s="2"/>
      <c r="AQ288" s="2"/>
    </row>
    <row r="289" spans="1:15" x14ac:dyDescent="0.25">
      <c r="A289" s="2" t="s">
        <v>42</v>
      </c>
      <c r="B289" s="2" t="s">
        <v>442</v>
      </c>
      <c r="C289" s="2">
        <v>1</v>
      </c>
      <c r="D289" s="2" t="s">
        <v>298</v>
      </c>
      <c r="E289" s="46">
        <v>42501</v>
      </c>
      <c r="F289" s="245">
        <v>0.33333333333333331</v>
      </c>
      <c r="G289" s="2" t="s">
        <v>301</v>
      </c>
      <c r="H289" s="2" t="s">
        <v>302</v>
      </c>
      <c r="I289" s="2">
        <v>6</v>
      </c>
      <c r="J289" s="2"/>
      <c r="K289" s="2"/>
      <c r="L289" s="2"/>
      <c r="M289" s="2"/>
      <c r="N289" s="2"/>
      <c r="O289" s="2"/>
    </row>
    <row r="290" spans="1:15" x14ac:dyDescent="0.25">
      <c r="A290" s="2" t="s">
        <v>42</v>
      </c>
      <c r="B290" s="2" t="s">
        <v>442</v>
      </c>
      <c r="C290" s="2">
        <v>2</v>
      </c>
      <c r="D290" s="2" t="s">
        <v>354</v>
      </c>
      <c r="E290" s="46">
        <v>42502</v>
      </c>
      <c r="F290" s="245">
        <v>0.81805555555555554</v>
      </c>
      <c r="G290" s="2" t="s">
        <v>318</v>
      </c>
      <c r="H290" s="2" t="s">
        <v>319</v>
      </c>
      <c r="I290" s="2">
        <v>1</v>
      </c>
      <c r="J290" s="2" t="s">
        <v>380</v>
      </c>
      <c r="K290" s="2"/>
      <c r="L290" s="2"/>
      <c r="M290" s="2"/>
      <c r="N290" s="2"/>
      <c r="O290" s="2"/>
    </row>
    <row r="291" spans="1:15" x14ac:dyDescent="0.25">
      <c r="A291" s="2" t="s">
        <v>42</v>
      </c>
      <c r="B291" s="2" t="s">
        <v>442</v>
      </c>
      <c r="C291" s="2">
        <v>2</v>
      </c>
      <c r="D291" s="2" t="s">
        <v>298</v>
      </c>
      <c r="E291" s="46">
        <v>42506</v>
      </c>
      <c r="F291" s="245">
        <v>0.46388888888888885</v>
      </c>
      <c r="G291" s="2" t="s">
        <v>368</v>
      </c>
      <c r="H291" s="2" t="s">
        <v>369</v>
      </c>
      <c r="I291" s="2">
        <v>1</v>
      </c>
      <c r="J291" s="2" t="s">
        <v>443</v>
      </c>
      <c r="K291" s="2"/>
      <c r="L291" s="2"/>
      <c r="M291" s="2"/>
      <c r="N291" s="2"/>
      <c r="O291" s="2"/>
    </row>
    <row r="292" spans="1:15" x14ac:dyDescent="0.25">
      <c r="A292" s="2" t="s">
        <v>42</v>
      </c>
      <c r="B292" s="2" t="s">
        <v>442</v>
      </c>
      <c r="C292" s="2">
        <v>3</v>
      </c>
      <c r="D292" s="2" t="s">
        <v>298</v>
      </c>
      <c r="E292" s="46">
        <v>42516</v>
      </c>
      <c r="F292" s="245">
        <v>0.8125</v>
      </c>
      <c r="G292" s="2" t="s">
        <v>301</v>
      </c>
      <c r="H292" s="2" t="s">
        <v>302</v>
      </c>
      <c r="I292" s="2">
        <v>5</v>
      </c>
      <c r="J292" s="2"/>
      <c r="K292" s="2"/>
      <c r="L292" s="2"/>
      <c r="M292" s="2"/>
      <c r="N292" s="2"/>
      <c r="O292" s="2"/>
    </row>
    <row r="293" spans="1:15" x14ac:dyDescent="0.25">
      <c r="A293" s="2" t="s">
        <v>42</v>
      </c>
      <c r="B293" s="2" t="s">
        <v>442</v>
      </c>
      <c r="C293" s="2">
        <v>1</v>
      </c>
      <c r="D293" s="2" t="s">
        <v>292</v>
      </c>
      <c r="E293" s="46">
        <v>42517</v>
      </c>
      <c r="F293" s="245">
        <v>0.79166666666666663</v>
      </c>
      <c r="G293" s="2" t="s">
        <v>383</v>
      </c>
      <c r="H293" s="2" t="s">
        <v>384</v>
      </c>
      <c r="I293" s="2">
        <v>1</v>
      </c>
      <c r="J293" s="2"/>
      <c r="K293" s="2"/>
      <c r="L293" s="2"/>
      <c r="M293" s="2"/>
      <c r="N293" s="2"/>
      <c r="O293" s="2"/>
    </row>
    <row r="294" spans="1:15" x14ac:dyDescent="0.25">
      <c r="A294" s="2"/>
      <c r="C294" s="2">
        <f>SUM(C283:C293)</f>
        <v>19</v>
      </c>
      <c r="D294" s="2"/>
      <c r="E294" s="46"/>
      <c r="F294" s="245"/>
      <c r="G294" s="2"/>
      <c r="H294" s="2"/>
      <c r="I294" s="2"/>
      <c r="J294" s="2"/>
      <c r="K294" s="2"/>
      <c r="L294" s="2"/>
      <c r="M294" s="2"/>
      <c r="N294" s="2"/>
      <c r="O294" s="2"/>
    </row>
    <row r="295" spans="1:15" x14ac:dyDescent="0.25">
      <c r="A295" s="2" t="s">
        <v>84</v>
      </c>
      <c r="B295" s="2" t="s">
        <v>444</v>
      </c>
      <c r="C295" s="2">
        <v>12</v>
      </c>
      <c r="D295" s="2" t="s">
        <v>292</v>
      </c>
      <c r="E295" s="46">
        <v>42486</v>
      </c>
      <c r="F295" s="245">
        <v>0.79166666666666663</v>
      </c>
      <c r="G295" s="2" t="s">
        <v>301</v>
      </c>
      <c r="H295" s="2" t="s">
        <v>302</v>
      </c>
      <c r="I295" s="2">
        <v>3</v>
      </c>
      <c r="J295" s="2" t="s">
        <v>438</v>
      </c>
      <c r="K295" s="2"/>
      <c r="L295" s="2"/>
      <c r="M295" s="2"/>
      <c r="N295" s="2"/>
      <c r="O295" s="2"/>
    </row>
    <row r="296" spans="1:15" x14ac:dyDescent="0.25">
      <c r="A296" s="2" t="s">
        <v>84</v>
      </c>
      <c r="B296" s="2" t="s">
        <v>444</v>
      </c>
      <c r="C296" s="2">
        <v>1</v>
      </c>
      <c r="D296" s="2" t="s">
        <v>292</v>
      </c>
      <c r="E296" s="46">
        <v>42489</v>
      </c>
      <c r="F296" s="245">
        <v>0.39305555555555555</v>
      </c>
      <c r="G296" s="2" t="s">
        <v>293</v>
      </c>
      <c r="H296" s="2" t="s">
        <v>294</v>
      </c>
      <c r="I296" s="2">
        <v>1</v>
      </c>
      <c r="J296" s="2" t="s">
        <v>297</v>
      </c>
      <c r="K296" s="2"/>
      <c r="L296" s="2"/>
      <c r="M296" s="2"/>
      <c r="N296" s="2"/>
      <c r="O296" s="2"/>
    </row>
    <row r="297" spans="1:15" x14ac:dyDescent="0.25">
      <c r="A297" s="2" t="s">
        <v>84</v>
      </c>
      <c r="B297" s="2" t="s">
        <v>444</v>
      </c>
      <c r="C297" s="2">
        <v>2</v>
      </c>
      <c r="D297" s="2" t="s">
        <v>298</v>
      </c>
      <c r="E297" s="46">
        <v>42490</v>
      </c>
      <c r="F297" s="245">
        <v>0.82291666666666663</v>
      </c>
      <c r="G297" s="2" t="s">
        <v>350</v>
      </c>
      <c r="H297" s="2" t="s">
        <v>351</v>
      </c>
      <c r="I297" s="2">
        <v>1</v>
      </c>
      <c r="J297" s="2"/>
      <c r="K297" s="2"/>
      <c r="L297" s="2"/>
      <c r="M297" s="2"/>
      <c r="N297" s="2"/>
      <c r="O297" s="2"/>
    </row>
    <row r="298" spans="1:15" x14ac:dyDescent="0.25">
      <c r="A298" s="2" t="s">
        <v>84</v>
      </c>
      <c r="B298" s="2" t="s">
        <v>444</v>
      </c>
      <c r="C298" s="2">
        <v>1</v>
      </c>
      <c r="D298" s="2" t="s">
        <v>292</v>
      </c>
      <c r="E298" s="46">
        <v>42491</v>
      </c>
      <c r="F298" s="245">
        <v>0.41666666666666669</v>
      </c>
      <c r="G298" s="2" t="s">
        <v>293</v>
      </c>
      <c r="H298" s="2" t="s">
        <v>294</v>
      </c>
      <c r="I298" s="2">
        <v>5</v>
      </c>
      <c r="J298" s="2" t="s">
        <v>295</v>
      </c>
      <c r="K298" s="2"/>
      <c r="L298" s="2"/>
      <c r="M298" s="2"/>
      <c r="N298" s="2"/>
      <c r="O298" s="2"/>
    </row>
    <row r="299" spans="1:15" x14ac:dyDescent="0.25">
      <c r="A299" s="2" t="s">
        <v>84</v>
      </c>
      <c r="B299" s="2" t="s">
        <v>444</v>
      </c>
      <c r="C299" s="2">
        <v>1</v>
      </c>
      <c r="D299" s="2" t="s">
        <v>345</v>
      </c>
      <c r="E299" s="46">
        <v>42492</v>
      </c>
      <c r="F299" s="245">
        <v>0.875</v>
      </c>
      <c r="G299" s="2" t="s">
        <v>346</v>
      </c>
      <c r="H299" s="2" t="s">
        <v>347</v>
      </c>
      <c r="I299" s="2">
        <v>1</v>
      </c>
      <c r="J299" s="2" t="s">
        <v>352</v>
      </c>
      <c r="K299" s="2"/>
      <c r="L299" s="2"/>
      <c r="M299" s="2"/>
      <c r="N299" s="2"/>
      <c r="O299" s="2"/>
    </row>
    <row r="300" spans="1:15" x14ac:dyDescent="0.25">
      <c r="A300" s="2" t="s">
        <v>84</v>
      </c>
      <c r="B300" s="2" t="s">
        <v>444</v>
      </c>
      <c r="C300" s="2">
        <v>2</v>
      </c>
      <c r="D300" s="2" t="s">
        <v>292</v>
      </c>
      <c r="E300" s="46">
        <v>42496</v>
      </c>
      <c r="F300" s="245">
        <v>0.58819444444444446</v>
      </c>
      <c r="G300" s="2" t="s">
        <v>293</v>
      </c>
      <c r="H300" s="2" t="s">
        <v>294</v>
      </c>
      <c r="I300" s="2">
        <v>2</v>
      </c>
      <c r="J300" s="2" t="s">
        <v>297</v>
      </c>
      <c r="K300" s="2"/>
      <c r="L300" s="2"/>
      <c r="M300" s="2"/>
      <c r="N300" s="2"/>
      <c r="O300" s="2"/>
    </row>
    <row r="301" spans="1:15" x14ac:dyDescent="0.25">
      <c r="A301" s="2" t="s">
        <v>84</v>
      </c>
      <c r="B301" s="2" t="s">
        <v>444</v>
      </c>
      <c r="C301" s="2">
        <v>5</v>
      </c>
      <c r="D301" s="2" t="s">
        <v>348</v>
      </c>
      <c r="E301" s="46">
        <v>42496</v>
      </c>
      <c r="F301" s="245">
        <v>0.70833333333333337</v>
      </c>
      <c r="G301" s="2" t="s">
        <v>301</v>
      </c>
      <c r="H301" s="2" t="s">
        <v>302</v>
      </c>
      <c r="I301" s="2">
        <v>3</v>
      </c>
      <c r="J301" s="2"/>
      <c r="K301" s="2"/>
      <c r="L301" s="2"/>
      <c r="M301" s="2"/>
      <c r="N301" s="2"/>
      <c r="O301" s="2"/>
    </row>
    <row r="302" spans="1:15" x14ac:dyDescent="0.25">
      <c r="A302" s="2" t="s">
        <v>84</v>
      </c>
      <c r="B302" s="2" t="s">
        <v>444</v>
      </c>
      <c r="C302" s="2">
        <v>1</v>
      </c>
      <c r="D302" s="2" t="s">
        <v>292</v>
      </c>
      <c r="E302" s="46">
        <v>42501</v>
      </c>
      <c r="F302" s="245">
        <v>0.34097222222222223</v>
      </c>
      <c r="G302" s="2" t="s">
        <v>293</v>
      </c>
      <c r="H302" s="2" t="s">
        <v>294</v>
      </c>
      <c r="I302" s="2">
        <v>5</v>
      </c>
      <c r="J302" s="2" t="s">
        <v>380</v>
      </c>
      <c r="K302" s="2"/>
      <c r="L302" s="2"/>
      <c r="M302" s="2"/>
      <c r="N302" s="2"/>
      <c r="O302" s="2"/>
    </row>
    <row r="303" spans="1:15" x14ac:dyDescent="0.25">
      <c r="A303" s="2" t="s">
        <v>84</v>
      </c>
      <c r="B303" s="2" t="s">
        <v>444</v>
      </c>
      <c r="C303" s="2">
        <v>1</v>
      </c>
      <c r="D303" s="2" t="s">
        <v>298</v>
      </c>
      <c r="E303" s="46">
        <v>42501</v>
      </c>
      <c r="F303" s="245">
        <v>0.33333333333333331</v>
      </c>
      <c r="G303" s="2" t="s">
        <v>301</v>
      </c>
      <c r="H303" s="2" t="s">
        <v>302</v>
      </c>
      <c r="I303" s="2">
        <v>6</v>
      </c>
      <c r="J303" s="2"/>
      <c r="K303" s="2"/>
      <c r="L303" s="2"/>
      <c r="M303" s="2"/>
      <c r="N303" s="2"/>
      <c r="O303" s="2"/>
    </row>
    <row r="304" spans="1:15" x14ac:dyDescent="0.25">
      <c r="A304" s="2" t="s">
        <v>84</v>
      </c>
      <c r="B304" s="2" t="s">
        <v>444</v>
      </c>
      <c r="C304" s="2">
        <v>2</v>
      </c>
      <c r="D304" s="2" t="s">
        <v>356</v>
      </c>
      <c r="E304" s="46">
        <v>42501</v>
      </c>
      <c r="F304" s="245">
        <v>0.60416666666666663</v>
      </c>
      <c r="G304" s="2"/>
      <c r="H304" s="2"/>
      <c r="I304" s="2">
        <v>19</v>
      </c>
      <c r="J304" s="2" t="s">
        <v>334</v>
      </c>
      <c r="K304" s="2"/>
      <c r="L304" s="2"/>
      <c r="M304" s="2"/>
      <c r="N304" s="2"/>
      <c r="O304" s="2"/>
    </row>
    <row r="305" spans="1:15" x14ac:dyDescent="0.25">
      <c r="A305" s="2" t="s">
        <v>84</v>
      </c>
      <c r="B305" s="2" t="s">
        <v>444</v>
      </c>
      <c r="C305" s="2">
        <v>2</v>
      </c>
      <c r="D305" s="2" t="s">
        <v>298</v>
      </c>
      <c r="E305" s="46">
        <v>42502</v>
      </c>
      <c r="F305" s="245">
        <v>0.83124999999999993</v>
      </c>
      <c r="G305" s="2" t="s">
        <v>336</v>
      </c>
      <c r="H305" s="2" t="s">
        <v>337</v>
      </c>
      <c r="I305" s="2">
        <v>1</v>
      </c>
      <c r="J305" s="2" t="s">
        <v>334</v>
      </c>
      <c r="K305" s="2"/>
      <c r="L305" s="2"/>
      <c r="M305" s="2"/>
      <c r="N305" s="2"/>
      <c r="O305" s="2"/>
    </row>
    <row r="306" spans="1:15" x14ac:dyDescent="0.25">
      <c r="A306" s="2" t="s">
        <v>84</v>
      </c>
      <c r="B306" s="2" t="s">
        <v>444</v>
      </c>
      <c r="C306" s="2">
        <v>1</v>
      </c>
      <c r="D306" s="2" t="s">
        <v>292</v>
      </c>
      <c r="E306" s="46">
        <v>42503</v>
      </c>
      <c r="F306" s="245">
        <v>0.72986111111111107</v>
      </c>
      <c r="G306" s="2" t="s">
        <v>293</v>
      </c>
      <c r="H306" s="2" t="s">
        <v>294</v>
      </c>
      <c r="I306" s="2">
        <v>1</v>
      </c>
      <c r="J306" s="2" t="s">
        <v>380</v>
      </c>
      <c r="K306" s="2"/>
      <c r="L306" s="2"/>
      <c r="M306" s="2"/>
      <c r="N306" s="2"/>
      <c r="O306" s="2"/>
    </row>
    <row r="307" spans="1:15" x14ac:dyDescent="0.25">
      <c r="A307" s="2" t="s">
        <v>84</v>
      </c>
      <c r="B307" s="2" t="s">
        <v>444</v>
      </c>
      <c r="C307" s="2">
        <v>1</v>
      </c>
      <c r="D307" s="2" t="s">
        <v>298</v>
      </c>
      <c r="E307" s="46">
        <v>42503</v>
      </c>
      <c r="F307" s="245">
        <v>0.31736111111111115</v>
      </c>
      <c r="G307" s="2" t="s">
        <v>336</v>
      </c>
      <c r="H307" s="2" t="s">
        <v>337</v>
      </c>
      <c r="I307" s="2">
        <v>2</v>
      </c>
      <c r="J307" s="2" t="s">
        <v>397</v>
      </c>
      <c r="K307" s="2"/>
      <c r="L307" s="2"/>
      <c r="M307" s="2"/>
      <c r="N307" s="2"/>
      <c r="O307" s="2"/>
    </row>
    <row r="308" spans="1:15" x14ac:dyDescent="0.25">
      <c r="A308" s="2" t="s">
        <v>84</v>
      </c>
      <c r="B308" s="2" t="s">
        <v>444</v>
      </c>
      <c r="C308" s="2">
        <v>1</v>
      </c>
      <c r="D308" s="2" t="s">
        <v>292</v>
      </c>
      <c r="E308" s="46">
        <v>42511</v>
      </c>
      <c r="F308" s="245">
        <v>0.70833333333333337</v>
      </c>
      <c r="G308" s="2" t="s">
        <v>301</v>
      </c>
      <c r="H308" s="2" t="s">
        <v>302</v>
      </c>
      <c r="I308" s="2">
        <v>7</v>
      </c>
      <c r="J308" s="2"/>
      <c r="K308" s="2"/>
      <c r="L308" s="2"/>
      <c r="M308" s="2"/>
      <c r="N308" s="2"/>
      <c r="O308" s="2"/>
    </row>
    <row r="309" spans="1:15" x14ac:dyDescent="0.25">
      <c r="A309" s="2" t="s">
        <v>84</v>
      </c>
      <c r="B309" s="2" t="s">
        <v>444</v>
      </c>
      <c r="C309" s="2">
        <v>4</v>
      </c>
      <c r="D309" s="2" t="s">
        <v>292</v>
      </c>
      <c r="E309" s="46">
        <v>42513</v>
      </c>
      <c r="F309" s="245">
        <v>0.71319444444444446</v>
      </c>
      <c r="G309" s="2" t="s">
        <v>383</v>
      </c>
      <c r="H309" s="2" t="s">
        <v>384</v>
      </c>
      <c r="I309" s="2">
        <v>1</v>
      </c>
      <c r="J309" s="2" t="s">
        <v>385</v>
      </c>
      <c r="K309" s="2"/>
      <c r="L309" s="2"/>
      <c r="M309" s="2"/>
      <c r="N309" s="2"/>
      <c r="O309" s="2"/>
    </row>
    <row r="310" spans="1:15" x14ac:dyDescent="0.25">
      <c r="A310" s="2"/>
      <c r="C310" s="2">
        <f>SUM(C295:C309)</f>
        <v>37</v>
      </c>
      <c r="D310" s="2"/>
      <c r="E310" s="46"/>
      <c r="F310" s="245"/>
      <c r="G310" s="2"/>
      <c r="H310" s="2"/>
      <c r="I310" s="2"/>
      <c r="J310" s="2"/>
      <c r="K310" s="2"/>
      <c r="L310" s="2"/>
      <c r="M310" s="2"/>
      <c r="N310" s="2"/>
      <c r="O310" s="2"/>
    </row>
    <row r="311" spans="1:15" x14ac:dyDescent="0.25">
      <c r="A311" s="2" t="s">
        <v>13</v>
      </c>
      <c r="B311" s="2" t="s">
        <v>445</v>
      </c>
      <c r="C311" s="2">
        <v>6</v>
      </c>
      <c r="D311" s="2" t="s">
        <v>354</v>
      </c>
      <c r="E311" s="46">
        <v>42504</v>
      </c>
      <c r="F311" s="245">
        <v>0.5625</v>
      </c>
      <c r="G311" s="2" t="s">
        <v>363</v>
      </c>
      <c r="H311" s="2" t="s">
        <v>364</v>
      </c>
      <c r="I311" s="2">
        <v>1</v>
      </c>
      <c r="J311" s="2"/>
      <c r="K311" s="2"/>
      <c r="L311" s="2"/>
      <c r="M311" s="2"/>
      <c r="N311" s="2"/>
      <c r="O311" s="2"/>
    </row>
    <row r="312" spans="1:15" x14ac:dyDescent="0.25">
      <c r="A312" s="2"/>
      <c r="C312" s="2">
        <f>SUM(C311)</f>
        <v>6</v>
      </c>
      <c r="D312" s="2"/>
      <c r="E312" s="46"/>
      <c r="F312" s="245"/>
      <c r="G312" s="2"/>
      <c r="H312" s="2"/>
      <c r="I312" s="2"/>
      <c r="J312" s="2"/>
      <c r="K312" s="2"/>
      <c r="L312" s="2"/>
      <c r="M312" s="2"/>
      <c r="N312" s="2"/>
      <c r="O312" s="2"/>
    </row>
    <row r="313" spans="1:15" x14ac:dyDescent="0.25">
      <c r="A313" s="2" t="s">
        <v>446</v>
      </c>
      <c r="B313" s="2" t="s">
        <v>447</v>
      </c>
      <c r="C313" s="2">
        <v>30</v>
      </c>
      <c r="D313" s="2" t="s">
        <v>292</v>
      </c>
      <c r="E313" s="46">
        <v>42491</v>
      </c>
      <c r="F313" s="245">
        <v>0.41666666666666669</v>
      </c>
      <c r="G313" s="2" t="s">
        <v>301</v>
      </c>
      <c r="H313" s="2" t="s">
        <v>302</v>
      </c>
      <c r="I313" s="2">
        <v>3</v>
      </c>
      <c r="J313" s="2" t="s">
        <v>395</v>
      </c>
      <c r="K313" s="2"/>
      <c r="L313" s="2"/>
      <c r="M313" s="2"/>
      <c r="N313" s="2"/>
      <c r="O313" s="2"/>
    </row>
    <row r="314" spans="1:15" x14ac:dyDescent="0.25">
      <c r="A314" s="2" t="s">
        <v>446</v>
      </c>
      <c r="B314" s="2" t="s">
        <v>447</v>
      </c>
      <c r="C314" s="2">
        <v>40</v>
      </c>
      <c r="D314" s="2" t="s">
        <v>354</v>
      </c>
      <c r="E314" s="46">
        <v>42491</v>
      </c>
      <c r="F314" s="245">
        <v>0.40277777777777773</v>
      </c>
      <c r="G314" s="2" t="s">
        <v>388</v>
      </c>
      <c r="H314" s="2" t="s">
        <v>389</v>
      </c>
      <c r="I314" s="2">
        <v>1</v>
      </c>
      <c r="J314" s="2" t="s">
        <v>315</v>
      </c>
      <c r="K314" s="2"/>
      <c r="L314" s="2"/>
      <c r="M314" s="2"/>
      <c r="N314" s="2"/>
      <c r="O314" s="2"/>
    </row>
    <row r="315" spans="1:15" x14ac:dyDescent="0.25">
      <c r="A315" s="2" t="s">
        <v>446</v>
      </c>
      <c r="B315" s="2" t="s">
        <v>447</v>
      </c>
      <c r="C315" s="2">
        <v>1800</v>
      </c>
      <c r="D315" s="2" t="s">
        <v>379</v>
      </c>
      <c r="E315" s="46">
        <v>42496</v>
      </c>
      <c r="F315" s="245">
        <v>0.70833333333333337</v>
      </c>
      <c r="G315" s="2" t="s">
        <v>301</v>
      </c>
      <c r="H315" s="2" t="s">
        <v>302</v>
      </c>
      <c r="I315" s="2">
        <v>3</v>
      </c>
      <c r="J315" s="2"/>
      <c r="K315" s="2"/>
      <c r="L315" s="2"/>
      <c r="M315" s="2"/>
      <c r="N315" s="2"/>
      <c r="O315" s="2"/>
    </row>
    <row r="316" spans="1:15" x14ac:dyDescent="0.25">
      <c r="A316" s="2" t="s">
        <v>446</v>
      </c>
      <c r="B316" s="2" t="s">
        <v>447</v>
      </c>
      <c r="C316" s="2">
        <v>2000</v>
      </c>
      <c r="D316" s="2" t="s">
        <v>292</v>
      </c>
      <c r="E316" s="46">
        <v>42496</v>
      </c>
      <c r="F316" s="245">
        <v>0.70833333333333337</v>
      </c>
      <c r="G316" s="2" t="s">
        <v>301</v>
      </c>
      <c r="H316" s="2" t="s">
        <v>302</v>
      </c>
      <c r="I316" s="2">
        <v>4</v>
      </c>
      <c r="J316" s="2" t="s">
        <v>378</v>
      </c>
      <c r="K316" s="2"/>
      <c r="L316" s="2"/>
      <c r="M316" s="2"/>
      <c r="N316" s="2"/>
      <c r="O316" s="2"/>
    </row>
    <row r="317" spans="1:15" x14ac:dyDescent="0.25">
      <c r="A317" s="2" t="s">
        <v>446</v>
      </c>
      <c r="B317" s="2" t="s">
        <v>447</v>
      </c>
      <c r="C317" s="2">
        <v>50</v>
      </c>
      <c r="D317" s="2" t="s">
        <v>354</v>
      </c>
      <c r="E317" s="46">
        <v>42496</v>
      </c>
      <c r="F317" s="245">
        <v>0.70833333333333337</v>
      </c>
      <c r="G317" s="2" t="s">
        <v>301</v>
      </c>
      <c r="H317" s="2" t="s">
        <v>302</v>
      </c>
      <c r="I317" s="2">
        <v>2</v>
      </c>
      <c r="J317" s="2"/>
      <c r="K317" s="2"/>
      <c r="L317" s="2"/>
      <c r="M317" s="2"/>
      <c r="N317" s="2"/>
      <c r="O317" s="2"/>
    </row>
    <row r="318" spans="1:15" x14ac:dyDescent="0.25">
      <c r="A318" s="2" t="s">
        <v>446</v>
      </c>
      <c r="B318" s="2" t="s">
        <v>447</v>
      </c>
      <c r="C318" s="2">
        <v>20</v>
      </c>
      <c r="D318" s="2" t="s">
        <v>292</v>
      </c>
      <c r="E318" s="46">
        <v>42497</v>
      </c>
      <c r="F318" s="245">
        <v>0.60416666666666663</v>
      </c>
      <c r="G318" s="2" t="s">
        <v>301</v>
      </c>
      <c r="H318" s="2" t="s">
        <v>302</v>
      </c>
      <c r="I318" s="2">
        <v>1</v>
      </c>
      <c r="J318" s="2"/>
      <c r="K318" s="2"/>
      <c r="L318" s="2"/>
      <c r="M318" s="2"/>
      <c r="N318" s="2"/>
      <c r="O318" s="2"/>
    </row>
    <row r="319" spans="1:15" x14ac:dyDescent="0.25">
      <c r="A319" s="2" t="s">
        <v>446</v>
      </c>
      <c r="B319" s="2" t="s">
        <v>447</v>
      </c>
      <c r="C319" s="2">
        <v>1800</v>
      </c>
      <c r="D319" s="2" t="s">
        <v>379</v>
      </c>
      <c r="E319" s="46">
        <v>42498</v>
      </c>
      <c r="F319" s="245">
        <v>0.58333333333333337</v>
      </c>
      <c r="G319" s="2" t="s">
        <v>301</v>
      </c>
      <c r="H319" s="2" t="s">
        <v>302</v>
      </c>
      <c r="I319" s="2">
        <v>2</v>
      </c>
      <c r="J319" s="2"/>
      <c r="K319" s="2"/>
      <c r="L319" s="2"/>
      <c r="M319" s="2"/>
      <c r="N319" s="2"/>
      <c r="O319" s="2"/>
    </row>
    <row r="320" spans="1:15" x14ac:dyDescent="0.25">
      <c r="A320" s="2" t="s">
        <v>446</v>
      </c>
      <c r="B320" s="2" t="s">
        <v>447</v>
      </c>
      <c r="C320" s="2">
        <v>50</v>
      </c>
      <c r="D320" s="2" t="s">
        <v>354</v>
      </c>
      <c r="E320" s="46">
        <v>42498</v>
      </c>
      <c r="F320" s="245">
        <v>0.5625</v>
      </c>
      <c r="G320" s="2" t="s">
        <v>301</v>
      </c>
      <c r="H320" s="2" t="s">
        <v>302</v>
      </c>
      <c r="I320" s="2">
        <v>2</v>
      </c>
      <c r="J320" s="2"/>
      <c r="K320" s="2"/>
      <c r="L320" s="2"/>
      <c r="M320" s="2"/>
      <c r="N320" s="2"/>
      <c r="O320" s="2"/>
    </row>
    <row r="321" spans="1:15" x14ac:dyDescent="0.25">
      <c r="A321" s="2" t="s">
        <v>446</v>
      </c>
      <c r="B321" s="2" t="s">
        <v>447</v>
      </c>
      <c r="C321" s="2">
        <v>20</v>
      </c>
      <c r="D321" s="2" t="s">
        <v>292</v>
      </c>
      <c r="E321" s="46">
        <v>42501</v>
      </c>
      <c r="F321" s="245">
        <v>0.34097222222222223</v>
      </c>
      <c r="G321" s="2" t="s">
        <v>293</v>
      </c>
      <c r="H321" s="2" t="s">
        <v>294</v>
      </c>
      <c r="I321" s="2">
        <v>5</v>
      </c>
      <c r="J321" s="2" t="s">
        <v>380</v>
      </c>
      <c r="K321" s="2"/>
      <c r="L321" s="2"/>
      <c r="M321" s="2"/>
      <c r="N321" s="2"/>
      <c r="O321" s="2"/>
    </row>
    <row r="322" spans="1:15" x14ac:dyDescent="0.25">
      <c r="A322" s="2" t="s">
        <v>446</v>
      </c>
      <c r="B322" s="2" t="s">
        <v>447</v>
      </c>
      <c r="C322" s="2">
        <v>84</v>
      </c>
      <c r="D322" s="2" t="s">
        <v>354</v>
      </c>
      <c r="E322" s="46">
        <v>42501</v>
      </c>
      <c r="F322" s="245">
        <v>0.33333333333333331</v>
      </c>
      <c r="G322" s="2" t="s">
        <v>301</v>
      </c>
      <c r="H322" s="2" t="s">
        <v>302</v>
      </c>
      <c r="I322" s="2">
        <v>3</v>
      </c>
      <c r="J322" s="2"/>
      <c r="K322" s="2"/>
      <c r="L322" s="2"/>
      <c r="M322" s="2"/>
      <c r="N322" s="2"/>
      <c r="O322" s="2"/>
    </row>
    <row r="323" spans="1:15" x14ac:dyDescent="0.25">
      <c r="A323" s="2" t="s">
        <v>446</v>
      </c>
      <c r="B323" s="2" t="s">
        <v>447</v>
      </c>
      <c r="C323" s="2">
        <v>4</v>
      </c>
      <c r="D323" s="2" t="s">
        <v>379</v>
      </c>
      <c r="E323" s="46">
        <v>42502</v>
      </c>
      <c r="F323" s="245">
        <v>0.33333333333333331</v>
      </c>
      <c r="G323" s="2" t="s">
        <v>301</v>
      </c>
      <c r="H323" s="2" t="s">
        <v>302</v>
      </c>
      <c r="I323" s="2">
        <v>1</v>
      </c>
      <c r="J323" s="2"/>
      <c r="K323" s="2"/>
      <c r="L323" s="2"/>
      <c r="M323" s="2"/>
      <c r="N323" s="2"/>
      <c r="O323" s="2"/>
    </row>
    <row r="324" spans="1:15" x14ac:dyDescent="0.25">
      <c r="A324" s="2" t="s">
        <v>446</v>
      </c>
      <c r="B324" s="2" t="s">
        <v>447</v>
      </c>
      <c r="C324" s="2">
        <v>45</v>
      </c>
      <c r="D324" s="2" t="s">
        <v>354</v>
      </c>
      <c r="E324" s="46">
        <v>42502</v>
      </c>
      <c r="F324" s="245">
        <v>0.74305555555555547</v>
      </c>
      <c r="G324" s="2" t="s">
        <v>381</v>
      </c>
      <c r="H324" s="2" t="s">
        <v>382</v>
      </c>
      <c r="I324" s="2">
        <v>1</v>
      </c>
      <c r="J324" s="2"/>
      <c r="K324" s="2"/>
      <c r="L324" s="2"/>
      <c r="M324" s="2"/>
      <c r="N324" s="2"/>
      <c r="O324" s="2"/>
    </row>
    <row r="325" spans="1:15" x14ac:dyDescent="0.25">
      <c r="A325" s="2" t="s">
        <v>446</v>
      </c>
      <c r="B325" s="2" t="s">
        <v>447</v>
      </c>
      <c r="C325" s="2">
        <v>22</v>
      </c>
      <c r="D325" s="2" t="s">
        <v>354</v>
      </c>
      <c r="E325" s="46">
        <v>42505</v>
      </c>
      <c r="F325" s="245">
        <v>0.47430555555555554</v>
      </c>
      <c r="G325" s="2" t="s">
        <v>427</v>
      </c>
      <c r="H325" s="2" t="s">
        <v>428</v>
      </c>
      <c r="I325" s="2">
        <v>1</v>
      </c>
      <c r="J325" s="2" t="s">
        <v>448</v>
      </c>
      <c r="K325" s="2"/>
      <c r="L325" s="2"/>
      <c r="M325" s="2"/>
      <c r="N325" s="2"/>
      <c r="O325" s="2"/>
    </row>
    <row r="326" spans="1:15" x14ac:dyDescent="0.25">
      <c r="A326" s="2" t="s">
        <v>446</v>
      </c>
      <c r="B326" s="2" t="s">
        <v>447</v>
      </c>
      <c r="C326" s="2">
        <v>1</v>
      </c>
      <c r="D326" s="2" t="s">
        <v>348</v>
      </c>
      <c r="E326" s="46">
        <v>42506</v>
      </c>
      <c r="F326" s="245">
        <v>0.5</v>
      </c>
      <c r="G326" s="2" t="s">
        <v>301</v>
      </c>
      <c r="H326" s="2" t="s">
        <v>302</v>
      </c>
      <c r="I326" s="2">
        <v>3</v>
      </c>
      <c r="J326" s="2"/>
      <c r="K326" s="2"/>
      <c r="L326" s="2"/>
      <c r="M326" s="2"/>
      <c r="N326" s="2"/>
      <c r="O326" s="2"/>
    </row>
    <row r="327" spans="1:15" x14ac:dyDescent="0.25">
      <c r="A327" s="2" t="s">
        <v>446</v>
      </c>
      <c r="B327" s="2" t="s">
        <v>447</v>
      </c>
      <c r="C327" s="2">
        <v>4</v>
      </c>
      <c r="D327" s="2" t="s">
        <v>292</v>
      </c>
      <c r="E327" s="46">
        <v>42511</v>
      </c>
      <c r="F327" s="245">
        <v>0.70833333333333337</v>
      </c>
      <c r="G327" s="2" t="s">
        <v>301</v>
      </c>
      <c r="H327" s="2" t="s">
        <v>302</v>
      </c>
      <c r="I327" s="2">
        <v>7</v>
      </c>
      <c r="J327" s="2"/>
      <c r="K327" s="2"/>
      <c r="L327" s="2"/>
      <c r="M327" s="2"/>
      <c r="N327" s="2"/>
      <c r="O327" s="2"/>
    </row>
    <row r="328" spans="1:15" x14ac:dyDescent="0.25">
      <c r="A328" s="2" t="s">
        <v>446</v>
      </c>
      <c r="B328" s="2" t="s">
        <v>447</v>
      </c>
      <c r="C328" s="2">
        <v>9</v>
      </c>
      <c r="D328" s="2" t="s">
        <v>298</v>
      </c>
      <c r="E328" s="46">
        <v>42516</v>
      </c>
      <c r="F328" s="245">
        <v>0.8125</v>
      </c>
      <c r="G328" s="2" t="s">
        <v>301</v>
      </c>
      <c r="H328" s="2" t="s">
        <v>302</v>
      </c>
      <c r="I328" s="2">
        <v>5</v>
      </c>
      <c r="J328" s="2"/>
      <c r="K328" s="2"/>
      <c r="L328" s="2"/>
      <c r="M328" s="2"/>
      <c r="N328" s="2"/>
      <c r="O328" s="2"/>
    </row>
    <row r="329" spans="1:15" x14ac:dyDescent="0.25">
      <c r="A329" s="2" t="s">
        <v>446</v>
      </c>
      <c r="B329" s="2" t="s">
        <v>447</v>
      </c>
      <c r="C329" s="2">
        <v>1</v>
      </c>
      <c r="D329" s="2" t="s">
        <v>354</v>
      </c>
      <c r="E329" s="46">
        <v>42516</v>
      </c>
      <c r="F329" s="245">
        <v>0.8125</v>
      </c>
      <c r="G329" s="2" t="s">
        <v>301</v>
      </c>
      <c r="H329" s="2" t="s">
        <v>302</v>
      </c>
      <c r="I329" s="2">
        <v>3</v>
      </c>
      <c r="J329" s="2"/>
      <c r="K329" s="2"/>
      <c r="L329" s="2"/>
      <c r="M329" s="2"/>
      <c r="N329" s="2"/>
      <c r="O329" s="2"/>
    </row>
    <row r="330" spans="1:15" x14ac:dyDescent="0.25">
      <c r="A330" s="2"/>
      <c r="C330" s="2">
        <f>SUM(C313:C329)</f>
        <v>5980</v>
      </c>
      <c r="D330" s="2"/>
      <c r="E330" s="46"/>
      <c r="F330" s="245"/>
      <c r="G330" s="2"/>
      <c r="H330" s="2"/>
      <c r="I330" s="2"/>
      <c r="J330" s="2"/>
      <c r="K330" s="2"/>
      <c r="L330" s="2"/>
      <c r="M330" s="2"/>
      <c r="N330" s="2"/>
      <c r="O330" s="2"/>
    </row>
    <row r="331" spans="1:15" x14ac:dyDescent="0.25">
      <c r="A331" s="2" t="s">
        <v>17</v>
      </c>
      <c r="B331" s="2" t="s">
        <v>534</v>
      </c>
      <c r="C331" s="2">
        <v>20</v>
      </c>
      <c r="D331" s="2" t="s">
        <v>316</v>
      </c>
      <c r="E331" s="46">
        <v>42490</v>
      </c>
      <c r="F331" s="245">
        <v>0.41875000000000001</v>
      </c>
      <c r="G331" s="2" t="s">
        <v>318</v>
      </c>
      <c r="H331" s="2" t="s">
        <v>319</v>
      </c>
      <c r="I331" s="2">
        <v>1</v>
      </c>
      <c r="J331" s="2" t="s">
        <v>297</v>
      </c>
      <c r="K331" s="2"/>
      <c r="L331" s="2"/>
      <c r="M331" s="2"/>
      <c r="N331" s="2"/>
      <c r="O331" s="2"/>
    </row>
    <row r="332" spans="1:15" x14ac:dyDescent="0.25">
      <c r="A332" s="2" t="s">
        <v>17</v>
      </c>
      <c r="B332" s="2" t="s">
        <v>534</v>
      </c>
      <c r="C332" s="2">
        <v>3</v>
      </c>
      <c r="D332" s="2" t="s">
        <v>316</v>
      </c>
      <c r="E332" s="46">
        <v>42492</v>
      </c>
      <c r="F332" s="245">
        <v>0.52430555555555558</v>
      </c>
      <c r="G332" s="2" t="s">
        <v>318</v>
      </c>
      <c r="H332" s="2" t="s">
        <v>319</v>
      </c>
      <c r="I332" s="2">
        <v>1</v>
      </c>
      <c r="J332" s="2" t="s">
        <v>297</v>
      </c>
      <c r="K332" s="2"/>
      <c r="L332" s="2"/>
      <c r="M332" s="2"/>
      <c r="N332" s="2"/>
      <c r="O332" s="2"/>
    </row>
    <row r="333" spans="1:15" x14ac:dyDescent="0.25">
      <c r="A333" s="2" t="s">
        <v>17</v>
      </c>
      <c r="B333" s="2" t="s">
        <v>534</v>
      </c>
      <c r="C333" s="2">
        <v>200</v>
      </c>
      <c r="D333" s="2" t="s">
        <v>137</v>
      </c>
      <c r="E333" s="46">
        <v>42497</v>
      </c>
      <c r="F333" s="245">
        <v>0.375</v>
      </c>
      <c r="G333" s="2" t="s">
        <v>323</v>
      </c>
      <c r="H333" s="2" t="s">
        <v>324</v>
      </c>
      <c r="I333" s="2">
        <v>13</v>
      </c>
      <c r="J333" s="2" t="s">
        <v>325</v>
      </c>
      <c r="K333" s="2"/>
      <c r="L333" s="2"/>
      <c r="M333" s="2"/>
      <c r="N333" s="2"/>
      <c r="O333" s="2"/>
    </row>
    <row r="334" spans="1:15" x14ac:dyDescent="0.25">
      <c r="A334" s="2" t="s">
        <v>17</v>
      </c>
      <c r="B334" s="2" t="s">
        <v>534</v>
      </c>
      <c r="C334" s="2">
        <v>40</v>
      </c>
      <c r="D334" s="2" t="s">
        <v>304</v>
      </c>
      <c r="E334" s="46">
        <v>42499</v>
      </c>
      <c r="F334" s="245">
        <v>0.58333333333333337</v>
      </c>
      <c r="G334" s="2" t="s">
        <v>320</v>
      </c>
      <c r="H334" s="2" t="s">
        <v>321</v>
      </c>
      <c r="I334" s="2">
        <v>4</v>
      </c>
      <c r="J334" s="2"/>
      <c r="K334" s="2"/>
      <c r="L334" s="2"/>
      <c r="M334" s="2"/>
      <c r="N334" s="2"/>
      <c r="O334" s="2"/>
    </row>
    <row r="335" spans="1:15" x14ac:dyDescent="0.25">
      <c r="A335" s="2" t="s">
        <v>17</v>
      </c>
      <c r="B335" s="2" t="s">
        <v>534</v>
      </c>
      <c r="C335" s="2">
        <v>22</v>
      </c>
      <c r="D335" s="2" t="s">
        <v>300</v>
      </c>
      <c r="E335" s="46">
        <v>42499</v>
      </c>
      <c r="F335" s="245">
        <v>0.60416666666666663</v>
      </c>
      <c r="G335" s="2" t="s">
        <v>313</v>
      </c>
      <c r="H335" s="2" t="s">
        <v>314</v>
      </c>
      <c r="I335" s="2">
        <v>2</v>
      </c>
      <c r="J335" s="2" t="s">
        <v>540</v>
      </c>
      <c r="K335" s="2"/>
      <c r="L335" s="2"/>
      <c r="M335" s="2"/>
      <c r="N335" s="2"/>
      <c r="O335" s="2"/>
    </row>
    <row r="336" spans="1:15" x14ac:dyDescent="0.25">
      <c r="A336" s="2" t="s">
        <v>17</v>
      </c>
      <c r="B336" s="2" t="s">
        <v>534</v>
      </c>
      <c r="C336" s="2">
        <v>20</v>
      </c>
      <c r="D336" s="2" t="s">
        <v>316</v>
      </c>
      <c r="E336" s="46">
        <v>42501</v>
      </c>
      <c r="F336" s="245">
        <v>0.375</v>
      </c>
      <c r="G336" s="2" t="s">
        <v>301</v>
      </c>
      <c r="H336" s="2" t="s">
        <v>302</v>
      </c>
      <c r="I336" s="2">
        <v>1</v>
      </c>
      <c r="J336" s="2"/>
      <c r="K336" s="2"/>
      <c r="L336" s="2"/>
      <c r="M336" s="2"/>
      <c r="N336" s="2"/>
      <c r="O336" s="2"/>
    </row>
    <row r="337" spans="1:15" x14ac:dyDescent="0.25">
      <c r="A337" s="2" t="s">
        <v>17</v>
      </c>
      <c r="B337" s="2" t="s">
        <v>534</v>
      </c>
      <c r="C337" s="2">
        <v>17</v>
      </c>
      <c r="D337" s="2" t="s">
        <v>292</v>
      </c>
      <c r="E337" s="46">
        <v>42501</v>
      </c>
      <c r="F337" s="245">
        <v>0.34097222222222223</v>
      </c>
      <c r="G337" s="2" t="s">
        <v>293</v>
      </c>
      <c r="H337" s="2" t="s">
        <v>294</v>
      </c>
      <c r="I337" s="2">
        <v>5</v>
      </c>
      <c r="J337" s="2" t="s">
        <v>380</v>
      </c>
      <c r="K337" s="2"/>
      <c r="L337" s="2"/>
      <c r="M337" s="2"/>
      <c r="N337" s="2"/>
      <c r="O337" s="2"/>
    </row>
    <row r="338" spans="1:15" x14ac:dyDescent="0.25">
      <c r="A338" s="2" t="s">
        <v>17</v>
      </c>
      <c r="B338" s="2" t="s">
        <v>534</v>
      </c>
      <c r="C338" s="2">
        <v>8</v>
      </c>
      <c r="D338" s="2" t="s">
        <v>304</v>
      </c>
      <c r="E338" s="46">
        <v>42502</v>
      </c>
      <c r="F338" s="245">
        <v>0.35416666666666669</v>
      </c>
      <c r="G338" s="2" t="s">
        <v>366</v>
      </c>
      <c r="H338" s="2" t="s">
        <v>367</v>
      </c>
      <c r="I338" s="2">
        <v>2</v>
      </c>
      <c r="J338" s="2"/>
      <c r="K338" s="2"/>
      <c r="L338" s="2"/>
      <c r="M338" s="2"/>
      <c r="N338" s="2"/>
      <c r="O338" s="2"/>
    </row>
    <row r="339" spans="1:15" x14ac:dyDescent="0.25">
      <c r="A339" s="2" t="s">
        <v>17</v>
      </c>
      <c r="B339" s="2" t="s">
        <v>534</v>
      </c>
      <c r="C339" s="2">
        <v>40</v>
      </c>
      <c r="D339" s="2" t="s">
        <v>137</v>
      </c>
      <c r="E339" s="46">
        <v>42502</v>
      </c>
      <c r="F339" s="245">
        <v>0.36458333333333331</v>
      </c>
      <c r="G339" s="2" t="s">
        <v>359</v>
      </c>
      <c r="H339" s="2" t="s">
        <v>360</v>
      </c>
      <c r="I339" s="2">
        <v>1</v>
      </c>
      <c r="J339" s="2" t="s">
        <v>543</v>
      </c>
      <c r="K339" s="2"/>
      <c r="L339" s="2"/>
      <c r="M339" s="2"/>
      <c r="N339" s="2"/>
      <c r="O339" s="2"/>
    </row>
    <row r="340" spans="1:15" x14ac:dyDescent="0.25">
      <c r="A340" s="2" t="s">
        <v>17</v>
      </c>
      <c r="B340" s="2" t="s">
        <v>534</v>
      </c>
      <c r="C340" s="2">
        <v>4</v>
      </c>
      <c r="D340" s="2" t="s">
        <v>137</v>
      </c>
      <c r="E340" s="46">
        <v>42503</v>
      </c>
      <c r="F340" s="245">
        <v>0.80555555555555547</v>
      </c>
      <c r="G340" s="2" t="s">
        <v>361</v>
      </c>
      <c r="H340" s="2" t="s">
        <v>362</v>
      </c>
      <c r="I340" s="2">
        <v>4</v>
      </c>
      <c r="J340" s="2"/>
      <c r="K340" s="2"/>
      <c r="L340" s="2"/>
      <c r="M340" s="2"/>
      <c r="N340" s="2"/>
      <c r="O340" s="2"/>
    </row>
    <row r="341" spans="1:15" x14ac:dyDescent="0.25">
      <c r="A341" s="2" t="s">
        <v>17</v>
      </c>
      <c r="B341" s="2" t="s">
        <v>534</v>
      </c>
      <c r="C341" s="2">
        <v>8</v>
      </c>
      <c r="D341" s="2" t="s">
        <v>335</v>
      </c>
      <c r="E341" s="46">
        <v>42504</v>
      </c>
      <c r="F341" s="245">
        <v>0.5395833333333333</v>
      </c>
      <c r="G341" s="2" t="s">
        <v>336</v>
      </c>
      <c r="H341" s="2" t="s">
        <v>337</v>
      </c>
      <c r="I341" s="2">
        <v>3</v>
      </c>
      <c r="J341" s="2" t="s">
        <v>338</v>
      </c>
      <c r="K341" s="2"/>
      <c r="L341" s="2"/>
      <c r="M341" s="2"/>
      <c r="N341" s="2"/>
      <c r="O341" s="2"/>
    </row>
    <row r="342" spans="1:15" x14ac:dyDescent="0.25">
      <c r="A342" s="2" t="s">
        <v>17</v>
      </c>
      <c r="B342" s="2" t="s">
        <v>534</v>
      </c>
      <c r="C342" s="2">
        <v>5</v>
      </c>
      <c r="D342" s="2" t="s">
        <v>541</v>
      </c>
      <c r="E342" s="46">
        <v>42504</v>
      </c>
      <c r="F342" s="245">
        <v>0.29166666666666669</v>
      </c>
      <c r="G342" s="2" t="s">
        <v>318</v>
      </c>
      <c r="H342" s="2" t="s">
        <v>319</v>
      </c>
      <c r="I342" s="2">
        <v>20</v>
      </c>
      <c r="J342" s="2" t="s">
        <v>542</v>
      </c>
      <c r="K342" s="2"/>
      <c r="L342" s="2"/>
      <c r="M342" s="2"/>
      <c r="N342" s="2"/>
      <c r="O342" s="2"/>
    </row>
    <row r="343" spans="1:15" x14ac:dyDescent="0.25">
      <c r="A343" s="2" t="s">
        <v>17</v>
      </c>
      <c r="B343" s="2" t="s">
        <v>534</v>
      </c>
      <c r="C343" s="2">
        <v>11</v>
      </c>
      <c r="D343" s="2" t="s">
        <v>137</v>
      </c>
      <c r="E343" s="46">
        <v>42504</v>
      </c>
      <c r="F343" s="245">
        <v>0.27083333333333331</v>
      </c>
      <c r="G343" s="2" t="s">
        <v>361</v>
      </c>
      <c r="H343" s="2" t="s">
        <v>362</v>
      </c>
      <c r="I343" s="2">
        <v>4</v>
      </c>
      <c r="J343" s="2"/>
      <c r="K343" s="2"/>
      <c r="L343" s="2"/>
      <c r="M343" s="2"/>
      <c r="N343" s="2"/>
      <c r="O343" s="2"/>
    </row>
    <row r="344" spans="1:15" x14ac:dyDescent="0.25">
      <c r="A344" s="2" t="s">
        <v>17</v>
      </c>
      <c r="B344" s="2" t="s">
        <v>534</v>
      </c>
      <c r="C344" s="2">
        <v>1</v>
      </c>
      <c r="D344" s="2" t="s">
        <v>354</v>
      </c>
      <c r="E344" s="46">
        <v>42506</v>
      </c>
      <c r="F344" s="245">
        <v>0.5</v>
      </c>
      <c r="G344" s="2" t="s">
        <v>301</v>
      </c>
      <c r="H344" s="2" t="s">
        <v>302</v>
      </c>
      <c r="I344" s="2">
        <v>3</v>
      </c>
      <c r="J344" s="2"/>
      <c r="K344" s="2"/>
      <c r="L344" s="2"/>
      <c r="M344" s="2"/>
      <c r="N344" s="2"/>
      <c r="O344" s="2"/>
    </row>
    <row r="345" spans="1:15" x14ac:dyDescent="0.25">
      <c r="A345" s="2" t="s">
        <v>17</v>
      </c>
      <c r="B345" s="2" t="s">
        <v>534</v>
      </c>
      <c r="C345" s="2">
        <v>1200</v>
      </c>
      <c r="D345" s="2" t="s">
        <v>538</v>
      </c>
      <c r="E345" s="46">
        <v>42507</v>
      </c>
      <c r="F345" s="245">
        <v>0.27083333333333331</v>
      </c>
      <c r="G345" s="2" t="s">
        <v>350</v>
      </c>
      <c r="H345" s="2" t="s">
        <v>351</v>
      </c>
      <c r="I345" s="2">
        <v>1</v>
      </c>
      <c r="J345" s="2" t="s">
        <v>539</v>
      </c>
      <c r="K345" s="2"/>
      <c r="L345" s="2"/>
      <c r="M345" s="2"/>
      <c r="N345" s="2"/>
      <c r="O345" s="2"/>
    </row>
    <row r="346" spans="1:15" x14ac:dyDescent="0.25">
      <c r="A346" s="2" t="s">
        <v>17</v>
      </c>
      <c r="B346" s="2" t="s">
        <v>534</v>
      </c>
      <c r="C346" s="2">
        <v>1</v>
      </c>
      <c r="D346" s="2" t="s">
        <v>354</v>
      </c>
      <c r="E346" s="46">
        <v>42511</v>
      </c>
      <c r="F346" s="245">
        <v>0.70833333333333337</v>
      </c>
      <c r="G346" s="2" t="s">
        <v>301</v>
      </c>
      <c r="H346" s="2" t="s">
        <v>302</v>
      </c>
      <c r="I346" s="2">
        <v>4</v>
      </c>
      <c r="J346" s="2"/>
      <c r="K346" s="2"/>
      <c r="L346" s="2"/>
      <c r="M346" s="2"/>
      <c r="N346" s="2"/>
      <c r="O346" s="2"/>
    </row>
    <row r="347" spans="1:15" x14ac:dyDescent="0.25">
      <c r="A347" s="2" t="s">
        <v>17</v>
      </c>
      <c r="B347" s="2" t="s">
        <v>534</v>
      </c>
      <c r="C347" s="2">
        <v>7</v>
      </c>
      <c r="D347" s="2" t="s">
        <v>365</v>
      </c>
      <c r="E347" s="46">
        <v>42513</v>
      </c>
      <c r="F347" s="245">
        <v>0.55208333333333337</v>
      </c>
      <c r="G347" s="2" t="s">
        <v>340</v>
      </c>
      <c r="H347" s="2" t="s">
        <v>341</v>
      </c>
      <c r="I347" s="2">
        <v>2</v>
      </c>
      <c r="J347" s="2" t="s">
        <v>535</v>
      </c>
      <c r="K347" s="2"/>
      <c r="L347" s="2"/>
      <c r="M347" s="2"/>
      <c r="N347" s="2"/>
      <c r="O347" s="2"/>
    </row>
    <row r="348" spans="1:15" x14ac:dyDescent="0.25">
      <c r="A348" s="2" t="s">
        <v>17</v>
      </c>
      <c r="B348" s="2" t="s">
        <v>534</v>
      </c>
      <c r="C348" s="2">
        <v>1</v>
      </c>
      <c r="D348" s="2" t="s">
        <v>536</v>
      </c>
      <c r="E348" s="46">
        <v>42515</v>
      </c>
      <c r="F348" s="245">
        <v>0.47847222222222219</v>
      </c>
      <c r="G348" s="2" t="s">
        <v>318</v>
      </c>
      <c r="H348" s="2" t="s">
        <v>319</v>
      </c>
      <c r="I348" s="2">
        <v>1</v>
      </c>
      <c r="J348" s="2" t="s">
        <v>537</v>
      </c>
      <c r="K348" s="2"/>
      <c r="L348" s="2"/>
      <c r="M348" s="2"/>
      <c r="N348" s="2"/>
      <c r="O348" s="2"/>
    </row>
    <row r="349" spans="1:15" x14ac:dyDescent="0.25">
      <c r="C349">
        <f>SUM(C331:C348)</f>
        <v>1608</v>
      </c>
      <c r="K349" s="2"/>
      <c r="L349" s="2"/>
      <c r="M349" s="2"/>
      <c r="N349" s="2"/>
      <c r="O349" s="2"/>
    </row>
    <row r="350" spans="1:15" x14ac:dyDescent="0.25">
      <c r="A350" s="2" t="s">
        <v>40</v>
      </c>
      <c r="B350" s="2" t="s">
        <v>449</v>
      </c>
      <c r="C350" s="2">
        <v>50</v>
      </c>
      <c r="D350" s="2" t="s">
        <v>298</v>
      </c>
      <c r="E350" s="46">
        <v>42461</v>
      </c>
      <c r="F350" s="245">
        <v>0.46180555555555558</v>
      </c>
      <c r="G350" s="2" t="s">
        <v>381</v>
      </c>
      <c r="H350" s="2" t="s">
        <v>382</v>
      </c>
      <c r="I350" s="2">
        <v>1</v>
      </c>
      <c r="J350" s="2"/>
      <c r="K350" s="2"/>
      <c r="L350" s="2"/>
      <c r="M350" s="2"/>
      <c r="N350" s="2"/>
      <c r="O350" s="2"/>
    </row>
    <row r="351" spans="1:15" x14ac:dyDescent="0.25">
      <c r="A351" s="2" t="s">
        <v>40</v>
      </c>
      <c r="B351" s="2" t="s">
        <v>449</v>
      </c>
      <c r="C351" s="2">
        <v>1</v>
      </c>
      <c r="D351" s="2" t="s">
        <v>300</v>
      </c>
      <c r="E351" s="46">
        <v>42476</v>
      </c>
      <c r="F351" s="245">
        <v>0.47916666666666669</v>
      </c>
      <c r="G351" s="2" t="s">
        <v>301</v>
      </c>
      <c r="H351" s="2" t="s">
        <v>302</v>
      </c>
      <c r="I351" s="2">
        <v>2</v>
      </c>
      <c r="J351" s="2" t="s">
        <v>415</v>
      </c>
      <c r="K351" s="2"/>
      <c r="L351" s="2"/>
      <c r="M351" s="2"/>
      <c r="N351" s="2"/>
      <c r="O351" s="2"/>
    </row>
    <row r="352" spans="1:15" x14ac:dyDescent="0.25">
      <c r="A352" s="2" t="s">
        <v>40</v>
      </c>
      <c r="B352" s="2" t="s">
        <v>449</v>
      </c>
      <c r="C352" s="2">
        <v>2</v>
      </c>
      <c r="D352" s="2" t="s">
        <v>300</v>
      </c>
      <c r="E352" s="46">
        <v>42481</v>
      </c>
      <c r="F352" s="245">
        <v>0.66666666666666663</v>
      </c>
      <c r="G352" s="2" t="s">
        <v>301</v>
      </c>
      <c r="H352" s="2" t="s">
        <v>302</v>
      </c>
      <c r="I352" s="2">
        <v>2</v>
      </c>
      <c r="J352" s="2" t="s">
        <v>303</v>
      </c>
      <c r="K352" s="2"/>
      <c r="L352" s="2"/>
      <c r="M352" s="2"/>
      <c r="N352" s="2"/>
      <c r="O352" s="2"/>
    </row>
    <row r="353" spans="1:15" x14ac:dyDescent="0.25">
      <c r="A353" s="2" t="s">
        <v>40</v>
      </c>
      <c r="B353" s="2" t="s">
        <v>449</v>
      </c>
      <c r="C353" s="2">
        <v>2</v>
      </c>
      <c r="D353" s="2" t="s">
        <v>450</v>
      </c>
      <c r="E353" s="46">
        <v>42482</v>
      </c>
      <c r="F353" s="245">
        <v>0.46875</v>
      </c>
      <c r="G353" s="2" t="s">
        <v>309</v>
      </c>
      <c r="H353" s="2" t="s">
        <v>310</v>
      </c>
      <c r="I353" s="2">
        <v>14</v>
      </c>
      <c r="J353" s="2" t="s">
        <v>451</v>
      </c>
      <c r="K353" s="2"/>
      <c r="L353" s="2"/>
      <c r="M353" s="2"/>
      <c r="N353" s="2"/>
      <c r="O353" s="2"/>
    </row>
    <row r="354" spans="1:15" x14ac:dyDescent="0.25">
      <c r="A354" s="2" t="s">
        <v>40</v>
      </c>
      <c r="B354" s="2" t="s">
        <v>449</v>
      </c>
      <c r="C354" s="2">
        <v>2</v>
      </c>
      <c r="D354" s="2" t="s">
        <v>304</v>
      </c>
      <c r="E354" s="46">
        <v>42482</v>
      </c>
      <c r="F354" s="245">
        <v>0.375</v>
      </c>
      <c r="G354" s="2" t="s">
        <v>305</v>
      </c>
      <c r="H354" s="2" t="s">
        <v>376</v>
      </c>
      <c r="I354" s="2">
        <v>14</v>
      </c>
      <c r="J354" s="2" t="s">
        <v>307</v>
      </c>
      <c r="K354" s="2"/>
      <c r="L354" s="2"/>
      <c r="M354" s="2"/>
      <c r="N354" s="2"/>
      <c r="O354" s="2"/>
    </row>
    <row r="355" spans="1:15" x14ac:dyDescent="0.25">
      <c r="A355" s="2" t="s">
        <v>40</v>
      </c>
      <c r="B355" s="2" t="s">
        <v>449</v>
      </c>
      <c r="C355" s="2">
        <v>2</v>
      </c>
      <c r="D355" s="2" t="s">
        <v>292</v>
      </c>
      <c r="E355" s="46">
        <v>42489</v>
      </c>
      <c r="F355" s="245">
        <v>0.39305555555555555</v>
      </c>
      <c r="G355" s="2" t="s">
        <v>293</v>
      </c>
      <c r="H355" s="2" t="s">
        <v>294</v>
      </c>
      <c r="I355" s="2">
        <v>1</v>
      </c>
      <c r="J355" s="2" t="s">
        <v>297</v>
      </c>
      <c r="K355" s="2"/>
      <c r="L355" s="2"/>
      <c r="M355" s="2"/>
      <c r="N355" s="2"/>
      <c r="O355" s="2"/>
    </row>
    <row r="356" spans="1:15" x14ac:dyDescent="0.25">
      <c r="A356" s="2" t="s">
        <v>40</v>
      </c>
      <c r="B356" s="2" t="s">
        <v>449</v>
      </c>
      <c r="C356" s="2">
        <v>1</v>
      </c>
      <c r="D356" s="2" t="s">
        <v>345</v>
      </c>
      <c r="E356" s="46">
        <v>42491</v>
      </c>
      <c r="F356" s="245">
        <v>0.83333333333333337</v>
      </c>
      <c r="G356" s="2" t="s">
        <v>346</v>
      </c>
      <c r="H356" s="2" t="s">
        <v>347</v>
      </c>
      <c r="I356" s="2">
        <v>1</v>
      </c>
      <c r="J356" s="2" t="s">
        <v>315</v>
      </c>
      <c r="K356" s="2"/>
      <c r="L356" s="2"/>
      <c r="M356" s="2"/>
      <c r="N356" s="2"/>
      <c r="O356" s="2"/>
    </row>
    <row r="357" spans="1:15" x14ac:dyDescent="0.25">
      <c r="A357" s="2" t="s">
        <v>40</v>
      </c>
      <c r="B357" s="2" t="s">
        <v>449</v>
      </c>
      <c r="C357" s="2">
        <v>4</v>
      </c>
      <c r="D357" s="2" t="s">
        <v>345</v>
      </c>
      <c r="E357" s="46">
        <v>42492</v>
      </c>
      <c r="F357" s="245">
        <v>0.875</v>
      </c>
      <c r="G357" s="2" t="s">
        <v>346</v>
      </c>
      <c r="H357" s="2" t="s">
        <v>347</v>
      </c>
      <c r="I357" s="2">
        <v>1</v>
      </c>
      <c r="J357" s="2" t="s">
        <v>352</v>
      </c>
      <c r="K357" s="2"/>
      <c r="L357" s="2"/>
      <c r="M357" s="2"/>
      <c r="N357" s="2"/>
      <c r="O357" s="2"/>
    </row>
    <row r="358" spans="1:15" x14ac:dyDescent="0.25">
      <c r="A358" s="2" t="s">
        <v>40</v>
      </c>
      <c r="B358" s="2" t="s">
        <v>449</v>
      </c>
      <c r="C358" s="2">
        <v>2</v>
      </c>
      <c r="D358" s="2" t="s">
        <v>345</v>
      </c>
      <c r="E358" s="46">
        <v>42493</v>
      </c>
      <c r="F358" s="245">
        <v>0.41597222222222219</v>
      </c>
      <c r="G358" s="2" t="s">
        <v>346</v>
      </c>
      <c r="H358" s="2" t="s">
        <v>347</v>
      </c>
      <c r="I358" s="2">
        <v>1</v>
      </c>
      <c r="J358" s="2" t="s">
        <v>315</v>
      </c>
      <c r="K358" s="2"/>
      <c r="L358" s="2"/>
      <c r="M358" s="2"/>
      <c r="N358" s="2"/>
      <c r="O358" s="2"/>
    </row>
    <row r="359" spans="1:15" x14ac:dyDescent="0.25">
      <c r="A359" s="2" t="s">
        <v>40</v>
      </c>
      <c r="B359" s="2" t="s">
        <v>449</v>
      </c>
      <c r="C359" s="2">
        <v>1</v>
      </c>
      <c r="D359" s="2" t="s">
        <v>348</v>
      </c>
      <c r="E359" s="46">
        <v>42496</v>
      </c>
      <c r="F359" s="245">
        <v>0.70833333333333337</v>
      </c>
      <c r="G359" s="2" t="s">
        <v>301</v>
      </c>
      <c r="H359" s="2" t="s">
        <v>302</v>
      </c>
      <c r="I359" s="2">
        <v>3</v>
      </c>
      <c r="J359" s="2"/>
      <c r="K359" s="2"/>
      <c r="L359" s="2"/>
      <c r="M359" s="2"/>
      <c r="N359" s="2"/>
      <c r="O359" s="2"/>
    </row>
    <row r="360" spans="1:15" x14ac:dyDescent="0.25">
      <c r="A360" s="2" t="s">
        <v>40</v>
      </c>
      <c r="B360" s="2" t="s">
        <v>449</v>
      </c>
      <c r="C360" s="2">
        <v>1</v>
      </c>
      <c r="D360" s="2" t="s">
        <v>316</v>
      </c>
      <c r="E360" s="46">
        <v>42496</v>
      </c>
      <c r="F360" s="245">
        <v>0.41666666666666669</v>
      </c>
      <c r="G360" s="2" t="s">
        <v>301</v>
      </c>
      <c r="H360" s="2" t="s">
        <v>302</v>
      </c>
      <c r="I360" s="2">
        <v>2</v>
      </c>
      <c r="J360" s="2"/>
      <c r="K360" s="2"/>
      <c r="L360" s="2"/>
      <c r="M360" s="2"/>
      <c r="N360" s="2"/>
      <c r="O360" s="2"/>
    </row>
    <row r="361" spans="1:15" x14ac:dyDescent="0.25">
      <c r="A361" s="2" t="s">
        <v>40</v>
      </c>
      <c r="B361" s="2" t="s">
        <v>449</v>
      </c>
      <c r="C361" s="2">
        <v>1</v>
      </c>
      <c r="D361" s="2" t="s">
        <v>390</v>
      </c>
      <c r="E361" s="46">
        <v>42496</v>
      </c>
      <c r="F361" s="245">
        <v>0.70763888888888893</v>
      </c>
      <c r="G361" s="2" t="s">
        <v>391</v>
      </c>
      <c r="H361" s="2" t="s">
        <v>392</v>
      </c>
      <c r="I361" s="2">
        <v>3</v>
      </c>
      <c r="J361" s="2" t="s">
        <v>393</v>
      </c>
      <c r="K361" s="2"/>
      <c r="L361" s="2"/>
      <c r="M361" s="2"/>
      <c r="N361" s="2"/>
      <c r="O361" s="2"/>
    </row>
    <row r="362" spans="1:15" x14ac:dyDescent="0.25">
      <c r="A362" s="2" t="s">
        <v>40</v>
      </c>
      <c r="B362" s="2" t="s">
        <v>449</v>
      </c>
      <c r="C362" s="2">
        <v>3</v>
      </c>
      <c r="D362" s="2" t="s">
        <v>137</v>
      </c>
      <c r="E362" s="46">
        <v>42503</v>
      </c>
      <c r="F362" s="245">
        <v>0.80555555555555547</v>
      </c>
      <c r="G362" s="2" t="s">
        <v>361</v>
      </c>
      <c r="H362" s="2" t="s">
        <v>362</v>
      </c>
      <c r="I362" s="2">
        <v>4</v>
      </c>
      <c r="J362" s="2"/>
      <c r="K362" s="2"/>
      <c r="L362" s="2"/>
      <c r="M362" s="2"/>
      <c r="N362" s="2"/>
      <c r="O362" s="2"/>
    </row>
    <row r="363" spans="1:15" x14ac:dyDescent="0.25">
      <c r="A363" s="2" t="s">
        <v>40</v>
      </c>
      <c r="B363" s="2" t="s">
        <v>449</v>
      </c>
      <c r="C363" s="2">
        <v>1</v>
      </c>
      <c r="D363" s="2" t="s">
        <v>354</v>
      </c>
      <c r="E363" s="46">
        <v>42504</v>
      </c>
      <c r="F363" s="245">
        <v>0.82638888888888884</v>
      </c>
      <c r="G363" s="2" t="s">
        <v>363</v>
      </c>
      <c r="H363" s="2" t="s">
        <v>364</v>
      </c>
      <c r="I363" s="2">
        <v>1</v>
      </c>
      <c r="J363" s="2"/>
      <c r="K363" s="2"/>
      <c r="L363" s="2"/>
      <c r="M363" s="2"/>
      <c r="N363" s="2"/>
      <c r="O363" s="2"/>
    </row>
    <row r="364" spans="1:15" x14ac:dyDescent="0.25">
      <c r="A364" s="2"/>
      <c r="C364" s="2">
        <f>SUM(C350:C363)</f>
        <v>73</v>
      </c>
      <c r="D364" s="2"/>
      <c r="E364" s="46"/>
      <c r="F364" s="245"/>
      <c r="G364" s="2"/>
      <c r="H364" s="2"/>
      <c r="I364" s="2"/>
      <c r="J364" s="2"/>
      <c r="K364" s="2"/>
      <c r="L364" s="2"/>
      <c r="M364" s="2"/>
      <c r="N364" s="2"/>
      <c r="O364" s="2"/>
    </row>
    <row r="365" spans="1:15" x14ac:dyDescent="0.25">
      <c r="A365" s="2" t="s">
        <v>44</v>
      </c>
      <c r="B365" s="2" t="s">
        <v>452</v>
      </c>
      <c r="C365" s="2">
        <v>1</v>
      </c>
      <c r="D365" s="2" t="s">
        <v>298</v>
      </c>
      <c r="E365" s="46">
        <v>42489</v>
      </c>
      <c r="F365" s="245">
        <v>0.37152777777777773</v>
      </c>
      <c r="G365" s="2" t="s">
        <v>293</v>
      </c>
      <c r="H365" s="2" t="s">
        <v>294</v>
      </c>
      <c r="I365" s="2">
        <v>1</v>
      </c>
      <c r="J365" s="2" t="s">
        <v>297</v>
      </c>
      <c r="K365" s="2"/>
      <c r="L365" s="2"/>
      <c r="M365" s="2"/>
      <c r="N365" s="2"/>
      <c r="O365" s="2"/>
    </row>
    <row r="366" spans="1:15" x14ac:dyDescent="0.25">
      <c r="A366" s="2" t="s">
        <v>44</v>
      </c>
      <c r="B366" s="2" t="s">
        <v>452</v>
      </c>
      <c r="C366" s="2">
        <v>1</v>
      </c>
      <c r="D366" s="2" t="s">
        <v>298</v>
      </c>
      <c r="E366" s="46">
        <v>42490</v>
      </c>
      <c r="F366" s="245">
        <v>0.82291666666666663</v>
      </c>
      <c r="G366" s="2" t="s">
        <v>350</v>
      </c>
      <c r="H366" s="2" t="s">
        <v>351</v>
      </c>
      <c r="I366" s="2">
        <v>1</v>
      </c>
      <c r="J366" s="2"/>
      <c r="K366" s="2"/>
      <c r="L366" s="2"/>
      <c r="M366" s="2"/>
      <c r="N366" s="2"/>
      <c r="O366" s="2"/>
    </row>
    <row r="367" spans="1:15" x14ac:dyDescent="0.25">
      <c r="A367" s="2" t="s">
        <v>44</v>
      </c>
      <c r="B367" s="2" t="s">
        <v>452</v>
      </c>
      <c r="C367" s="2">
        <v>4</v>
      </c>
      <c r="D367" s="2" t="s">
        <v>298</v>
      </c>
      <c r="E367" s="46">
        <v>42491</v>
      </c>
      <c r="F367" s="245">
        <v>0.41666666666666669</v>
      </c>
      <c r="G367" s="2" t="s">
        <v>301</v>
      </c>
      <c r="H367" s="2" t="s">
        <v>302</v>
      </c>
      <c r="I367" s="2">
        <v>5</v>
      </c>
      <c r="J367" s="2"/>
      <c r="K367" s="2"/>
      <c r="L367" s="2"/>
      <c r="M367" s="2"/>
      <c r="N367" s="2"/>
      <c r="O367" s="2"/>
    </row>
    <row r="368" spans="1:15" x14ac:dyDescent="0.25">
      <c r="A368" s="2" t="s">
        <v>44</v>
      </c>
      <c r="B368" s="2" t="s">
        <v>452</v>
      </c>
      <c r="C368" s="2">
        <v>2</v>
      </c>
      <c r="D368" s="2" t="s">
        <v>345</v>
      </c>
      <c r="E368" s="46">
        <v>42492</v>
      </c>
      <c r="F368" s="245">
        <v>0.875</v>
      </c>
      <c r="G368" s="2" t="s">
        <v>346</v>
      </c>
      <c r="H368" s="2" t="s">
        <v>347</v>
      </c>
      <c r="I368" s="2">
        <v>1</v>
      </c>
      <c r="J368" s="2" t="s">
        <v>352</v>
      </c>
      <c r="K368" s="2"/>
      <c r="L368" s="2"/>
      <c r="M368" s="2"/>
      <c r="N368" s="2"/>
      <c r="O368" s="2"/>
    </row>
    <row r="369" spans="1:15" x14ac:dyDescent="0.25">
      <c r="A369" s="2" t="s">
        <v>44</v>
      </c>
      <c r="B369" s="2" t="s">
        <v>452</v>
      </c>
      <c r="C369" s="2">
        <v>4</v>
      </c>
      <c r="D369" s="2" t="s">
        <v>345</v>
      </c>
      <c r="E369" s="46">
        <v>42493</v>
      </c>
      <c r="F369" s="245">
        <v>0.41597222222222219</v>
      </c>
      <c r="G369" s="2" t="s">
        <v>346</v>
      </c>
      <c r="H369" s="2" t="s">
        <v>347</v>
      </c>
      <c r="I369" s="2">
        <v>1</v>
      </c>
      <c r="J369" s="2" t="s">
        <v>315</v>
      </c>
      <c r="K369" s="2"/>
      <c r="L369" s="2"/>
      <c r="M369" s="2"/>
      <c r="N369" s="2"/>
      <c r="O369" s="2"/>
    </row>
    <row r="370" spans="1:15" x14ac:dyDescent="0.25">
      <c r="A370" s="2" t="s">
        <v>44</v>
      </c>
      <c r="B370" s="2" t="s">
        <v>452</v>
      </c>
      <c r="C370" s="2">
        <v>2</v>
      </c>
      <c r="D370" s="2" t="s">
        <v>292</v>
      </c>
      <c r="E370" s="46">
        <v>42496</v>
      </c>
      <c r="F370" s="245">
        <v>0.70833333333333337</v>
      </c>
      <c r="G370" s="2" t="s">
        <v>301</v>
      </c>
      <c r="H370" s="2" t="s">
        <v>302</v>
      </c>
      <c r="I370" s="2">
        <v>4</v>
      </c>
      <c r="J370" s="2" t="s">
        <v>378</v>
      </c>
      <c r="K370" s="2"/>
      <c r="L370" s="2"/>
      <c r="M370" s="2"/>
      <c r="N370" s="2"/>
      <c r="O370" s="2"/>
    </row>
    <row r="371" spans="1:15" x14ac:dyDescent="0.25">
      <c r="A371" s="2" t="s">
        <v>44</v>
      </c>
      <c r="B371" s="2" t="s">
        <v>452</v>
      </c>
      <c r="C371" s="2">
        <v>2</v>
      </c>
      <c r="D371" s="2" t="s">
        <v>137</v>
      </c>
      <c r="E371" s="46">
        <v>42497</v>
      </c>
      <c r="F371" s="245">
        <v>0.375</v>
      </c>
      <c r="G371" s="2" t="s">
        <v>323</v>
      </c>
      <c r="H371" s="2" t="s">
        <v>324</v>
      </c>
      <c r="I371" s="2">
        <v>13</v>
      </c>
      <c r="J371" s="2" t="s">
        <v>325</v>
      </c>
      <c r="K371" s="2"/>
      <c r="L371" s="2"/>
      <c r="M371" s="2"/>
      <c r="N371" s="2"/>
      <c r="O371" s="2"/>
    </row>
    <row r="372" spans="1:15" x14ac:dyDescent="0.25">
      <c r="A372" s="2" t="s">
        <v>44</v>
      </c>
      <c r="B372" s="2" t="s">
        <v>452</v>
      </c>
      <c r="C372" s="2">
        <v>2</v>
      </c>
      <c r="D372" s="2" t="s">
        <v>358</v>
      </c>
      <c r="E372" s="46">
        <v>42502</v>
      </c>
      <c r="F372" s="245">
        <v>0.73611111111111116</v>
      </c>
      <c r="G372" s="2" t="s">
        <v>359</v>
      </c>
      <c r="H372" s="2" t="s">
        <v>360</v>
      </c>
      <c r="I372" s="2">
        <v>1</v>
      </c>
      <c r="J372" s="2"/>
      <c r="M372" s="2"/>
      <c r="N372" s="2"/>
      <c r="O372" s="2"/>
    </row>
    <row r="373" spans="1:15" x14ac:dyDescent="0.25">
      <c r="A373" s="2" t="s">
        <v>44</v>
      </c>
      <c r="B373" s="2" t="s">
        <v>452</v>
      </c>
      <c r="C373" s="2">
        <v>2</v>
      </c>
      <c r="D373" s="2" t="s">
        <v>137</v>
      </c>
      <c r="E373" s="46">
        <v>42503</v>
      </c>
      <c r="F373" s="245">
        <v>0.80555555555555547</v>
      </c>
      <c r="G373" s="2" t="s">
        <v>361</v>
      </c>
      <c r="H373" s="2" t="s">
        <v>362</v>
      </c>
      <c r="I373" s="2">
        <v>4</v>
      </c>
      <c r="J373" s="2"/>
      <c r="M373" s="2"/>
      <c r="N373" s="2"/>
      <c r="O373" s="2"/>
    </row>
    <row r="374" spans="1:15" x14ac:dyDescent="0.25">
      <c r="A374" s="2" t="s">
        <v>44</v>
      </c>
      <c r="B374" s="2" t="s">
        <v>452</v>
      </c>
      <c r="C374" s="2">
        <v>1</v>
      </c>
      <c r="D374" s="2" t="s">
        <v>354</v>
      </c>
      <c r="E374" s="46">
        <v>42504</v>
      </c>
      <c r="F374" s="245">
        <v>0.82638888888888884</v>
      </c>
      <c r="G374" s="2" t="s">
        <v>363</v>
      </c>
      <c r="H374" s="2" t="s">
        <v>364</v>
      </c>
      <c r="I374" s="2">
        <v>1</v>
      </c>
      <c r="J374" s="2"/>
      <c r="M374" s="2"/>
      <c r="N374" s="2"/>
      <c r="O374" s="2"/>
    </row>
    <row r="375" spans="1:15" x14ac:dyDescent="0.25">
      <c r="A375" s="2" t="s">
        <v>44</v>
      </c>
      <c r="B375" s="2" t="s">
        <v>452</v>
      </c>
      <c r="C375" s="2">
        <v>1</v>
      </c>
      <c r="D375" s="2" t="s">
        <v>354</v>
      </c>
      <c r="E375" s="46">
        <v>42505</v>
      </c>
      <c r="F375" s="245">
        <v>0.47500000000000003</v>
      </c>
      <c r="G375" s="2" t="s">
        <v>368</v>
      </c>
      <c r="H375" s="2" t="s">
        <v>369</v>
      </c>
      <c r="I375" s="2">
        <v>5</v>
      </c>
      <c r="J375" s="2" t="s">
        <v>370</v>
      </c>
      <c r="M375" s="2"/>
      <c r="N375" s="2"/>
      <c r="O375" s="2"/>
    </row>
    <row r="376" spans="1:15" x14ac:dyDescent="0.25">
      <c r="A376" s="2"/>
      <c r="C376" s="2">
        <f>SUM(C365:C375)</f>
        <v>22</v>
      </c>
      <c r="D376" s="2"/>
      <c r="E376" s="46"/>
      <c r="F376" s="245"/>
      <c r="G376" s="2"/>
      <c r="H376" s="2"/>
      <c r="I376" s="2"/>
      <c r="J376" s="2"/>
      <c r="M376" s="2"/>
      <c r="N376" s="2"/>
      <c r="O376" s="2"/>
    </row>
    <row r="377" spans="1:15" x14ac:dyDescent="0.25">
      <c r="A377" s="2" t="s">
        <v>46</v>
      </c>
      <c r="B377" s="2" t="s">
        <v>453</v>
      </c>
      <c r="C377" s="2">
        <v>1</v>
      </c>
      <c r="D377" s="2" t="s">
        <v>298</v>
      </c>
      <c r="E377" s="46">
        <v>42499</v>
      </c>
      <c r="F377" s="245">
        <v>0.65347222222222223</v>
      </c>
      <c r="G377" s="2" t="s">
        <v>320</v>
      </c>
      <c r="H377" s="2" t="s">
        <v>321</v>
      </c>
      <c r="I377" s="2">
        <v>1</v>
      </c>
      <c r="J377" s="2" t="s">
        <v>380</v>
      </c>
      <c r="M377" s="2"/>
      <c r="N377" s="2"/>
      <c r="O377" s="2"/>
    </row>
    <row r="378" spans="1:15" x14ac:dyDescent="0.25">
      <c r="A378" s="2" t="s">
        <v>46</v>
      </c>
      <c r="B378" s="2" t="s">
        <v>453</v>
      </c>
      <c r="C378" s="2">
        <v>2</v>
      </c>
      <c r="D378" s="2" t="s">
        <v>298</v>
      </c>
      <c r="E378" s="46">
        <v>42502</v>
      </c>
      <c r="F378" s="245">
        <v>0.85416666666666663</v>
      </c>
      <c r="G378" s="2" t="s">
        <v>318</v>
      </c>
      <c r="H378" s="2" t="s">
        <v>319</v>
      </c>
      <c r="I378" s="2">
        <v>2</v>
      </c>
      <c r="J378" s="2" t="s">
        <v>380</v>
      </c>
      <c r="M378" s="2"/>
      <c r="N378" s="2"/>
      <c r="O378" s="2"/>
    </row>
    <row r="379" spans="1:15" x14ac:dyDescent="0.25">
      <c r="A379" s="2" t="s">
        <v>46</v>
      </c>
      <c r="B379" s="2" t="s">
        <v>453</v>
      </c>
      <c r="C379" s="2">
        <v>2</v>
      </c>
      <c r="D379" s="2" t="s">
        <v>298</v>
      </c>
      <c r="E379" s="46">
        <v>42503</v>
      </c>
      <c r="F379" s="245">
        <v>0.94791666666666663</v>
      </c>
      <c r="G379" s="2" t="s">
        <v>363</v>
      </c>
      <c r="H379" s="2" t="s">
        <v>364</v>
      </c>
      <c r="I379" s="2">
        <v>2</v>
      </c>
      <c r="J379" s="2"/>
      <c r="M379" s="2"/>
      <c r="N379" s="2"/>
      <c r="O379" s="2"/>
    </row>
    <row r="380" spans="1:15" x14ac:dyDescent="0.25">
      <c r="A380" s="2" t="s">
        <v>46</v>
      </c>
      <c r="B380" s="2" t="s">
        <v>453</v>
      </c>
      <c r="C380" s="2">
        <v>1</v>
      </c>
      <c r="D380" s="2" t="s">
        <v>410</v>
      </c>
      <c r="E380" s="46">
        <v>42513</v>
      </c>
      <c r="F380" s="245">
        <v>0.78472222222222221</v>
      </c>
      <c r="G380" s="2" t="s">
        <v>350</v>
      </c>
      <c r="H380" s="2" t="s">
        <v>351</v>
      </c>
      <c r="I380" s="2">
        <v>1</v>
      </c>
      <c r="J380" s="2"/>
      <c r="M380" s="2"/>
      <c r="N380" s="2"/>
      <c r="O380" s="2"/>
    </row>
    <row r="381" spans="1:15" x14ac:dyDescent="0.25">
      <c r="A381" s="2"/>
      <c r="C381" s="2">
        <f>SUM(C377:C380)</f>
        <v>6</v>
      </c>
      <c r="D381" s="2"/>
      <c r="E381" s="46"/>
      <c r="F381" s="245"/>
      <c r="G381" s="2"/>
      <c r="H381" s="2"/>
      <c r="I381" s="2"/>
      <c r="J381" s="2"/>
      <c r="M381" s="2"/>
      <c r="N381" s="2"/>
      <c r="O381" s="2"/>
    </row>
    <row r="382" spans="1:15" x14ac:dyDescent="0.25">
      <c r="A382" s="2" t="s">
        <v>1</v>
      </c>
      <c r="B382" s="2" t="s">
        <v>454</v>
      </c>
      <c r="C382" s="2">
        <v>3</v>
      </c>
      <c r="D382" s="2" t="s">
        <v>292</v>
      </c>
      <c r="E382" s="46">
        <v>42486</v>
      </c>
      <c r="F382" s="245">
        <v>0.79166666666666663</v>
      </c>
      <c r="G382" s="2" t="s">
        <v>301</v>
      </c>
      <c r="H382" s="2" t="s">
        <v>302</v>
      </c>
      <c r="I382" s="2">
        <v>3</v>
      </c>
      <c r="J382" s="2" t="s">
        <v>438</v>
      </c>
      <c r="M382" s="2"/>
      <c r="N382" s="2"/>
      <c r="O382" s="2"/>
    </row>
    <row r="383" spans="1:15" x14ac:dyDescent="0.25">
      <c r="A383" s="2" t="s">
        <v>1</v>
      </c>
      <c r="B383" s="2" t="s">
        <v>454</v>
      </c>
      <c r="C383" s="2">
        <v>1</v>
      </c>
      <c r="D383" s="2" t="s">
        <v>298</v>
      </c>
      <c r="E383" s="46">
        <v>42486</v>
      </c>
      <c r="F383" s="245">
        <v>0.79166666666666663</v>
      </c>
      <c r="G383" s="2" t="s">
        <v>301</v>
      </c>
      <c r="H383" s="2" t="s">
        <v>302</v>
      </c>
      <c r="I383" s="2">
        <v>5</v>
      </c>
      <c r="J383" s="2"/>
      <c r="M383" s="2"/>
      <c r="N383" s="2"/>
      <c r="O383" s="2"/>
    </row>
    <row r="384" spans="1:15" x14ac:dyDescent="0.25">
      <c r="A384" s="2" t="s">
        <v>1</v>
      </c>
      <c r="B384" s="2" t="s">
        <v>454</v>
      </c>
      <c r="C384" s="2">
        <v>2</v>
      </c>
      <c r="D384" s="2" t="s">
        <v>292</v>
      </c>
      <c r="E384" s="46">
        <v>42488</v>
      </c>
      <c r="F384" s="245">
        <v>0.47916666666666669</v>
      </c>
      <c r="G384" s="2" t="s">
        <v>301</v>
      </c>
      <c r="H384" s="2" t="s">
        <v>302</v>
      </c>
      <c r="I384" s="2">
        <v>3</v>
      </c>
      <c r="J384" s="2"/>
      <c r="M384" s="2"/>
      <c r="N384" s="2"/>
      <c r="O384" s="2"/>
    </row>
    <row r="385" spans="1:15" x14ac:dyDescent="0.25">
      <c r="A385" s="2" t="s">
        <v>1</v>
      </c>
      <c r="B385" s="2" t="s">
        <v>454</v>
      </c>
      <c r="C385" s="2">
        <v>1</v>
      </c>
      <c r="D385" s="2" t="s">
        <v>292</v>
      </c>
      <c r="E385" s="46">
        <v>42489</v>
      </c>
      <c r="F385" s="245">
        <v>0.39305555555555555</v>
      </c>
      <c r="G385" s="2" t="s">
        <v>293</v>
      </c>
      <c r="H385" s="2" t="s">
        <v>294</v>
      </c>
      <c r="I385" s="2">
        <v>1</v>
      </c>
      <c r="J385" s="2" t="s">
        <v>297</v>
      </c>
      <c r="M385" s="2"/>
      <c r="N385" s="2"/>
      <c r="O385" s="2"/>
    </row>
    <row r="386" spans="1:15" x14ac:dyDescent="0.25">
      <c r="A386" s="2" t="s">
        <v>1</v>
      </c>
      <c r="B386" s="2" t="s">
        <v>454</v>
      </c>
      <c r="C386" s="2">
        <v>1</v>
      </c>
      <c r="D386" s="2" t="s">
        <v>298</v>
      </c>
      <c r="E386" s="46">
        <v>42489</v>
      </c>
      <c r="F386" s="245">
        <v>0.37152777777777773</v>
      </c>
      <c r="G386" s="2" t="s">
        <v>293</v>
      </c>
      <c r="H386" s="2" t="s">
        <v>294</v>
      </c>
      <c r="I386" s="2">
        <v>1</v>
      </c>
      <c r="J386" s="2" t="s">
        <v>297</v>
      </c>
      <c r="M386" s="2"/>
      <c r="N386" s="2"/>
      <c r="O386" s="2"/>
    </row>
    <row r="387" spans="1:15" x14ac:dyDescent="0.25">
      <c r="A387" s="2" t="s">
        <v>1</v>
      </c>
      <c r="B387" s="2" t="s">
        <v>454</v>
      </c>
      <c r="C387" s="2">
        <v>4</v>
      </c>
      <c r="D387" s="2" t="s">
        <v>298</v>
      </c>
      <c r="E387" s="46">
        <v>42490</v>
      </c>
      <c r="F387" s="245">
        <v>0.82291666666666663</v>
      </c>
      <c r="G387" s="2" t="s">
        <v>350</v>
      </c>
      <c r="H387" s="2" t="s">
        <v>351</v>
      </c>
      <c r="I387" s="2">
        <v>1</v>
      </c>
      <c r="J387" s="2"/>
      <c r="M387" s="2"/>
      <c r="N387" s="2"/>
      <c r="O387" s="2"/>
    </row>
    <row r="388" spans="1:15" x14ac:dyDescent="0.25">
      <c r="A388" s="2" t="s">
        <v>1</v>
      </c>
      <c r="B388" s="2" t="s">
        <v>454</v>
      </c>
      <c r="C388" s="2">
        <v>4</v>
      </c>
      <c r="D388" s="2" t="s">
        <v>292</v>
      </c>
      <c r="E388" s="46">
        <v>42491</v>
      </c>
      <c r="F388" s="245">
        <v>0.41666666666666669</v>
      </c>
      <c r="G388" s="2" t="s">
        <v>301</v>
      </c>
      <c r="H388" s="2" t="s">
        <v>302</v>
      </c>
      <c r="I388" s="2">
        <v>3</v>
      </c>
      <c r="J388" s="2" t="s">
        <v>395</v>
      </c>
      <c r="M388" s="2"/>
      <c r="N388" s="2"/>
      <c r="O388" s="2"/>
    </row>
    <row r="389" spans="1:15" x14ac:dyDescent="0.25">
      <c r="A389" s="2" t="s">
        <v>1</v>
      </c>
      <c r="B389" s="2" t="s">
        <v>454</v>
      </c>
      <c r="C389" s="2">
        <v>4</v>
      </c>
      <c r="D389" s="2" t="s">
        <v>292</v>
      </c>
      <c r="E389" s="46">
        <v>42491</v>
      </c>
      <c r="F389" s="245">
        <v>0.41666666666666669</v>
      </c>
      <c r="G389" s="2" t="s">
        <v>293</v>
      </c>
      <c r="H389" s="2" t="s">
        <v>294</v>
      </c>
      <c r="I389" s="2">
        <v>5</v>
      </c>
      <c r="J389" s="2" t="s">
        <v>295</v>
      </c>
      <c r="M389" s="2"/>
      <c r="N389" s="2"/>
      <c r="O389" s="2"/>
    </row>
    <row r="390" spans="1:15" x14ac:dyDescent="0.25">
      <c r="A390" s="2" t="s">
        <v>1</v>
      </c>
      <c r="B390" s="2" t="s">
        <v>454</v>
      </c>
      <c r="C390" s="2">
        <v>4</v>
      </c>
      <c r="D390" s="2" t="s">
        <v>292</v>
      </c>
      <c r="E390" s="46">
        <v>42491</v>
      </c>
      <c r="F390" s="245">
        <v>0.41666666666666669</v>
      </c>
      <c r="G390" s="2" t="s">
        <v>301</v>
      </c>
      <c r="H390" s="2" t="s">
        <v>302</v>
      </c>
      <c r="I390" s="2">
        <v>5</v>
      </c>
      <c r="J390" s="2" t="s">
        <v>295</v>
      </c>
      <c r="M390" s="2"/>
      <c r="N390" s="2"/>
      <c r="O390" s="2"/>
    </row>
    <row r="391" spans="1:15" x14ac:dyDescent="0.25">
      <c r="A391" s="2" t="s">
        <v>1</v>
      </c>
      <c r="B391" s="2" t="s">
        <v>454</v>
      </c>
      <c r="C391" s="2">
        <v>6</v>
      </c>
      <c r="D391" s="2" t="s">
        <v>298</v>
      </c>
      <c r="E391" s="46">
        <v>42491</v>
      </c>
      <c r="F391" s="245">
        <v>0.41666666666666669</v>
      </c>
      <c r="G391" s="2" t="s">
        <v>301</v>
      </c>
      <c r="H391" s="2" t="s">
        <v>302</v>
      </c>
      <c r="I391" s="2">
        <v>5</v>
      </c>
      <c r="J391" s="2"/>
      <c r="K391" s="2"/>
      <c r="L391" s="2"/>
      <c r="M391" s="2"/>
      <c r="N391" s="2"/>
      <c r="O391" s="2"/>
    </row>
    <row r="392" spans="1:15" x14ac:dyDescent="0.25">
      <c r="A392" s="2" t="s">
        <v>1</v>
      </c>
      <c r="B392" s="2" t="s">
        <v>454</v>
      </c>
      <c r="C392" s="2">
        <v>4</v>
      </c>
      <c r="D392" s="2" t="s">
        <v>298</v>
      </c>
      <c r="E392" s="46">
        <v>42494</v>
      </c>
      <c r="F392" s="245">
        <v>0.57638888888888895</v>
      </c>
      <c r="G392" s="2" t="s">
        <v>293</v>
      </c>
      <c r="H392" s="2" t="s">
        <v>294</v>
      </c>
      <c r="I392" s="2">
        <v>6</v>
      </c>
      <c r="J392" s="2" t="s">
        <v>297</v>
      </c>
      <c r="K392" s="2"/>
      <c r="L392" s="2"/>
      <c r="M392" s="2"/>
      <c r="N392" s="2"/>
      <c r="O392" s="2"/>
    </row>
    <row r="393" spans="1:15" x14ac:dyDescent="0.25">
      <c r="A393" s="2" t="s">
        <v>1</v>
      </c>
      <c r="B393" s="2" t="s">
        <v>454</v>
      </c>
      <c r="C393" s="2">
        <v>5</v>
      </c>
      <c r="D393" s="2" t="s">
        <v>137</v>
      </c>
      <c r="E393" s="46">
        <v>42495</v>
      </c>
      <c r="F393" s="245">
        <v>0.69444444444444453</v>
      </c>
      <c r="G393" s="2" t="s">
        <v>313</v>
      </c>
      <c r="H393" s="2" t="s">
        <v>314</v>
      </c>
      <c r="I393" s="2">
        <v>2</v>
      </c>
      <c r="J393" s="2" t="s">
        <v>297</v>
      </c>
      <c r="K393" s="2"/>
      <c r="L393" s="2"/>
      <c r="M393" s="2"/>
      <c r="N393" s="2"/>
      <c r="O393" s="2"/>
    </row>
    <row r="394" spans="1:15" x14ac:dyDescent="0.25">
      <c r="A394" s="2" t="s">
        <v>1</v>
      </c>
      <c r="B394" s="2" t="s">
        <v>454</v>
      </c>
      <c r="C394" s="2">
        <v>17</v>
      </c>
      <c r="D394" s="2" t="s">
        <v>292</v>
      </c>
      <c r="E394" s="46">
        <v>42496</v>
      </c>
      <c r="F394" s="245">
        <v>0.70833333333333337</v>
      </c>
      <c r="G394" s="2" t="s">
        <v>301</v>
      </c>
      <c r="H394" s="2" t="s">
        <v>302</v>
      </c>
      <c r="I394" s="2">
        <v>4</v>
      </c>
      <c r="J394" s="2" t="s">
        <v>378</v>
      </c>
      <c r="K394" s="2"/>
      <c r="L394" s="2"/>
      <c r="M394" s="2"/>
      <c r="N394" s="2"/>
      <c r="O394" s="2"/>
    </row>
    <row r="395" spans="1:15" x14ac:dyDescent="0.25">
      <c r="A395" s="2" t="s">
        <v>1</v>
      </c>
      <c r="B395" s="2" t="s">
        <v>454</v>
      </c>
      <c r="C395" s="2">
        <v>20</v>
      </c>
      <c r="D395" s="2" t="s">
        <v>292</v>
      </c>
      <c r="E395" s="46">
        <v>42496</v>
      </c>
      <c r="F395" s="245">
        <v>0.70833333333333337</v>
      </c>
      <c r="G395" s="2" t="s">
        <v>301</v>
      </c>
      <c r="H395" s="2" t="s">
        <v>302</v>
      </c>
      <c r="I395" s="2">
        <v>3</v>
      </c>
      <c r="J395" s="2" t="s">
        <v>455</v>
      </c>
      <c r="K395" s="2"/>
      <c r="L395" s="2"/>
      <c r="M395" s="2"/>
      <c r="N395" s="2"/>
      <c r="O395" s="2"/>
    </row>
    <row r="396" spans="1:15" x14ac:dyDescent="0.25">
      <c r="A396" s="2" t="s">
        <v>1</v>
      </c>
      <c r="B396" s="2" t="s">
        <v>454</v>
      </c>
      <c r="C396" s="2">
        <v>11</v>
      </c>
      <c r="D396" s="2" t="s">
        <v>298</v>
      </c>
      <c r="E396" s="46">
        <v>42496</v>
      </c>
      <c r="F396" s="245">
        <v>0.70833333333333337</v>
      </c>
      <c r="G396" s="2" t="s">
        <v>301</v>
      </c>
      <c r="H396" s="2" t="s">
        <v>302</v>
      </c>
      <c r="I396" s="2">
        <v>6</v>
      </c>
      <c r="J396" s="2"/>
      <c r="K396" s="2"/>
      <c r="L396" s="2"/>
      <c r="M396" s="2"/>
      <c r="N396" s="2"/>
      <c r="O396" s="2"/>
    </row>
    <row r="397" spans="1:15" x14ac:dyDescent="0.25">
      <c r="A397" s="2" t="s">
        <v>1</v>
      </c>
      <c r="B397" s="2" t="s">
        <v>454</v>
      </c>
      <c r="C397" s="2">
        <v>6</v>
      </c>
      <c r="D397" s="2" t="s">
        <v>137</v>
      </c>
      <c r="E397" s="46">
        <v>42497</v>
      </c>
      <c r="F397" s="245">
        <v>0.375</v>
      </c>
      <c r="G397" s="2" t="s">
        <v>323</v>
      </c>
      <c r="H397" s="2" t="s">
        <v>324</v>
      </c>
      <c r="I397" s="2">
        <v>13</v>
      </c>
      <c r="J397" s="2" t="s">
        <v>325</v>
      </c>
      <c r="K397" s="2"/>
      <c r="L397" s="2"/>
      <c r="M397" s="2"/>
      <c r="N397" s="2"/>
      <c r="O397" s="2"/>
    </row>
    <row r="398" spans="1:15" x14ac:dyDescent="0.25">
      <c r="A398" s="2" t="s">
        <v>1</v>
      </c>
      <c r="B398" s="2" t="s">
        <v>454</v>
      </c>
      <c r="C398" s="2">
        <v>1</v>
      </c>
      <c r="D398" s="2" t="s">
        <v>292</v>
      </c>
      <c r="E398" s="46">
        <v>42497</v>
      </c>
      <c r="F398" s="245">
        <v>0.60416666666666663</v>
      </c>
      <c r="G398" s="2" t="s">
        <v>301</v>
      </c>
      <c r="H398" s="2" t="s">
        <v>302</v>
      </c>
      <c r="I398" s="2">
        <v>1</v>
      </c>
      <c r="J398" s="2"/>
      <c r="K398" s="2"/>
      <c r="L398" s="2"/>
      <c r="M398" s="2"/>
      <c r="N398" s="2"/>
      <c r="O398" s="2"/>
    </row>
    <row r="399" spans="1:15" x14ac:dyDescent="0.25">
      <c r="A399" s="2" t="s">
        <v>1</v>
      </c>
      <c r="B399" s="2" t="s">
        <v>454</v>
      </c>
      <c r="C399" s="2">
        <v>9</v>
      </c>
      <c r="D399" s="2" t="s">
        <v>292</v>
      </c>
      <c r="E399" s="46">
        <v>42498</v>
      </c>
      <c r="F399" s="245">
        <v>0.73958333333333337</v>
      </c>
      <c r="G399" s="2" t="s">
        <v>293</v>
      </c>
      <c r="H399" s="2" t="s">
        <v>294</v>
      </c>
      <c r="I399" s="2">
        <v>1</v>
      </c>
      <c r="J399" s="2" t="s">
        <v>297</v>
      </c>
      <c r="K399" s="2"/>
      <c r="L399" s="2"/>
      <c r="M399" s="2"/>
      <c r="N399" s="2"/>
      <c r="O399" s="2"/>
    </row>
    <row r="400" spans="1:15" x14ac:dyDescent="0.25">
      <c r="A400" s="2" t="s">
        <v>1</v>
      </c>
      <c r="B400" s="2" t="s">
        <v>454</v>
      </c>
      <c r="C400" s="2">
        <v>1</v>
      </c>
      <c r="D400" s="2" t="s">
        <v>298</v>
      </c>
      <c r="E400" s="46">
        <v>42498</v>
      </c>
      <c r="F400" s="245">
        <v>0.71736111111111101</v>
      </c>
      <c r="G400" s="2" t="s">
        <v>293</v>
      </c>
      <c r="H400" s="2" t="s">
        <v>294</v>
      </c>
      <c r="I400" s="2">
        <v>1</v>
      </c>
      <c r="J400" s="2" t="s">
        <v>297</v>
      </c>
      <c r="K400" s="2"/>
      <c r="L400" s="2"/>
      <c r="M400" s="2"/>
      <c r="N400" s="2"/>
      <c r="O400" s="2"/>
    </row>
    <row r="401" spans="1:18" x14ac:dyDescent="0.25">
      <c r="A401" s="2" t="s">
        <v>1</v>
      </c>
      <c r="B401" s="2" t="s">
        <v>454</v>
      </c>
      <c r="C401" s="2">
        <v>5</v>
      </c>
      <c r="D401" s="2" t="s">
        <v>298</v>
      </c>
      <c r="E401" s="46">
        <v>42499</v>
      </c>
      <c r="F401" s="245">
        <v>0.65347222222222223</v>
      </c>
      <c r="G401" s="2" t="s">
        <v>320</v>
      </c>
      <c r="H401" s="2" t="s">
        <v>321</v>
      </c>
      <c r="I401" s="2">
        <v>1</v>
      </c>
      <c r="J401" s="2" t="s">
        <v>380</v>
      </c>
      <c r="K401" s="2"/>
      <c r="L401" s="2"/>
      <c r="M401" s="2"/>
      <c r="N401" s="2"/>
      <c r="O401" s="2"/>
    </row>
    <row r="402" spans="1:18" x14ac:dyDescent="0.25">
      <c r="A402" s="2" t="s">
        <v>1</v>
      </c>
      <c r="B402" s="2" t="s">
        <v>454</v>
      </c>
      <c r="C402" s="2">
        <v>5</v>
      </c>
      <c r="D402" s="2" t="s">
        <v>379</v>
      </c>
      <c r="E402" s="46">
        <v>42501</v>
      </c>
      <c r="F402" s="245">
        <v>0.33333333333333331</v>
      </c>
      <c r="G402" s="2" t="s">
        <v>301</v>
      </c>
      <c r="H402" s="2" t="s">
        <v>302</v>
      </c>
      <c r="I402" s="2">
        <v>3</v>
      </c>
      <c r="J402" s="2"/>
      <c r="K402" s="2"/>
      <c r="L402" s="2"/>
      <c r="M402" s="2"/>
      <c r="N402" s="2"/>
      <c r="O402" s="2"/>
    </row>
    <row r="403" spans="1:18" x14ac:dyDescent="0.25">
      <c r="A403" s="2" t="s">
        <v>1</v>
      </c>
      <c r="B403" s="2" t="s">
        <v>454</v>
      </c>
      <c r="C403" s="2">
        <v>21</v>
      </c>
      <c r="D403" s="2" t="s">
        <v>292</v>
      </c>
      <c r="E403" s="46">
        <v>42501</v>
      </c>
      <c r="F403" s="245">
        <v>0.33333333333333331</v>
      </c>
      <c r="G403" s="2" t="s">
        <v>301</v>
      </c>
      <c r="H403" s="2" t="s">
        <v>302</v>
      </c>
      <c r="I403" s="2">
        <v>3</v>
      </c>
      <c r="J403" s="2" t="s">
        <v>353</v>
      </c>
      <c r="K403" s="2"/>
      <c r="L403" s="2"/>
      <c r="M403" s="2"/>
      <c r="N403" s="2"/>
      <c r="O403" s="2"/>
      <c r="Q403" s="2"/>
      <c r="R403" s="2"/>
    </row>
    <row r="404" spans="1:18" x14ac:dyDescent="0.25">
      <c r="A404" s="2" t="s">
        <v>1</v>
      </c>
      <c r="B404" s="2" t="s">
        <v>454</v>
      </c>
      <c r="C404" s="2">
        <v>9</v>
      </c>
      <c r="D404" s="2" t="s">
        <v>298</v>
      </c>
      <c r="E404" s="46">
        <v>42501</v>
      </c>
      <c r="F404" s="245">
        <v>0.33333333333333331</v>
      </c>
      <c r="G404" s="2" t="s">
        <v>301</v>
      </c>
      <c r="H404" s="2" t="s">
        <v>302</v>
      </c>
      <c r="I404" s="2">
        <v>6</v>
      </c>
      <c r="J404" s="2"/>
      <c r="K404" s="2"/>
      <c r="L404" s="2"/>
      <c r="M404" s="2"/>
      <c r="N404" s="2"/>
      <c r="O404" s="2"/>
    </row>
    <row r="405" spans="1:18" x14ac:dyDescent="0.25">
      <c r="A405" s="2" t="s">
        <v>1</v>
      </c>
      <c r="B405" s="2" t="s">
        <v>454</v>
      </c>
      <c r="C405" s="2">
        <v>1</v>
      </c>
      <c r="D405" s="2" t="s">
        <v>348</v>
      </c>
      <c r="E405" s="46">
        <v>42501</v>
      </c>
      <c r="F405" s="245">
        <v>0.33333333333333331</v>
      </c>
      <c r="G405" s="2" t="s">
        <v>301</v>
      </c>
      <c r="H405" s="2" t="s">
        <v>302</v>
      </c>
      <c r="I405" s="2">
        <v>1</v>
      </c>
      <c r="J405" s="2"/>
      <c r="K405" s="2"/>
      <c r="L405" s="2"/>
      <c r="M405" s="2"/>
      <c r="N405" s="2"/>
      <c r="O405" s="2"/>
    </row>
    <row r="406" spans="1:18" x14ac:dyDescent="0.25">
      <c r="A406" s="2" t="s">
        <v>1</v>
      </c>
      <c r="B406" s="2" t="s">
        <v>454</v>
      </c>
      <c r="C406" s="2">
        <v>4</v>
      </c>
      <c r="D406" s="2" t="s">
        <v>354</v>
      </c>
      <c r="E406" s="46">
        <v>42501</v>
      </c>
      <c r="F406" s="245">
        <v>0.33333333333333331</v>
      </c>
      <c r="G406" s="2" t="s">
        <v>301</v>
      </c>
      <c r="H406" s="2" t="s">
        <v>302</v>
      </c>
      <c r="I406" s="2">
        <v>3</v>
      </c>
      <c r="J406" s="2"/>
      <c r="K406" s="2"/>
      <c r="L406" s="2"/>
      <c r="M406" s="2"/>
      <c r="N406" s="2"/>
      <c r="O406" s="2"/>
    </row>
    <row r="407" spans="1:18" x14ac:dyDescent="0.25">
      <c r="A407" s="2" t="s">
        <v>1</v>
      </c>
      <c r="B407" s="2" t="s">
        <v>454</v>
      </c>
      <c r="C407" s="2">
        <v>16</v>
      </c>
      <c r="D407" s="2" t="s">
        <v>356</v>
      </c>
      <c r="E407" s="46">
        <v>42501</v>
      </c>
      <c r="F407" s="245">
        <v>0.60416666666666663</v>
      </c>
      <c r="G407" s="2"/>
      <c r="H407" s="2"/>
      <c r="I407" s="2">
        <v>19</v>
      </c>
      <c r="J407" s="2" t="s">
        <v>334</v>
      </c>
      <c r="K407" s="2"/>
      <c r="L407" s="2"/>
      <c r="M407" s="2"/>
      <c r="N407" s="2"/>
      <c r="O407" s="2"/>
    </row>
    <row r="408" spans="1:18" x14ac:dyDescent="0.25">
      <c r="A408" s="2" t="s">
        <v>1</v>
      </c>
      <c r="B408" s="2" t="s">
        <v>454</v>
      </c>
      <c r="C408" s="2">
        <v>4</v>
      </c>
      <c r="D408" s="2" t="s">
        <v>396</v>
      </c>
      <c r="E408" s="46">
        <v>42502</v>
      </c>
      <c r="F408" s="245">
        <v>0.44444444444444442</v>
      </c>
      <c r="G408" s="2" t="s">
        <v>381</v>
      </c>
      <c r="H408" s="2" t="s">
        <v>382</v>
      </c>
      <c r="I408" s="2">
        <v>1</v>
      </c>
      <c r="J408" s="2"/>
      <c r="K408" s="2"/>
      <c r="L408" s="2"/>
      <c r="M408" s="2"/>
      <c r="N408" s="2"/>
      <c r="O408" s="2"/>
    </row>
    <row r="409" spans="1:18" x14ac:dyDescent="0.25">
      <c r="A409" s="2" t="s">
        <v>1</v>
      </c>
      <c r="B409" s="2" t="s">
        <v>454</v>
      </c>
      <c r="C409" s="2">
        <v>1</v>
      </c>
      <c r="D409" s="2" t="s">
        <v>137</v>
      </c>
      <c r="E409" s="46">
        <v>42502</v>
      </c>
      <c r="F409" s="245">
        <v>0.4513888888888889</v>
      </c>
      <c r="G409" s="2" t="s">
        <v>381</v>
      </c>
      <c r="H409" s="2" t="s">
        <v>382</v>
      </c>
      <c r="I409" s="2">
        <v>1</v>
      </c>
      <c r="J409" s="2"/>
      <c r="K409" s="2"/>
      <c r="L409" s="2"/>
      <c r="M409" s="2"/>
      <c r="N409" s="2"/>
      <c r="O409" s="2"/>
    </row>
    <row r="410" spans="1:18" x14ac:dyDescent="0.25">
      <c r="A410" s="2" t="s">
        <v>1</v>
      </c>
      <c r="B410" s="2" t="s">
        <v>454</v>
      </c>
      <c r="C410" s="2">
        <v>5</v>
      </c>
      <c r="D410" s="2" t="s">
        <v>292</v>
      </c>
      <c r="E410" s="46">
        <v>42502</v>
      </c>
      <c r="F410" s="245">
        <v>0.875</v>
      </c>
      <c r="G410" s="2" t="s">
        <v>381</v>
      </c>
      <c r="H410" s="2" t="s">
        <v>382</v>
      </c>
      <c r="I410" s="2">
        <v>1</v>
      </c>
      <c r="J410" s="2"/>
      <c r="K410" s="2"/>
      <c r="L410" s="2"/>
      <c r="M410" s="2"/>
      <c r="N410" s="2"/>
      <c r="O410" s="2"/>
    </row>
    <row r="411" spans="1:18" x14ac:dyDescent="0.25">
      <c r="A411" s="2" t="s">
        <v>1</v>
      </c>
      <c r="B411" s="2" t="s">
        <v>454</v>
      </c>
      <c r="C411" s="2">
        <v>30</v>
      </c>
      <c r="D411" s="2" t="s">
        <v>298</v>
      </c>
      <c r="E411" s="46">
        <v>42502</v>
      </c>
      <c r="F411" s="245">
        <v>0.8125</v>
      </c>
      <c r="G411" s="2" t="s">
        <v>381</v>
      </c>
      <c r="H411" s="2" t="s">
        <v>382</v>
      </c>
      <c r="I411" s="2">
        <v>1</v>
      </c>
      <c r="J411" s="2"/>
      <c r="K411" s="2"/>
      <c r="L411" s="2"/>
      <c r="M411" s="2"/>
      <c r="N411" s="2"/>
      <c r="O411" s="2"/>
    </row>
    <row r="412" spans="1:18" x14ac:dyDescent="0.25">
      <c r="A412" s="2" t="s">
        <v>1</v>
      </c>
      <c r="B412" s="2" t="s">
        <v>454</v>
      </c>
      <c r="C412" s="2">
        <v>3</v>
      </c>
      <c r="D412" s="2" t="s">
        <v>354</v>
      </c>
      <c r="E412" s="46">
        <v>42502</v>
      </c>
      <c r="F412" s="245">
        <v>0.4513888888888889</v>
      </c>
      <c r="G412" s="2" t="s">
        <v>359</v>
      </c>
      <c r="H412" s="2" t="s">
        <v>360</v>
      </c>
      <c r="I412" s="2">
        <v>1</v>
      </c>
      <c r="J412" s="2"/>
      <c r="K412" s="2"/>
      <c r="L412" s="2"/>
      <c r="M412" s="2"/>
      <c r="N412" s="2"/>
      <c r="O412" s="2"/>
    </row>
    <row r="413" spans="1:18" x14ac:dyDescent="0.25">
      <c r="A413" s="2" t="s">
        <v>1</v>
      </c>
      <c r="B413" s="2" t="s">
        <v>454</v>
      </c>
      <c r="C413" s="2">
        <v>15</v>
      </c>
      <c r="D413" s="2" t="s">
        <v>396</v>
      </c>
      <c r="E413" s="46">
        <v>42503</v>
      </c>
      <c r="F413" s="245">
        <v>0.45833333333333331</v>
      </c>
      <c r="G413" s="2" t="s">
        <v>381</v>
      </c>
      <c r="H413" s="2" t="s">
        <v>382</v>
      </c>
      <c r="I413" s="2">
        <v>1</v>
      </c>
      <c r="J413" s="2"/>
      <c r="K413" s="2"/>
      <c r="L413" s="2"/>
      <c r="M413" s="2"/>
      <c r="N413" s="2"/>
      <c r="O413" s="2"/>
    </row>
    <row r="414" spans="1:18" x14ac:dyDescent="0.25">
      <c r="A414" s="2" t="s">
        <v>1</v>
      </c>
      <c r="B414" s="2" t="s">
        <v>454</v>
      </c>
      <c r="C414" s="2">
        <v>8</v>
      </c>
      <c r="D414" s="2" t="s">
        <v>137</v>
      </c>
      <c r="E414" s="46">
        <v>42503</v>
      </c>
      <c r="F414" s="245">
        <v>0.80555555555555547</v>
      </c>
      <c r="G414" s="2" t="s">
        <v>361</v>
      </c>
      <c r="H414" s="2" t="s">
        <v>362</v>
      </c>
      <c r="I414" s="2">
        <v>4</v>
      </c>
      <c r="J414" s="2"/>
      <c r="K414" s="2"/>
      <c r="L414" s="2"/>
      <c r="M414" s="2"/>
      <c r="N414" s="2"/>
      <c r="O414" s="2"/>
    </row>
    <row r="415" spans="1:18" x14ac:dyDescent="0.25">
      <c r="A415" s="2" t="s">
        <v>1</v>
      </c>
      <c r="B415" s="2" t="s">
        <v>454</v>
      </c>
      <c r="C415" s="2">
        <v>3</v>
      </c>
      <c r="D415" s="2" t="s">
        <v>404</v>
      </c>
      <c r="E415" s="46">
        <v>42503</v>
      </c>
      <c r="F415" s="245">
        <v>0.46597222222222223</v>
      </c>
      <c r="G415" s="2" t="s">
        <v>381</v>
      </c>
      <c r="H415" s="2" t="s">
        <v>382</v>
      </c>
      <c r="I415" s="2">
        <v>1</v>
      </c>
      <c r="J415" s="2"/>
      <c r="K415" s="2"/>
      <c r="L415" s="2"/>
      <c r="M415" s="2"/>
      <c r="N415" s="2"/>
      <c r="O415" s="2"/>
    </row>
    <row r="416" spans="1:18" x14ac:dyDescent="0.25">
      <c r="A416" s="2" t="s">
        <v>1</v>
      </c>
      <c r="B416" s="2" t="s">
        <v>454</v>
      </c>
      <c r="C416" s="2">
        <v>3</v>
      </c>
      <c r="D416" s="2" t="s">
        <v>292</v>
      </c>
      <c r="E416" s="46">
        <v>42503</v>
      </c>
      <c r="F416" s="245">
        <v>0.72986111111111107</v>
      </c>
      <c r="G416" s="2" t="s">
        <v>293</v>
      </c>
      <c r="H416" s="2" t="s">
        <v>294</v>
      </c>
      <c r="I416" s="2">
        <v>1</v>
      </c>
      <c r="J416" s="2" t="s">
        <v>380</v>
      </c>
      <c r="K416" s="2"/>
      <c r="L416" s="2"/>
      <c r="M416" s="2"/>
      <c r="N416" s="2"/>
      <c r="O416" s="2"/>
    </row>
    <row r="417" spans="1:15" x14ac:dyDescent="0.25">
      <c r="A417" s="2" t="s">
        <v>1</v>
      </c>
      <c r="B417" s="2" t="s">
        <v>454</v>
      </c>
      <c r="C417" s="2">
        <v>11</v>
      </c>
      <c r="D417" s="2" t="s">
        <v>298</v>
      </c>
      <c r="E417" s="46">
        <v>42503</v>
      </c>
      <c r="F417" s="245">
        <v>0.94791666666666663</v>
      </c>
      <c r="G417" s="2" t="s">
        <v>363</v>
      </c>
      <c r="H417" s="2" t="s">
        <v>364</v>
      </c>
      <c r="I417" s="2">
        <v>2</v>
      </c>
      <c r="J417" s="2"/>
      <c r="K417" s="2"/>
      <c r="L417" s="2"/>
      <c r="M417" s="2"/>
      <c r="N417" s="2"/>
      <c r="O417" s="2"/>
    </row>
    <row r="418" spans="1:15" x14ac:dyDescent="0.25">
      <c r="A418" s="2" t="s">
        <v>1</v>
      </c>
      <c r="B418" s="2" t="s">
        <v>454</v>
      </c>
      <c r="C418" s="2">
        <v>1</v>
      </c>
      <c r="D418" s="2" t="s">
        <v>292</v>
      </c>
      <c r="E418" s="46">
        <v>42504</v>
      </c>
      <c r="F418" s="245">
        <v>0.70972222222222225</v>
      </c>
      <c r="G418" s="2" t="s">
        <v>336</v>
      </c>
      <c r="H418" s="2" t="s">
        <v>337</v>
      </c>
      <c r="I418" s="2">
        <v>3</v>
      </c>
      <c r="J418" s="2" t="s">
        <v>334</v>
      </c>
      <c r="K418" s="2"/>
      <c r="L418" s="2"/>
      <c r="M418" s="2"/>
      <c r="N418" s="2"/>
      <c r="O418" s="2"/>
    </row>
    <row r="419" spans="1:15" x14ac:dyDescent="0.25">
      <c r="A419" s="2" t="s">
        <v>1</v>
      </c>
      <c r="B419" s="2" t="s">
        <v>454</v>
      </c>
      <c r="C419" s="2">
        <v>1</v>
      </c>
      <c r="D419" s="2" t="s">
        <v>354</v>
      </c>
      <c r="E419" s="46">
        <v>42504</v>
      </c>
      <c r="F419" s="245">
        <v>0.5625</v>
      </c>
      <c r="G419" s="2" t="s">
        <v>363</v>
      </c>
      <c r="H419" s="2" t="s">
        <v>364</v>
      </c>
      <c r="I419" s="2">
        <v>1</v>
      </c>
      <c r="J419" s="2"/>
      <c r="K419" s="2"/>
      <c r="L419" s="2"/>
      <c r="M419" s="2"/>
      <c r="N419" s="2"/>
      <c r="O419" s="2"/>
    </row>
    <row r="420" spans="1:15" x14ac:dyDescent="0.25">
      <c r="A420" s="2" t="s">
        <v>1</v>
      </c>
      <c r="B420" s="2" t="s">
        <v>454</v>
      </c>
      <c r="C420" s="2">
        <v>3</v>
      </c>
      <c r="D420" s="2" t="s">
        <v>292</v>
      </c>
      <c r="E420" s="46">
        <v>42505</v>
      </c>
      <c r="F420" s="245">
        <v>0.36458333333333331</v>
      </c>
      <c r="G420" s="2" t="s">
        <v>368</v>
      </c>
      <c r="H420" s="2" t="s">
        <v>369</v>
      </c>
      <c r="I420" s="2">
        <v>2</v>
      </c>
      <c r="J420" s="2" t="s">
        <v>456</v>
      </c>
      <c r="K420" s="2"/>
      <c r="L420" s="2"/>
      <c r="M420" s="2"/>
      <c r="N420" s="2"/>
      <c r="O420" s="2"/>
    </row>
    <row r="421" spans="1:15" x14ac:dyDescent="0.25">
      <c r="A421" s="2" t="s">
        <v>1</v>
      </c>
      <c r="B421" s="2" t="s">
        <v>454</v>
      </c>
      <c r="C421" s="2">
        <v>4</v>
      </c>
      <c r="D421" s="2" t="s">
        <v>292</v>
      </c>
      <c r="E421" s="46">
        <v>42505</v>
      </c>
      <c r="F421" s="245">
        <v>0.42708333333333331</v>
      </c>
      <c r="G421" s="2" t="s">
        <v>359</v>
      </c>
      <c r="H421" s="2" t="s">
        <v>360</v>
      </c>
      <c r="I421" s="2">
        <v>21</v>
      </c>
      <c r="J421" s="2" t="s">
        <v>398</v>
      </c>
      <c r="K421" s="2"/>
      <c r="L421" s="2"/>
      <c r="M421" s="2"/>
      <c r="N421" s="2"/>
      <c r="O421" s="2"/>
    </row>
    <row r="422" spans="1:15" x14ac:dyDescent="0.25">
      <c r="A422" s="2" t="s">
        <v>1</v>
      </c>
      <c r="B422" s="2" t="s">
        <v>454</v>
      </c>
      <c r="C422" s="2">
        <v>4</v>
      </c>
      <c r="D422" s="2" t="s">
        <v>354</v>
      </c>
      <c r="E422" s="46">
        <v>42505</v>
      </c>
      <c r="F422" s="245">
        <v>0.47500000000000003</v>
      </c>
      <c r="G422" s="2" t="s">
        <v>368</v>
      </c>
      <c r="H422" s="2" t="s">
        <v>369</v>
      </c>
      <c r="I422" s="2">
        <v>5</v>
      </c>
      <c r="J422" s="2" t="s">
        <v>370</v>
      </c>
      <c r="K422" s="2"/>
      <c r="L422" s="2"/>
      <c r="M422" s="2"/>
      <c r="N422" s="2"/>
      <c r="O422" s="2"/>
    </row>
    <row r="423" spans="1:15" x14ac:dyDescent="0.25">
      <c r="A423" s="2" t="s">
        <v>1</v>
      </c>
      <c r="B423" s="2" t="s">
        <v>454</v>
      </c>
      <c r="C423" s="2">
        <v>5</v>
      </c>
      <c r="D423" s="2" t="s">
        <v>399</v>
      </c>
      <c r="E423" s="46">
        <v>42505</v>
      </c>
      <c r="F423" s="245">
        <v>0.42708333333333331</v>
      </c>
      <c r="G423" s="2" t="s">
        <v>400</v>
      </c>
      <c r="H423" s="2" t="s">
        <v>401</v>
      </c>
      <c r="I423" s="2">
        <v>23</v>
      </c>
      <c r="J423" s="2" t="s">
        <v>334</v>
      </c>
      <c r="K423" s="2"/>
      <c r="L423" s="2"/>
      <c r="M423" s="2"/>
      <c r="N423" s="2"/>
      <c r="O423" s="2"/>
    </row>
    <row r="424" spans="1:15" x14ac:dyDescent="0.25">
      <c r="A424" s="2" t="s">
        <v>1</v>
      </c>
      <c r="B424" s="2" t="s">
        <v>454</v>
      </c>
      <c r="C424" s="2">
        <v>7</v>
      </c>
      <c r="D424" s="2" t="s">
        <v>379</v>
      </c>
      <c r="E424" s="46">
        <v>42506</v>
      </c>
      <c r="F424" s="245">
        <v>0.5</v>
      </c>
      <c r="G424" s="2" t="s">
        <v>301</v>
      </c>
      <c r="H424" s="2" t="s">
        <v>302</v>
      </c>
      <c r="I424" s="2">
        <v>4</v>
      </c>
      <c r="J424" s="2"/>
      <c r="K424" s="2"/>
      <c r="L424" s="2"/>
      <c r="M424" s="2"/>
      <c r="N424" s="2"/>
      <c r="O424" s="2"/>
    </row>
    <row r="425" spans="1:15" x14ac:dyDescent="0.25">
      <c r="A425" s="2" t="s">
        <v>1</v>
      </c>
      <c r="B425" s="2" t="s">
        <v>454</v>
      </c>
      <c r="C425" s="2">
        <v>20</v>
      </c>
      <c r="D425" s="2" t="s">
        <v>292</v>
      </c>
      <c r="E425" s="46">
        <v>42506</v>
      </c>
      <c r="F425" s="245">
        <v>0.5</v>
      </c>
      <c r="G425" s="2" t="s">
        <v>301</v>
      </c>
      <c r="H425" s="2" t="s">
        <v>302</v>
      </c>
      <c r="I425" s="2">
        <v>3</v>
      </c>
      <c r="J425" s="2" t="s">
        <v>403</v>
      </c>
      <c r="K425" s="2"/>
      <c r="L425" s="2"/>
      <c r="M425" s="2"/>
      <c r="N425" s="2"/>
      <c r="O425" s="2"/>
    </row>
    <row r="426" spans="1:15" x14ac:dyDescent="0.25">
      <c r="A426" s="2" t="s">
        <v>1</v>
      </c>
      <c r="B426" s="2" t="s">
        <v>454</v>
      </c>
      <c r="C426" s="2">
        <v>17</v>
      </c>
      <c r="D426" s="2" t="s">
        <v>292</v>
      </c>
      <c r="E426" s="46">
        <v>42506</v>
      </c>
      <c r="F426" s="245">
        <v>0.5</v>
      </c>
      <c r="G426" s="2" t="s">
        <v>301</v>
      </c>
      <c r="H426" s="2" t="s">
        <v>302</v>
      </c>
      <c r="I426" s="2">
        <v>2</v>
      </c>
      <c r="J426" s="2" t="s">
        <v>402</v>
      </c>
      <c r="K426" s="2"/>
      <c r="L426" s="2"/>
      <c r="M426" s="2"/>
      <c r="N426" s="2"/>
      <c r="O426" s="2"/>
    </row>
    <row r="427" spans="1:15" x14ac:dyDescent="0.25">
      <c r="A427" s="2" t="s">
        <v>1</v>
      </c>
      <c r="B427" s="2" t="s">
        <v>454</v>
      </c>
      <c r="C427" s="2">
        <v>6</v>
      </c>
      <c r="D427" s="2" t="s">
        <v>298</v>
      </c>
      <c r="E427" s="46">
        <v>42506</v>
      </c>
      <c r="F427" s="245">
        <v>0.5</v>
      </c>
      <c r="G427" s="2" t="s">
        <v>301</v>
      </c>
      <c r="H427" s="2" t="s">
        <v>302</v>
      </c>
      <c r="I427" s="2">
        <v>5</v>
      </c>
      <c r="J427" s="2"/>
      <c r="K427" s="2"/>
      <c r="L427" s="2"/>
      <c r="M427" s="2"/>
      <c r="N427" s="2"/>
      <c r="O427" s="2"/>
    </row>
    <row r="428" spans="1:15" x14ac:dyDescent="0.25">
      <c r="A428" s="2" t="s">
        <v>1</v>
      </c>
      <c r="B428" s="2" t="s">
        <v>454</v>
      </c>
      <c r="C428" s="2">
        <v>12</v>
      </c>
      <c r="D428" s="2" t="s">
        <v>354</v>
      </c>
      <c r="E428" s="46">
        <v>42506</v>
      </c>
      <c r="F428" s="245">
        <v>0.5</v>
      </c>
      <c r="G428" s="2" t="s">
        <v>301</v>
      </c>
      <c r="H428" s="2" t="s">
        <v>302</v>
      </c>
      <c r="I428" s="2">
        <v>3</v>
      </c>
      <c r="J428" s="2"/>
      <c r="K428" s="2"/>
      <c r="L428" s="2"/>
      <c r="M428" s="2"/>
      <c r="N428" s="2"/>
      <c r="O428" s="2"/>
    </row>
    <row r="429" spans="1:15" x14ac:dyDescent="0.25">
      <c r="A429" s="2" t="s">
        <v>1</v>
      </c>
      <c r="B429" s="2" t="s">
        <v>454</v>
      </c>
      <c r="C429" s="2">
        <v>25</v>
      </c>
      <c r="D429" s="2" t="s">
        <v>292</v>
      </c>
      <c r="E429" s="46">
        <v>42511</v>
      </c>
      <c r="F429" s="245">
        <v>0.70833333333333337</v>
      </c>
      <c r="G429" s="2" t="s">
        <v>301</v>
      </c>
      <c r="H429" s="2" t="s">
        <v>302</v>
      </c>
      <c r="I429" s="2">
        <v>7</v>
      </c>
      <c r="J429" s="2"/>
      <c r="K429" s="2"/>
      <c r="L429" s="2"/>
      <c r="M429" s="2"/>
      <c r="N429" s="2"/>
      <c r="O429" s="2"/>
    </row>
    <row r="430" spans="1:15" x14ac:dyDescent="0.25">
      <c r="A430" s="2" t="s">
        <v>1</v>
      </c>
      <c r="B430" s="2" t="s">
        <v>454</v>
      </c>
      <c r="C430" s="2">
        <v>11</v>
      </c>
      <c r="D430" s="2" t="s">
        <v>298</v>
      </c>
      <c r="E430" s="46">
        <v>42511</v>
      </c>
      <c r="F430" s="245">
        <v>0.70833333333333337</v>
      </c>
      <c r="G430" s="2" t="s">
        <v>301</v>
      </c>
      <c r="H430" s="2" t="s">
        <v>302</v>
      </c>
      <c r="I430" s="2">
        <v>5</v>
      </c>
      <c r="J430" s="2"/>
      <c r="K430" s="2"/>
      <c r="L430" s="2"/>
      <c r="M430" s="2"/>
      <c r="N430" s="2"/>
      <c r="O430" s="2"/>
    </row>
    <row r="431" spans="1:15" x14ac:dyDescent="0.25">
      <c r="A431" s="2" t="s">
        <v>1</v>
      </c>
      <c r="B431" s="2" t="s">
        <v>454</v>
      </c>
      <c r="C431" s="2">
        <v>2</v>
      </c>
      <c r="D431" s="2" t="s">
        <v>348</v>
      </c>
      <c r="E431" s="46">
        <v>42511</v>
      </c>
      <c r="F431" s="245">
        <v>0.70833333333333337</v>
      </c>
      <c r="G431" s="2" t="s">
        <v>301</v>
      </c>
      <c r="H431" s="2" t="s">
        <v>302</v>
      </c>
      <c r="I431" s="2">
        <v>2</v>
      </c>
      <c r="J431" s="2"/>
      <c r="K431" s="2"/>
      <c r="L431" s="2"/>
      <c r="M431" s="2"/>
      <c r="N431" s="2"/>
      <c r="O431" s="2"/>
    </row>
    <row r="432" spans="1:15" x14ac:dyDescent="0.25">
      <c r="A432" s="2" t="s">
        <v>1</v>
      </c>
      <c r="B432" s="2" t="s">
        <v>454</v>
      </c>
      <c r="C432" s="2">
        <v>3</v>
      </c>
      <c r="D432" s="2" t="s">
        <v>457</v>
      </c>
      <c r="E432" s="46">
        <v>42511</v>
      </c>
      <c r="F432" s="245">
        <v>0.625</v>
      </c>
      <c r="G432" s="2" t="s">
        <v>458</v>
      </c>
      <c r="H432" s="2" t="s">
        <v>459</v>
      </c>
      <c r="I432" s="2">
        <v>3</v>
      </c>
      <c r="J432" s="2" t="s">
        <v>315</v>
      </c>
      <c r="K432" s="2"/>
      <c r="L432" s="2"/>
      <c r="M432" s="2"/>
      <c r="N432" s="2"/>
      <c r="O432" s="2"/>
    </row>
    <row r="433" spans="1:16" x14ac:dyDescent="0.25">
      <c r="A433" s="2" t="s">
        <v>1</v>
      </c>
      <c r="B433" s="2" t="s">
        <v>454</v>
      </c>
      <c r="C433" s="2">
        <v>15</v>
      </c>
      <c r="D433" s="2" t="s">
        <v>292</v>
      </c>
      <c r="E433" s="46">
        <v>42512</v>
      </c>
      <c r="F433" s="245">
        <v>0.75</v>
      </c>
      <c r="G433" s="2" t="s">
        <v>407</v>
      </c>
      <c r="H433" s="2" t="s">
        <v>408</v>
      </c>
      <c r="I433" s="2">
        <v>1</v>
      </c>
      <c r="J433" s="2" t="s">
        <v>409</v>
      </c>
      <c r="K433" s="2"/>
      <c r="L433" s="2"/>
      <c r="M433" s="2"/>
      <c r="N433" s="2"/>
      <c r="O433" s="2"/>
    </row>
    <row r="434" spans="1:16" x14ac:dyDescent="0.25">
      <c r="A434" s="2" t="s">
        <v>1</v>
      </c>
      <c r="B434" s="2" t="s">
        <v>454</v>
      </c>
      <c r="C434" s="2">
        <v>8</v>
      </c>
      <c r="D434" s="2" t="s">
        <v>410</v>
      </c>
      <c r="E434" s="46">
        <v>42513</v>
      </c>
      <c r="F434" s="245">
        <v>0.78472222222222221</v>
      </c>
      <c r="G434" s="2" t="s">
        <v>350</v>
      </c>
      <c r="H434" s="2" t="s">
        <v>351</v>
      </c>
      <c r="I434" s="2">
        <v>1</v>
      </c>
      <c r="J434" s="2"/>
      <c r="K434" s="2"/>
      <c r="L434" s="2"/>
      <c r="M434" s="2"/>
      <c r="N434" s="2"/>
      <c r="O434" s="2"/>
    </row>
    <row r="435" spans="1:16" x14ac:dyDescent="0.25">
      <c r="A435" s="2" t="s">
        <v>1</v>
      </c>
      <c r="B435" s="2" t="s">
        <v>454</v>
      </c>
      <c r="C435" s="2">
        <v>5</v>
      </c>
      <c r="D435" s="2" t="s">
        <v>292</v>
      </c>
      <c r="E435" s="46">
        <v>42513</v>
      </c>
      <c r="F435" s="245">
        <v>0.71319444444444446</v>
      </c>
      <c r="G435" s="2" t="s">
        <v>383</v>
      </c>
      <c r="H435" s="2" t="s">
        <v>384</v>
      </c>
      <c r="I435" s="2">
        <v>1</v>
      </c>
      <c r="J435" s="2" t="s">
        <v>385</v>
      </c>
      <c r="K435" s="2"/>
      <c r="L435" s="2"/>
      <c r="M435" s="2"/>
      <c r="N435" s="2"/>
      <c r="O435" s="2"/>
    </row>
    <row r="436" spans="1:16" x14ac:dyDescent="0.25">
      <c r="A436" s="2" t="s">
        <v>1</v>
      </c>
      <c r="B436" s="2" t="s">
        <v>454</v>
      </c>
      <c r="C436" s="2">
        <v>8</v>
      </c>
      <c r="D436" s="2" t="s">
        <v>410</v>
      </c>
      <c r="E436" s="46">
        <v>42514</v>
      </c>
      <c r="F436" s="245">
        <v>0.77083333333333337</v>
      </c>
      <c r="G436" s="2" t="s">
        <v>350</v>
      </c>
      <c r="H436" s="2" t="s">
        <v>351</v>
      </c>
      <c r="I436" s="2">
        <v>1</v>
      </c>
      <c r="J436" s="2"/>
      <c r="K436" s="2"/>
      <c r="L436" s="2"/>
      <c r="M436" s="2"/>
      <c r="N436" s="2"/>
      <c r="O436" s="2"/>
    </row>
    <row r="437" spans="1:16" x14ac:dyDescent="0.25">
      <c r="A437" s="2" t="s">
        <v>1</v>
      </c>
      <c r="B437" s="2" t="s">
        <v>454</v>
      </c>
      <c r="C437" s="2">
        <v>31</v>
      </c>
      <c r="D437" s="2" t="s">
        <v>292</v>
      </c>
      <c r="E437" s="46">
        <v>42516</v>
      </c>
      <c r="F437" s="245">
        <v>0.8125</v>
      </c>
      <c r="G437" s="2" t="s">
        <v>301</v>
      </c>
      <c r="H437" s="2" t="s">
        <v>302</v>
      </c>
      <c r="I437" s="2">
        <v>2</v>
      </c>
      <c r="J437" s="2" t="s">
        <v>460</v>
      </c>
      <c r="K437" s="2"/>
      <c r="L437" s="2"/>
      <c r="M437" s="2"/>
      <c r="N437" s="2"/>
      <c r="O437" s="2"/>
    </row>
    <row r="438" spans="1:16" x14ac:dyDescent="0.25">
      <c r="A438" s="2" t="s">
        <v>1</v>
      </c>
      <c r="B438" s="2" t="s">
        <v>454</v>
      </c>
      <c r="C438" s="2">
        <v>11</v>
      </c>
      <c r="D438" s="2" t="s">
        <v>292</v>
      </c>
      <c r="E438" s="46">
        <v>42516</v>
      </c>
      <c r="F438" s="245">
        <v>0.8125</v>
      </c>
      <c r="G438" s="2" t="s">
        <v>301</v>
      </c>
      <c r="H438" s="2" t="s">
        <v>302</v>
      </c>
      <c r="I438" s="2">
        <v>4</v>
      </c>
      <c r="J438" s="2" t="s">
        <v>461</v>
      </c>
      <c r="K438" s="2"/>
      <c r="L438" s="2"/>
      <c r="M438" s="2"/>
      <c r="N438" s="2"/>
      <c r="O438" s="2"/>
    </row>
    <row r="439" spans="1:16" x14ac:dyDescent="0.25">
      <c r="A439" s="2" t="s">
        <v>1</v>
      </c>
      <c r="B439" s="2" t="s">
        <v>454</v>
      </c>
      <c r="C439" s="2">
        <v>14</v>
      </c>
      <c r="D439" s="2" t="s">
        <v>298</v>
      </c>
      <c r="E439" s="46">
        <v>42516</v>
      </c>
      <c r="F439" s="245">
        <v>0.8125</v>
      </c>
      <c r="G439" s="2" t="s">
        <v>301</v>
      </c>
      <c r="H439" s="2" t="s">
        <v>302</v>
      </c>
      <c r="I439" s="2">
        <v>5</v>
      </c>
      <c r="J439" s="2"/>
      <c r="K439" s="2"/>
      <c r="L439" s="2"/>
      <c r="M439" s="2"/>
      <c r="N439" s="2"/>
      <c r="O439" s="2"/>
    </row>
    <row r="440" spans="1:16" x14ac:dyDescent="0.25">
      <c r="A440" s="2" t="s">
        <v>1</v>
      </c>
      <c r="B440" s="2" t="s">
        <v>454</v>
      </c>
      <c r="C440" s="2">
        <v>4</v>
      </c>
      <c r="D440" s="2" t="s">
        <v>292</v>
      </c>
      <c r="E440" s="46">
        <v>42517</v>
      </c>
      <c r="F440" s="245">
        <v>0.79166666666666663</v>
      </c>
      <c r="G440" s="2" t="s">
        <v>383</v>
      </c>
      <c r="H440" s="2" t="s">
        <v>384</v>
      </c>
      <c r="I440" s="2">
        <v>1</v>
      </c>
      <c r="J440" s="2"/>
      <c r="K440" s="2"/>
      <c r="L440" s="2"/>
      <c r="M440" s="2"/>
      <c r="N440" s="2"/>
      <c r="O440" s="2"/>
    </row>
    <row r="441" spans="1:16" x14ac:dyDescent="0.25">
      <c r="A441" s="2" t="s">
        <v>1</v>
      </c>
      <c r="B441" s="2" t="s">
        <v>454</v>
      </c>
      <c r="C441" s="2">
        <v>20</v>
      </c>
      <c r="D441" s="2" t="s">
        <v>292</v>
      </c>
      <c r="E441" s="46">
        <v>42518</v>
      </c>
      <c r="F441" s="245">
        <v>0.60416666666666663</v>
      </c>
      <c r="G441" s="2" t="s">
        <v>301</v>
      </c>
      <c r="H441" s="2" t="s">
        <v>302</v>
      </c>
      <c r="I441" s="2">
        <v>2</v>
      </c>
      <c r="J441" s="2" t="s">
        <v>462</v>
      </c>
      <c r="K441" s="2"/>
      <c r="L441" s="2"/>
      <c r="M441" s="2"/>
      <c r="N441" s="2"/>
      <c r="O441" s="2"/>
    </row>
    <row r="442" spans="1:16" x14ac:dyDescent="0.25">
      <c r="A442" s="2"/>
      <c r="C442" s="2">
        <f>SUM(C382:C441)</f>
        <v>485</v>
      </c>
      <c r="D442" s="2"/>
      <c r="E442" s="46"/>
      <c r="F442" s="245"/>
      <c r="G442" s="2"/>
      <c r="H442" s="2"/>
      <c r="I442" s="2"/>
      <c r="J442" s="2"/>
      <c r="K442" s="2"/>
      <c r="L442" s="2"/>
      <c r="M442" s="2"/>
      <c r="N442" s="2"/>
      <c r="O442" s="2"/>
    </row>
    <row r="443" spans="1:16" x14ac:dyDescent="0.25">
      <c r="A443" s="2" t="s">
        <v>32</v>
      </c>
      <c r="B443" s="2" t="s">
        <v>463</v>
      </c>
      <c r="C443" s="2">
        <v>50</v>
      </c>
      <c r="D443" s="2" t="s">
        <v>137</v>
      </c>
      <c r="E443" s="46">
        <v>42497</v>
      </c>
      <c r="F443" s="245">
        <v>0.375</v>
      </c>
      <c r="G443" s="2" t="s">
        <v>323</v>
      </c>
      <c r="H443" s="2" t="s">
        <v>324</v>
      </c>
      <c r="I443" s="2">
        <v>13</v>
      </c>
      <c r="J443" s="2" t="s">
        <v>325</v>
      </c>
      <c r="K443" s="2"/>
      <c r="L443" s="2"/>
      <c r="M443" s="2"/>
      <c r="N443" s="2"/>
      <c r="O443" s="2"/>
    </row>
    <row r="444" spans="1:16" x14ac:dyDescent="0.25">
      <c r="A444" s="2" t="s">
        <v>32</v>
      </c>
      <c r="B444" s="2" t="s">
        <v>463</v>
      </c>
      <c r="C444" s="2">
        <v>3</v>
      </c>
      <c r="D444" s="2" t="s">
        <v>298</v>
      </c>
      <c r="E444" s="46">
        <v>42502</v>
      </c>
      <c r="F444" s="245">
        <v>0.37083333333333335</v>
      </c>
      <c r="G444" s="2" t="s">
        <v>336</v>
      </c>
      <c r="H444" s="2" t="s">
        <v>337</v>
      </c>
      <c r="I444" s="2">
        <v>2</v>
      </c>
      <c r="J444" s="2" t="s">
        <v>464</v>
      </c>
      <c r="K444" s="2"/>
      <c r="L444" s="2"/>
      <c r="M444" s="2"/>
      <c r="N444" s="2"/>
      <c r="O444" s="2"/>
      <c r="P444" s="2"/>
    </row>
    <row r="445" spans="1:16" x14ac:dyDescent="0.25">
      <c r="A445" s="2" t="s">
        <v>32</v>
      </c>
      <c r="B445" s="2" t="s">
        <v>463</v>
      </c>
      <c r="C445" s="2">
        <v>5</v>
      </c>
      <c r="D445" s="2" t="s">
        <v>298</v>
      </c>
      <c r="E445" s="46">
        <v>42503</v>
      </c>
      <c r="F445" s="245">
        <v>0.31736111111111115</v>
      </c>
      <c r="G445" s="2" t="s">
        <v>336</v>
      </c>
      <c r="H445" s="2" t="s">
        <v>337</v>
      </c>
      <c r="I445" s="2">
        <v>2</v>
      </c>
      <c r="J445" s="2" t="s">
        <v>397</v>
      </c>
      <c r="K445" s="2"/>
      <c r="L445" s="2"/>
      <c r="M445" s="2"/>
      <c r="N445" s="2"/>
      <c r="O445" s="2"/>
    </row>
    <row r="446" spans="1:16" x14ac:dyDescent="0.25">
      <c r="A446" s="2" t="s">
        <v>32</v>
      </c>
      <c r="B446" s="2" t="s">
        <v>463</v>
      </c>
      <c r="C446" s="2">
        <v>1</v>
      </c>
      <c r="D446" s="2" t="s">
        <v>298</v>
      </c>
      <c r="E446" s="46">
        <v>42511</v>
      </c>
      <c r="F446" s="245">
        <v>0.70833333333333337</v>
      </c>
      <c r="G446" s="2" t="s">
        <v>301</v>
      </c>
      <c r="H446" s="2" t="s">
        <v>302</v>
      </c>
      <c r="I446" s="2">
        <v>5</v>
      </c>
      <c r="J446" s="2"/>
      <c r="K446" s="2"/>
      <c r="L446" s="2"/>
      <c r="M446" s="2"/>
      <c r="N446" s="2"/>
      <c r="O446" s="2"/>
    </row>
    <row r="447" spans="1:16" x14ac:dyDescent="0.25">
      <c r="A447" s="2" t="s">
        <v>32</v>
      </c>
      <c r="B447" s="2" t="s">
        <v>463</v>
      </c>
      <c r="C447" s="2">
        <v>2</v>
      </c>
      <c r="D447" s="2" t="s">
        <v>298</v>
      </c>
      <c r="E447" s="46">
        <v>42516</v>
      </c>
      <c r="F447" s="245">
        <v>0.8125</v>
      </c>
      <c r="G447" s="2" t="s">
        <v>301</v>
      </c>
      <c r="H447" s="2" t="s">
        <v>302</v>
      </c>
      <c r="I447" s="2">
        <v>5</v>
      </c>
      <c r="J447" s="2"/>
      <c r="K447" s="2"/>
      <c r="L447" s="2"/>
      <c r="M447" s="2"/>
      <c r="N447" s="2"/>
      <c r="O447" s="2"/>
    </row>
    <row r="448" spans="1:16" x14ac:dyDescent="0.25">
      <c r="A448" s="2"/>
      <c r="C448" s="2">
        <f>SUM(C443:C447)</f>
        <v>61</v>
      </c>
      <c r="D448" s="2"/>
      <c r="E448" s="46"/>
      <c r="F448" s="245"/>
      <c r="G448" s="2"/>
      <c r="H448" s="2"/>
      <c r="I448" s="2"/>
      <c r="J448" s="2"/>
      <c r="K448" s="2"/>
      <c r="L448" s="2"/>
      <c r="M448" s="2"/>
      <c r="N448" s="2"/>
      <c r="O448" s="2"/>
    </row>
    <row r="449" spans="1:15" x14ac:dyDescent="0.25">
      <c r="A449" s="2" t="s">
        <v>15</v>
      </c>
      <c r="B449" s="2" t="s">
        <v>465</v>
      </c>
      <c r="C449" s="2">
        <v>2</v>
      </c>
      <c r="D449" s="2" t="s">
        <v>292</v>
      </c>
      <c r="E449" s="46">
        <v>42486</v>
      </c>
      <c r="F449" s="245">
        <v>0.79166666666666663</v>
      </c>
      <c r="G449" s="2" t="s">
        <v>293</v>
      </c>
      <c r="H449" s="2" t="s">
        <v>294</v>
      </c>
      <c r="I449" s="2">
        <v>5</v>
      </c>
      <c r="J449" s="2" t="s">
        <v>377</v>
      </c>
      <c r="K449" s="2"/>
      <c r="L449" s="2"/>
      <c r="M449" s="2"/>
      <c r="N449" s="2"/>
      <c r="O449" s="2"/>
    </row>
    <row r="450" spans="1:15" x14ac:dyDescent="0.25">
      <c r="A450" s="2" t="s">
        <v>15</v>
      </c>
      <c r="B450" s="2" t="s">
        <v>465</v>
      </c>
      <c r="C450" s="2">
        <v>2</v>
      </c>
      <c r="D450" s="2" t="s">
        <v>292</v>
      </c>
      <c r="E450" s="46">
        <v>42486</v>
      </c>
      <c r="F450" s="245">
        <v>0.79166666666666663</v>
      </c>
      <c r="G450" s="2" t="s">
        <v>301</v>
      </c>
      <c r="H450" s="2" t="s">
        <v>302</v>
      </c>
      <c r="I450" s="2">
        <v>5</v>
      </c>
      <c r="J450" s="2" t="s">
        <v>377</v>
      </c>
      <c r="K450" s="2"/>
      <c r="L450" s="2"/>
      <c r="M450" s="2"/>
      <c r="N450" s="2"/>
      <c r="O450" s="2"/>
    </row>
    <row r="451" spans="1:15" x14ac:dyDescent="0.25">
      <c r="A451" s="2" t="s">
        <v>15</v>
      </c>
      <c r="B451" s="2" t="s">
        <v>465</v>
      </c>
      <c r="C451" s="2">
        <v>1</v>
      </c>
      <c r="D451" s="2" t="s">
        <v>298</v>
      </c>
      <c r="E451" s="46">
        <v>42489</v>
      </c>
      <c r="F451" s="245">
        <v>0.37152777777777773</v>
      </c>
      <c r="G451" s="2" t="s">
        <v>293</v>
      </c>
      <c r="H451" s="2" t="s">
        <v>294</v>
      </c>
      <c r="I451" s="2">
        <v>1</v>
      </c>
      <c r="J451" s="2" t="s">
        <v>297</v>
      </c>
      <c r="K451" s="2"/>
      <c r="L451" s="2"/>
      <c r="M451" s="2"/>
      <c r="N451" s="2"/>
      <c r="O451" s="2"/>
    </row>
    <row r="452" spans="1:15" x14ac:dyDescent="0.25">
      <c r="A452" s="2" t="s">
        <v>15</v>
      </c>
      <c r="B452" s="2" t="s">
        <v>465</v>
      </c>
      <c r="C452" s="2">
        <v>2</v>
      </c>
      <c r="D452" s="2" t="s">
        <v>354</v>
      </c>
      <c r="E452" s="46">
        <v>42491</v>
      </c>
      <c r="F452" s="245">
        <v>0.41666666666666669</v>
      </c>
      <c r="G452" s="2" t="s">
        <v>301</v>
      </c>
      <c r="H452" s="2" t="s">
        <v>302</v>
      </c>
      <c r="I452" s="2">
        <v>4</v>
      </c>
      <c r="J452" s="2"/>
      <c r="K452" s="2"/>
      <c r="L452" s="2"/>
      <c r="M452" s="2"/>
      <c r="N452" s="2"/>
      <c r="O452" s="2"/>
    </row>
    <row r="453" spans="1:15" x14ac:dyDescent="0.25">
      <c r="A453" s="2" t="s">
        <v>15</v>
      </c>
      <c r="B453" s="2" t="s">
        <v>465</v>
      </c>
      <c r="C453" s="2">
        <v>12</v>
      </c>
      <c r="D453" s="2" t="s">
        <v>298</v>
      </c>
      <c r="E453" s="46">
        <v>42494</v>
      </c>
      <c r="F453" s="245">
        <v>0.57638888888888895</v>
      </c>
      <c r="G453" s="2" t="s">
        <v>293</v>
      </c>
      <c r="H453" s="2" t="s">
        <v>294</v>
      </c>
      <c r="I453" s="2">
        <v>6</v>
      </c>
      <c r="J453" s="2" t="s">
        <v>297</v>
      </c>
      <c r="K453" s="2"/>
      <c r="L453" s="2"/>
      <c r="M453" s="2"/>
      <c r="N453" s="2"/>
      <c r="O453" s="2"/>
    </row>
    <row r="454" spans="1:15" x14ac:dyDescent="0.25">
      <c r="A454" s="2" t="s">
        <v>15</v>
      </c>
      <c r="B454" s="2" t="s">
        <v>465</v>
      </c>
      <c r="C454" s="2">
        <v>11</v>
      </c>
      <c r="D454" s="2" t="s">
        <v>348</v>
      </c>
      <c r="E454" s="46">
        <v>42496</v>
      </c>
      <c r="F454" s="245">
        <v>0.70833333333333337</v>
      </c>
      <c r="G454" s="2" t="s">
        <v>301</v>
      </c>
      <c r="H454" s="2" t="s">
        <v>302</v>
      </c>
      <c r="I454" s="2">
        <v>3</v>
      </c>
      <c r="J454" s="2"/>
      <c r="K454" s="2"/>
      <c r="L454" s="2"/>
      <c r="M454" s="2"/>
      <c r="N454" s="2"/>
      <c r="O454" s="2"/>
    </row>
    <row r="455" spans="1:15" x14ac:dyDescent="0.25">
      <c r="A455" s="2" t="s">
        <v>15</v>
      </c>
      <c r="B455" s="2" t="s">
        <v>465</v>
      </c>
      <c r="C455" s="2">
        <v>10</v>
      </c>
      <c r="D455" s="2" t="s">
        <v>137</v>
      </c>
      <c r="E455" s="46">
        <v>42497</v>
      </c>
      <c r="F455" s="245">
        <v>0.375</v>
      </c>
      <c r="G455" s="2" t="s">
        <v>323</v>
      </c>
      <c r="H455" s="2" t="s">
        <v>324</v>
      </c>
      <c r="I455" s="2">
        <v>13</v>
      </c>
      <c r="J455" s="2" t="s">
        <v>325</v>
      </c>
      <c r="K455" s="2"/>
      <c r="L455" s="2"/>
      <c r="M455" s="2"/>
      <c r="N455" s="2"/>
      <c r="O455" s="2"/>
    </row>
    <row r="456" spans="1:15" x14ac:dyDescent="0.25">
      <c r="A456" s="2" t="s">
        <v>15</v>
      </c>
      <c r="B456" s="2" t="s">
        <v>465</v>
      </c>
      <c r="C456" s="2">
        <v>2</v>
      </c>
      <c r="D456" s="2" t="s">
        <v>379</v>
      </c>
      <c r="E456" s="46">
        <v>42498</v>
      </c>
      <c r="F456" s="245">
        <v>0.7270833333333333</v>
      </c>
      <c r="G456" s="2" t="s">
        <v>293</v>
      </c>
      <c r="H456" s="2" t="s">
        <v>294</v>
      </c>
      <c r="I456" s="2">
        <v>1</v>
      </c>
      <c r="J456" s="2" t="s">
        <v>297</v>
      </c>
      <c r="K456" s="2"/>
      <c r="L456" s="2"/>
      <c r="M456" s="2"/>
      <c r="N456" s="2"/>
      <c r="O456" s="2"/>
    </row>
    <row r="457" spans="1:15" x14ac:dyDescent="0.25">
      <c r="A457" s="2" t="s">
        <v>15</v>
      </c>
      <c r="B457" s="2" t="s">
        <v>465</v>
      </c>
      <c r="C457" s="2">
        <v>1</v>
      </c>
      <c r="D457" s="2" t="s">
        <v>466</v>
      </c>
      <c r="E457" s="46">
        <v>42502</v>
      </c>
      <c r="F457" s="245">
        <v>0.54097222222222219</v>
      </c>
      <c r="G457" s="2" t="s">
        <v>336</v>
      </c>
      <c r="H457" s="2" t="s">
        <v>337</v>
      </c>
      <c r="I457" s="2">
        <v>2</v>
      </c>
      <c r="J457" s="2" t="s">
        <v>334</v>
      </c>
      <c r="K457" s="2"/>
      <c r="L457" s="2"/>
      <c r="M457" s="2"/>
      <c r="N457" s="2"/>
      <c r="O457" s="2"/>
    </row>
    <row r="458" spans="1:15" x14ac:dyDescent="0.25">
      <c r="A458" s="2" t="s">
        <v>15</v>
      </c>
      <c r="B458" s="2" t="s">
        <v>465</v>
      </c>
      <c r="C458" s="2">
        <v>4</v>
      </c>
      <c r="D458" s="2" t="s">
        <v>292</v>
      </c>
      <c r="E458" s="46">
        <v>42506</v>
      </c>
      <c r="F458" s="245">
        <v>0.5</v>
      </c>
      <c r="G458" s="2" t="s">
        <v>301</v>
      </c>
      <c r="H458" s="2" t="s">
        <v>302</v>
      </c>
      <c r="I458" s="2">
        <v>3</v>
      </c>
      <c r="J458" s="2" t="s">
        <v>403</v>
      </c>
      <c r="K458" s="2"/>
      <c r="L458" s="2"/>
      <c r="M458" s="2"/>
      <c r="N458" s="2"/>
      <c r="O458" s="2"/>
    </row>
    <row r="459" spans="1:15" x14ac:dyDescent="0.25">
      <c r="A459" s="2" t="s">
        <v>15</v>
      </c>
      <c r="B459" s="2" t="s">
        <v>465</v>
      </c>
      <c r="C459" s="2">
        <v>1</v>
      </c>
      <c r="D459" s="2" t="s">
        <v>354</v>
      </c>
      <c r="E459" s="46">
        <v>42511</v>
      </c>
      <c r="F459" s="245">
        <v>0.70833333333333337</v>
      </c>
      <c r="G459" s="2" t="s">
        <v>301</v>
      </c>
      <c r="H459" s="2" t="s">
        <v>302</v>
      </c>
      <c r="I459" s="2">
        <v>4</v>
      </c>
      <c r="J459" s="2"/>
      <c r="K459" s="2"/>
      <c r="L459" s="2"/>
      <c r="M459" s="2"/>
      <c r="N459" s="2"/>
      <c r="O459" s="2"/>
    </row>
    <row r="460" spans="1:15" x14ac:dyDescent="0.25">
      <c r="A460" s="2"/>
      <c r="C460" s="2">
        <f>SUM(C449:C459)</f>
        <v>48</v>
      </c>
      <c r="D460" s="2"/>
      <c r="E460" s="46"/>
      <c r="F460" s="245"/>
      <c r="G460" s="2"/>
      <c r="H460" s="2"/>
      <c r="I460" s="2"/>
      <c r="J460" s="2"/>
      <c r="K460" s="2"/>
      <c r="L460" s="2"/>
      <c r="M460" s="2"/>
      <c r="N460" s="2"/>
      <c r="O460" s="2"/>
    </row>
    <row r="461" spans="1:15" x14ac:dyDescent="0.25">
      <c r="A461" s="2" t="s">
        <v>467</v>
      </c>
      <c r="B461" s="2" t="s">
        <v>468</v>
      </c>
      <c r="C461" s="2">
        <v>1</v>
      </c>
      <c r="D461" s="2" t="s">
        <v>298</v>
      </c>
      <c r="E461" s="46">
        <v>42486</v>
      </c>
      <c r="F461" s="245">
        <v>0.79166666666666663</v>
      </c>
      <c r="G461" s="2" t="s">
        <v>301</v>
      </c>
      <c r="H461" s="2" t="s">
        <v>302</v>
      </c>
      <c r="I461" s="2">
        <v>5</v>
      </c>
      <c r="J461" s="2"/>
      <c r="K461" s="2"/>
      <c r="L461" s="2"/>
      <c r="M461" s="2"/>
      <c r="N461" s="2"/>
      <c r="O461" s="2"/>
    </row>
    <row r="462" spans="1:15" x14ac:dyDescent="0.25">
      <c r="A462" s="2" t="s">
        <v>467</v>
      </c>
      <c r="B462" s="2" t="s">
        <v>468</v>
      </c>
      <c r="C462" s="2">
        <v>1</v>
      </c>
      <c r="D462" s="2" t="s">
        <v>298</v>
      </c>
      <c r="E462" s="46">
        <v>42489</v>
      </c>
      <c r="F462" s="245">
        <v>0.37152777777777773</v>
      </c>
      <c r="G462" s="2" t="s">
        <v>293</v>
      </c>
      <c r="H462" s="2" t="s">
        <v>294</v>
      </c>
      <c r="I462" s="2">
        <v>1</v>
      </c>
      <c r="J462" s="2" t="s">
        <v>297</v>
      </c>
      <c r="K462" s="2"/>
      <c r="L462" s="2"/>
      <c r="M462" s="2"/>
      <c r="N462" s="2"/>
      <c r="O462" s="2"/>
    </row>
    <row r="463" spans="1:15" x14ac:dyDescent="0.25">
      <c r="A463" s="2" t="s">
        <v>467</v>
      </c>
      <c r="B463" s="2" t="s">
        <v>468</v>
      </c>
      <c r="C463" s="2">
        <v>3</v>
      </c>
      <c r="D463" s="2" t="s">
        <v>298</v>
      </c>
      <c r="E463" s="46">
        <v>42491</v>
      </c>
      <c r="F463" s="245">
        <v>0.41666666666666669</v>
      </c>
      <c r="G463" s="2" t="s">
        <v>301</v>
      </c>
      <c r="H463" s="2" t="s">
        <v>302</v>
      </c>
      <c r="I463" s="2">
        <v>5</v>
      </c>
      <c r="J463" s="2"/>
      <c r="K463" s="2"/>
      <c r="L463" s="2"/>
      <c r="M463" s="2"/>
      <c r="N463" s="2"/>
      <c r="O463" s="2"/>
    </row>
    <row r="464" spans="1:15" x14ac:dyDescent="0.25">
      <c r="A464" s="2" t="s">
        <v>467</v>
      </c>
      <c r="B464" s="2" t="s">
        <v>468</v>
      </c>
      <c r="C464" s="2">
        <v>1</v>
      </c>
      <c r="D464" s="2" t="s">
        <v>345</v>
      </c>
      <c r="E464" s="46">
        <v>42492</v>
      </c>
      <c r="F464" s="245">
        <v>0.875</v>
      </c>
      <c r="G464" s="2" t="s">
        <v>346</v>
      </c>
      <c r="H464" s="2" t="s">
        <v>347</v>
      </c>
      <c r="I464" s="2">
        <v>1</v>
      </c>
      <c r="J464" s="2" t="s">
        <v>352</v>
      </c>
      <c r="K464" s="2"/>
      <c r="L464" s="2"/>
      <c r="M464" s="2"/>
      <c r="N464" s="2"/>
      <c r="O464" s="2"/>
    </row>
    <row r="465" spans="1:15" x14ac:dyDescent="0.25">
      <c r="A465" s="2" t="s">
        <v>467</v>
      </c>
      <c r="B465" s="2" t="s">
        <v>468</v>
      </c>
      <c r="C465" s="2">
        <v>8</v>
      </c>
      <c r="D465" s="2" t="s">
        <v>379</v>
      </c>
      <c r="E465" s="46">
        <v>42496</v>
      </c>
      <c r="F465" s="245">
        <v>0.70833333333333337</v>
      </c>
      <c r="G465" s="2" t="s">
        <v>301</v>
      </c>
      <c r="H465" s="2" t="s">
        <v>302</v>
      </c>
      <c r="I465" s="2">
        <v>3</v>
      </c>
      <c r="J465" s="2"/>
      <c r="K465" s="2"/>
      <c r="L465" s="2"/>
      <c r="M465" s="2"/>
      <c r="N465" s="2"/>
      <c r="O465" s="2"/>
    </row>
    <row r="466" spans="1:15" x14ac:dyDescent="0.25">
      <c r="A466" s="2" t="s">
        <v>467</v>
      </c>
      <c r="B466" s="2" t="s">
        <v>468</v>
      </c>
      <c r="C466" s="2">
        <v>3</v>
      </c>
      <c r="D466" s="2" t="s">
        <v>292</v>
      </c>
      <c r="E466" s="46">
        <v>42496</v>
      </c>
      <c r="F466" s="245">
        <v>0.70833333333333337</v>
      </c>
      <c r="G466" s="2" t="s">
        <v>301</v>
      </c>
      <c r="H466" s="2" t="s">
        <v>302</v>
      </c>
      <c r="I466" s="2">
        <v>4</v>
      </c>
      <c r="J466" s="2" t="s">
        <v>378</v>
      </c>
      <c r="K466" s="2"/>
      <c r="L466" s="2"/>
      <c r="M466" s="2"/>
      <c r="N466" s="2"/>
      <c r="O466" s="2"/>
    </row>
    <row r="467" spans="1:15" x14ac:dyDescent="0.25">
      <c r="A467" s="2" t="s">
        <v>467</v>
      </c>
      <c r="B467" s="2" t="s">
        <v>468</v>
      </c>
      <c r="C467" s="2">
        <v>5</v>
      </c>
      <c r="D467" s="2" t="s">
        <v>354</v>
      </c>
      <c r="E467" s="46">
        <v>42498</v>
      </c>
      <c r="F467" s="245">
        <v>0.5625</v>
      </c>
      <c r="G467" s="2" t="s">
        <v>301</v>
      </c>
      <c r="H467" s="2" t="s">
        <v>302</v>
      </c>
      <c r="I467" s="2">
        <v>2</v>
      </c>
      <c r="J467" s="2"/>
      <c r="K467" s="2"/>
      <c r="L467" s="2"/>
      <c r="M467" s="2"/>
      <c r="N467" s="2"/>
      <c r="O467" s="2"/>
    </row>
    <row r="468" spans="1:15" x14ac:dyDescent="0.25">
      <c r="A468" s="2" t="s">
        <v>467</v>
      </c>
      <c r="B468" s="2" t="s">
        <v>468</v>
      </c>
      <c r="C468" s="2">
        <v>2</v>
      </c>
      <c r="D468" s="2" t="s">
        <v>292</v>
      </c>
      <c r="E468" s="46">
        <v>42506</v>
      </c>
      <c r="F468" s="245">
        <v>0.5</v>
      </c>
      <c r="G468" s="2" t="s">
        <v>301</v>
      </c>
      <c r="H468" s="2" t="s">
        <v>302</v>
      </c>
      <c r="I468" s="2">
        <v>2</v>
      </c>
      <c r="J468" s="2" t="s">
        <v>402</v>
      </c>
      <c r="K468" s="2"/>
      <c r="L468" s="2"/>
      <c r="M468" s="2"/>
      <c r="N468" s="2"/>
      <c r="O468" s="2"/>
    </row>
    <row r="469" spans="1:15" x14ac:dyDescent="0.25">
      <c r="A469" s="2" t="s">
        <v>467</v>
      </c>
      <c r="B469" s="2" t="s">
        <v>468</v>
      </c>
      <c r="C469" s="2">
        <v>1</v>
      </c>
      <c r="D469" s="2" t="s">
        <v>354</v>
      </c>
      <c r="E469" s="46">
        <v>42511</v>
      </c>
      <c r="F469" s="245">
        <v>0.35416666666666669</v>
      </c>
      <c r="G469" s="2" t="s">
        <v>469</v>
      </c>
      <c r="H469" s="2" t="s">
        <v>470</v>
      </c>
      <c r="I469" s="2">
        <v>2</v>
      </c>
      <c r="J469" s="2" t="s">
        <v>471</v>
      </c>
      <c r="K469" s="2"/>
      <c r="L469" s="2"/>
      <c r="M469" s="2"/>
      <c r="N469" s="2"/>
      <c r="O469" s="2"/>
    </row>
    <row r="470" spans="1:15" x14ac:dyDescent="0.25">
      <c r="A470" s="2"/>
      <c r="C470" s="2">
        <f>SUM(C461:C469)</f>
        <v>25</v>
      </c>
      <c r="D470" s="2"/>
      <c r="E470" s="46"/>
      <c r="F470" s="245"/>
      <c r="G470" s="2"/>
      <c r="H470" s="2"/>
      <c r="I470" s="2"/>
      <c r="J470" s="2"/>
      <c r="K470" s="2"/>
      <c r="L470" s="2"/>
      <c r="M470" s="2"/>
      <c r="N470" s="2"/>
      <c r="O470" s="2"/>
    </row>
    <row r="471" spans="1:15" x14ac:dyDescent="0.25">
      <c r="A471" s="2" t="s">
        <v>6</v>
      </c>
      <c r="B471" s="2" t="s">
        <v>472</v>
      </c>
      <c r="C471" s="2">
        <v>1</v>
      </c>
      <c r="D471" s="2" t="s">
        <v>473</v>
      </c>
      <c r="E471" s="46">
        <v>42503</v>
      </c>
      <c r="F471" s="245">
        <v>0.60416666666666663</v>
      </c>
      <c r="G471" s="2" t="s">
        <v>361</v>
      </c>
      <c r="H471" s="2" t="s">
        <v>362</v>
      </c>
      <c r="I471" s="2">
        <v>4</v>
      </c>
      <c r="J471" s="2"/>
      <c r="K471" s="2"/>
      <c r="L471" s="2"/>
      <c r="M471" s="2"/>
      <c r="N471" s="2"/>
      <c r="O471" s="2"/>
    </row>
    <row r="472" spans="1:15" x14ac:dyDescent="0.25">
      <c r="A472" s="2" t="s">
        <v>6</v>
      </c>
      <c r="B472" s="2" t="s">
        <v>472</v>
      </c>
      <c r="C472" s="2">
        <v>1</v>
      </c>
      <c r="D472" s="2" t="s">
        <v>354</v>
      </c>
      <c r="E472" s="46">
        <v>42516</v>
      </c>
      <c r="F472" s="245">
        <v>0.8125</v>
      </c>
      <c r="G472" s="2" t="s">
        <v>301</v>
      </c>
      <c r="H472" s="2" t="s">
        <v>302</v>
      </c>
      <c r="I472" s="2">
        <v>3</v>
      </c>
      <c r="J472" s="2"/>
      <c r="K472" s="2"/>
      <c r="L472" s="2"/>
      <c r="M472" s="2"/>
      <c r="N472" s="2"/>
      <c r="O472" s="2"/>
    </row>
    <row r="473" spans="1:15" x14ac:dyDescent="0.25">
      <c r="A473" s="2"/>
      <c r="C473" s="2">
        <f>SUM(C471:C472)</f>
        <v>2</v>
      </c>
      <c r="D473" s="2"/>
      <c r="E473" s="46"/>
      <c r="F473" s="245"/>
      <c r="G473" s="2"/>
      <c r="H473" s="2"/>
      <c r="I473" s="2"/>
      <c r="J473" s="2"/>
      <c r="K473" s="2"/>
      <c r="L473" s="2"/>
      <c r="M473" s="2"/>
      <c r="N473" s="2"/>
      <c r="O473" s="2"/>
    </row>
    <row r="474" spans="1:15" x14ac:dyDescent="0.25">
      <c r="A474" s="2" t="s">
        <v>79</v>
      </c>
      <c r="B474" s="2" t="s">
        <v>474</v>
      </c>
      <c r="C474" s="2">
        <v>12</v>
      </c>
      <c r="D474" s="2" t="s">
        <v>349</v>
      </c>
      <c r="E474" s="46">
        <v>42481</v>
      </c>
      <c r="F474" s="245">
        <v>0.77986111111111101</v>
      </c>
      <c r="G474" s="2" t="s">
        <v>309</v>
      </c>
      <c r="H474" s="2" t="s">
        <v>310</v>
      </c>
      <c r="I474" s="2">
        <v>4</v>
      </c>
      <c r="J474" s="2" t="s">
        <v>311</v>
      </c>
      <c r="K474" s="2"/>
      <c r="L474" s="2"/>
      <c r="M474" s="2"/>
      <c r="N474" s="2"/>
      <c r="O474" s="2"/>
    </row>
    <row r="475" spans="1:15" x14ac:dyDescent="0.25">
      <c r="A475" s="2" t="s">
        <v>79</v>
      </c>
      <c r="B475" s="2" t="s">
        <v>474</v>
      </c>
      <c r="C475" s="2">
        <v>17</v>
      </c>
      <c r="D475" s="2" t="s">
        <v>349</v>
      </c>
      <c r="E475" s="46">
        <v>42482</v>
      </c>
      <c r="F475" s="245">
        <v>0.38680555555555557</v>
      </c>
      <c r="G475" s="2" t="s">
        <v>309</v>
      </c>
      <c r="H475" s="2" t="s">
        <v>310</v>
      </c>
      <c r="I475" s="2">
        <v>14</v>
      </c>
      <c r="J475" s="2" t="s">
        <v>311</v>
      </c>
      <c r="K475" s="2"/>
      <c r="L475" s="2"/>
      <c r="M475" s="2"/>
      <c r="N475" s="2"/>
      <c r="O475" s="2"/>
    </row>
    <row r="476" spans="1:15" x14ac:dyDescent="0.25">
      <c r="A476" s="2" t="s">
        <v>79</v>
      </c>
      <c r="B476" s="2" t="s">
        <v>474</v>
      </c>
      <c r="C476" s="2">
        <v>34</v>
      </c>
      <c r="D476" s="2" t="s">
        <v>304</v>
      </c>
      <c r="E476" s="46">
        <v>42482</v>
      </c>
      <c r="F476" s="245">
        <v>0.375</v>
      </c>
      <c r="G476" s="2" t="s">
        <v>305</v>
      </c>
      <c r="H476" s="2" t="s">
        <v>376</v>
      </c>
      <c r="I476" s="2">
        <v>14</v>
      </c>
      <c r="J476" s="2" t="s">
        <v>307</v>
      </c>
      <c r="K476" s="2"/>
      <c r="L476" s="2"/>
      <c r="M476" s="2"/>
      <c r="N476" s="2"/>
      <c r="O476" s="2"/>
    </row>
    <row r="477" spans="1:15" x14ac:dyDescent="0.25">
      <c r="A477" s="2" t="s">
        <v>79</v>
      </c>
      <c r="B477" s="2" t="s">
        <v>474</v>
      </c>
      <c r="C477" s="2">
        <v>23</v>
      </c>
      <c r="D477" s="2" t="s">
        <v>316</v>
      </c>
      <c r="E477" s="46">
        <v>42484</v>
      </c>
      <c r="F477" s="245">
        <v>0.39583333333333331</v>
      </c>
      <c r="G477" s="2" t="s">
        <v>313</v>
      </c>
      <c r="H477" s="2" t="s">
        <v>314</v>
      </c>
      <c r="I477" s="2">
        <v>2</v>
      </c>
      <c r="J477" s="2" t="s">
        <v>344</v>
      </c>
      <c r="K477" s="2"/>
      <c r="L477" s="2"/>
      <c r="M477" s="2"/>
      <c r="N477" s="2"/>
      <c r="O477" s="2"/>
    </row>
    <row r="478" spans="1:15" x14ac:dyDescent="0.25">
      <c r="A478" s="2" t="s">
        <v>79</v>
      </c>
      <c r="B478" s="2" t="s">
        <v>474</v>
      </c>
      <c r="C478" s="2">
        <v>200</v>
      </c>
      <c r="D478" s="2" t="s">
        <v>345</v>
      </c>
      <c r="E478" s="46">
        <v>42486</v>
      </c>
      <c r="F478" s="245">
        <v>0.4201388888888889</v>
      </c>
      <c r="G478" s="2" t="s">
        <v>346</v>
      </c>
      <c r="H478" s="2" t="s">
        <v>347</v>
      </c>
      <c r="I478" s="2">
        <v>1</v>
      </c>
      <c r="J478" s="2" t="s">
        <v>315</v>
      </c>
      <c r="K478" s="2"/>
      <c r="L478" s="2"/>
      <c r="M478" s="2"/>
      <c r="N478" s="2"/>
      <c r="O478" s="2"/>
    </row>
    <row r="479" spans="1:15" x14ac:dyDescent="0.25">
      <c r="A479" s="2" t="s">
        <v>79</v>
      </c>
      <c r="B479" s="2" t="s">
        <v>474</v>
      </c>
      <c r="C479" s="2">
        <v>205</v>
      </c>
      <c r="D479" s="2" t="s">
        <v>348</v>
      </c>
      <c r="E479" s="46">
        <v>42486</v>
      </c>
      <c r="F479" s="245">
        <v>0.79166666666666663</v>
      </c>
      <c r="G479" s="2" t="s">
        <v>301</v>
      </c>
      <c r="H479" s="2" t="s">
        <v>302</v>
      </c>
      <c r="I479" s="2">
        <v>2</v>
      </c>
      <c r="J479" s="2"/>
      <c r="K479" s="2"/>
      <c r="L479" s="2"/>
      <c r="M479" s="2"/>
      <c r="N479" s="2"/>
      <c r="O479" s="2"/>
    </row>
    <row r="480" spans="1:15" x14ac:dyDescent="0.25">
      <c r="A480" s="2" t="s">
        <v>79</v>
      </c>
      <c r="B480" s="2" t="s">
        <v>474</v>
      </c>
      <c r="C480" s="2">
        <v>27</v>
      </c>
      <c r="D480" s="2" t="s">
        <v>316</v>
      </c>
      <c r="E480" s="46">
        <v>42486</v>
      </c>
      <c r="F480" s="245">
        <v>0.41666666666666669</v>
      </c>
      <c r="G480" s="2" t="s">
        <v>301</v>
      </c>
      <c r="H480" s="2" t="s">
        <v>302</v>
      </c>
      <c r="I480" s="2">
        <v>2</v>
      </c>
      <c r="J480" s="2"/>
      <c r="K480" s="2"/>
      <c r="L480" s="2"/>
      <c r="M480" s="2"/>
      <c r="N480" s="2"/>
      <c r="O480" s="2"/>
    </row>
    <row r="481" spans="1:18" x14ac:dyDescent="0.25">
      <c r="A481" s="2" t="s">
        <v>79</v>
      </c>
      <c r="B481" s="2" t="s">
        <v>474</v>
      </c>
      <c r="C481" s="2">
        <v>1000</v>
      </c>
      <c r="D481" s="2" t="s">
        <v>292</v>
      </c>
      <c r="E481" s="46">
        <v>42489</v>
      </c>
      <c r="F481" s="245">
        <v>0.39305555555555555</v>
      </c>
      <c r="G481" s="2" t="s">
        <v>293</v>
      </c>
      <c r="H481" s="2" t="s">
        <v>294</v>
      </c>
      <c r="I481" s="2">
        <v>1</v>
      </c>
      <c r="J481" s="2" t="s">
        <v>297</v>
      </c>
      <c r="K481" s="2"/>
      <c r="L481" s="2"/>
      <c r="M481" s="2"/>
      <c r="N481" s="2"/>
      <c r="O481" s="2"/>
    </row>
    <row r="482" spans="1:18" x14ac:dyDescent="0.25">
      <c r="A482" s="2" t="s">
        <v>79</v>
      </c>
      <c r="B482" s="2" t="s">
        <v>474</v>
      </c>
      <c r="C482" s="2">
        <v>300</v>
      </c>
      <c r="D482" s="2" t="s">
        <v>345</v>
      </c>
      <c r="E482" s="46">
        <v>42490</v>
      </c>
      <c r="F482" s="245">
        <v>0.72222222222222221</v>
      </c>
      <c r="G482" s="2" t="s">
        <v>346</v>
      </c>
      <c r="H482" s="2" t="s">
        <v>347</v>
      </c>
      <c r="I482" s="2">
        <v>1</v>
      </c>
      <c r="J482" s="2" t="s">
        <v>315</v>
      </c>
      <c r="K482" s="2"/>
      <c r="L482" s="2"/>
      <c r="M482" s="2"/>
      <c r="N482" s="2"/>
      <c r="O482" s="2"/>
      <c r="Q482" s="2"/>
      <c r="R482" s="2"/>
    </row>
    <row r="483" spans="1:18" x14ac:dyDescent="0.25">
      <c r="A483" s="2" t="s">
        <v>79</v>
      </c>
      <c r="B483" s="2" t="s">
        <v>474</v>
      </c>
      <c r="C483" s="2">
        <v>100</v>
      </c>
      <c r="D483" s="2" t="s">
        <v>349</v>
      </c>
      <c r="E483" s="46">
        <v>42490</v>
      </c>
      <c r="F483" s="245">
        <v>0.38125000000000003</v>
      </c>
      <c r="G483" s="2" t="s">
        <v>318</v>
      </c>
      <c r="H483" s="2" t="s">
        <v>319</v>
      </c>
      <c r="I483" s="2">
        <v>1</v>
      </c>
      <c r="J483" s="2" t="s">
        <v>297</v>
      </c>
      <c r="K483" s="2"/>
      <c r="L483" s="2"/>
      <c r="M483" s="2"/>
      <c r="N483" s="2"/>
      <c r="O483" s="2"/>
    </row>
    <row r="484" spans="1:18" x14ac:dyDescent="0.25">
      <c r="A484" s="2" t="s">
        <v>79</v>
      </c>
      <c r="B484" s="2" t="s">
        <v>474</v>
      </c>
      <c r="C484" s="2">
        <v>20</v>
      </c>
      <c r="D484" s="2" t="s">
        <v>316</v>
      </c>
      <c r="E484" s="46">
        <v>42490</v>
      </c>
      <c r="F484" s="245">
        <v>0.41875000000000001</v>
      </c>
      <c r="G484" s="2" t="s">
        <v>318</v>
      </c>
      <c r="H484" s="2" t="s">
        <v>319</v>
      </c>
      <c r="I484" s="2">
        <v>1</v>
      </c>
      <c r="J484" s="2" t="s">
        <v>297</v>
      </c>
      <c r="K484" s="2"/>
      <c r="L484" s="2"/>
      <c r="M484" s="2"/>
      <c r="N484" s="2"/>
      <c r="O484" s="2"/>
    </row>
    <row r="485" spans="1:18" x14ac:dyDescent="0.25">
      <c r="A485" s="2" t="s">
        <v>79</v>
      </c>
      <c r="B485" s="2" t="s">
        <v>474</v>
      </c>
      <c r="C485" s="2">
        <v>400</v>
      </c>
      <c r="D485" s="2" t="s">
        <v>345</v>
      </c>
      <c r="E485" s="46">
        <v>42491</v>
      </c>
      <c r="F485" s="245">
        <v>0.83333333333333337</v>
      </c>
      <c r="G485" s="2" t="s">
        <v>346</v>
      </c>
      <c r="H485" s="2" t="s">
        <v>347</v>
      </c>
      <c r="I485" s="2">
        <v>1</v>
      </c>
      <c r="J485" s="2" t="s">
        <v>315</v>
      </c>
      <c r="K485" s="2"/>
      <c r="L485" s="2"/>
      <c r="M485" s="2"/>
      <c r="N485" s="2"/>
      <c r="O485" s="2"/>
    </row>
    <row r="486" spans="1:18" x14ac:dyDescent="0.25">
      <c r="A486" s="2" t="s">
        <v>79</v>
      </c>
      <c r="B486" s="2" t="s">
        <v>474</v>
      </c>
      <c r="C486" s="2">
        <v>95</v>
      </c>
      <c r="D486" s="2" t="s">
        <v>348</v>
      </c>
      <c r="E486" s="46">
        <v>42491</v>
      </c>
      <c r="F486" s="245">
        <v>0.41666666666666669</v>
      </c>
      <c r="G486" s="2" t="s">
        <v>301</v>
      </c>
      <c r="H486" s="2" t="s">
        <v>302</v>
      </c>
      <c r="I486" s="2">
        <v>2</v>
      </c>
      <c r="J486" s="2"/>
      <c r="K486" s="2"/>
      <c r="L486" s="2"/>
      <c r="M486" s="2"/>
      <c r="N486" s="2"/>
      <c r="O486" s="2"/>
    </row>
    <row r="487" spans="1:18" x14ac:dyDescent="0.25">
      <c r="A487" s="2" t="s">
        <v>79</v>
      </c>
      <c r="B487" s="2" t="s">
        <v>474</v>
      </c>
      <c r="C487" s="2">
        <v>9</v>
      </c>
      <c r="D487" s="2" t="s">
        <v>300</v>
      </c>
      <c r="E487" s="46">
        <v>42491</v>
      </c>
      <c r="F487" s="245">
        <v>0.41666666666666669</v>
      </c>
      <c r="G487" s="2" t="s">
        <v>301</v>
      </c>
      <c r="H487" s="2" t="s">
        <v>302</v>
      </c>
      <c r="I487" s="2">
        <v>2</v>
      </c>
      <c r="J487" s="2"/>
      <c r="K487" s="2"/>
      <c r="L487" s="2"/>
      <c r="M487" s="2"/>
      <c r="N487" s="2"/>
      <c r="O487" s="2"/>
    </row>
    <row r="488" spans="1:18" x14ac:dyDescent="0.25">
      <c r="A488" s="2" t="s">
        <v>79</v>
      </c>
      <c r="B488" s="2" t="s">
        <v>474</v>
      </c>
      <c r="C488" s="2">
        <v>6</v>
      </c>
      <c r="D488" s="2" t="s">
        <v>316</v>
      </c>
      <c r="E488" s="46">
        <v>42491</v>
      </c>
      <c r="F488" s="245">
        <v>0.41666666666666669</v>
      </c>
      <c r="G488" s="2" t="s">
        <v>301</v>
      </c>
      <c r="H488" s="2" t="s">
        <v>302</v>
      </c>
      <c r="I488" s="2">
        <v>2</v>
      </c>
      <c r="J488" s="2"/>
      <c r="K488" s="2"/>
      <c r="L488" s="2"/>
      <c r="M488" s="2"/>
      <c r="N488" s="2"/>
      <c r="O488" s="2"/>
    </row>
    <row r="489" spans="1:18" x14ac:dyDescent="0.25">
      <c r="A489" s="2" t="s">
        <v>79</v>
      </c>
      <c r="B489" s="2" t="s">
        <v>474</v>
      </c>
      <c r="C489" s="2">
        <v>1000</v>
      </c>
      <c r="D489" s="2" t="s">
        <v>345</v>
      </c>
      <c r="E489" s="46">
        <v>42492</v>
      </c>
      <c r="F489" s="245">
        <v>0.875</v>
      </c>
      <c r="G489" s="2" t="s">
        <v>346</v>
      </c>
      <c r="H489" s="2" t="s">
        <v>347</v>
      </c>
      <c r="I489" s="2">
        <v>1</v>
      </c>
      <c r="J489" s="2" t="s">
        <v>352</v>
      </c>
      <c r="K489" s="2"/>
      <c r="L489" s="2"/>
      <c r="M489" s="2"/>
      <c r="N489" s="2"/>
      <c r="O489" s="2"/>
    </row>
    <row r="490" spans="1:18" x14ac:dyDescent="0.25">
      <c r="A490" s="2" t="s">
        <v>79</v>
      </c>
      <c r="B490" s="2" t="s">
        <v>474</v>
      </c>
      <c r="C490" s="2">
        <v>15</v>
      </c>
      <c r="D490" s="2" t="s">
        <v>316</v>
      </c>
      <c r="E490" s="46">
        <v>42492</v>
      </c>
      <c r="F490" s="245">
        <v>0.52430555555555558</v>
      </c>
      <c r="G490" s="2" t="s">
        <v>318</v>
      </c>
      <c r="H490" s="2" t="s">
        <v>319</v>
      </c>
      <c r="I490" s="2">
        <v>1</v>
      </c>
      <c r="J490" s="2" t="s">
        <v>297</v>
      </c>
      <c r="K490" s="2"/>
      <c r="L490" s="2"/>
      <c r="M490" s="2"/>
      <c r="N490" s="2"/>
      <c r="O490" s="2"/>
    </row>
    <row r="491" spans="1:18" x14ac:dyDescent="0.25">
      <c r="A491" s="2" t="s">
        <v>79</v>
      </c>
      <c r="B491" s="2" t="s">
        <v>474</v>
      </c>
      <c r="C491" s="2">
        <v>600</v>
      </c>
      <c r="D491" s="2" t="s">
        <v>345</v>
      </c>
      <c r="E491" s="46">
        <v>42493</v>
      </c>
      <c r="F491" s="245">
        <v>0.41597222222222219</v>
      </c>
      <c r="G491" s="2" t="s">
        <v>346</v>
      </c>
      <c r="H491" s="2" t="s">
        <v>347</v>
      </c>
      <c r="I491" s="2">
        <v>1</v>
      </c>
      <c r="J491" s="2" t="s">
        <v>315</v>
      </c>
      <c r="K491" s="2"/>
      <c r="L491" s="2"/>
      <c r="M491" s="2"/>
      <c r="N491" s="2"/>
      <c r="O491" s="2"/>
    </row>
    <row r="492" spans="1:18" x14ac:dyDescent="0.25">
      <c r="A492" s="2" t="s">
        <v>79</v>
      </c>
      <c r="B492" s="2" t="s">
        <v>474</v>
      </c>
      <c r="C492" s="2">
        <v>25</v>
      </c>
      <c r="D492" s="2" t="s">
        <v>304</v>
      </c>
      <c r="E492" s="46">
        <v>42495</v>
      </c>
      <c r="F492" s="245">
        <v>0.375</v>
      </c>
      <c r="G492" s="2" t="s">
        <v>320</v>
      </c>
      <c r="H492" s="2" t="s">
        <v>321</v>
      </c>
      <c r="I492" s="2">
        <v>3</v>
      </c>
      <c r="J492" s="2" t="s">
        <v>322</v>
      </c>
      <c r="K492" s="2"/>
      <c r="L492" s="2"/>
      <c r="M492" s="2"/>
      <c r="N492" s="2"/>
      <c r="O492" s="2"/>
    </row>
    <row r="493" spans="1:18" x14ac:dyDescent="0.25">
      <c r="A493" s="2" t="s">
        <v>79</v>
      </c>
      <c r="B493" s="2" t="s">
        <v>474</v>
      </c>
      <c r="C493" s="2">
        <v>125</v>
      </c>
      <c r="D493" s="2" t="s">
        <v>316</v>
      </c>
      <c r="E493" s="46">
        <v>42495</v>
      </c>
      <c r="F493" s="245">
        <v>0.45833333333333331</v>
      </c>
      <c r="G493" s="2" t="s">
        <v>313</v>
      </c>
      <c r="H493" s="2" t="s">
        <v>314</v>
      </c>
      <c r="I493" s="2">
        <v>3</v>
      </c>
      <c r="J493" s="2" t="s">
        <v>322</v>
      </c>
      <c r="K493" s="2"/>
      <c r="L493" s="2"/>
      <c r="M493" s="2"/>
      <c r="N493" s="2"/>
      <c r="O493" s="2"/>
    </row>
    <row r="494" spans="1:18" x14ac:dyDescent="0.25">
      <c r="A494" s="2" t="s">
        <v>79</v>
      </c>
      <c r="B494" s="2" t="s">
        <v>474</v>
      </c>
      <c r="C494" s="2">
        <v>18</v>
      </c>
      <c r="D494" s="2" t="s">
        <v>292</v>
      </c>
      <c r="E494" s="46">
        <v>42496</v>
      </c>
      <c r="F494" s="245">
        <v>0.70833333333333337</v>
      </c>
      <c r="G494" s="2" t="s">
        <v>301</v>
      </c>
      <c r="H494" s="2" t="s">
        <v>302</v>
      </c>
      <c r="I494" s="2">
        <v>4</v>
      </c>
      <c r="J494" s="2" t="s">
        <v>378</v>
      </c>
      <c r="K494" s="2"/>
      <c r="L494" s="2"/>
      <c r="M494" s="2"/>
      <c r="N494" s="2"/>
      <c r="O494" s="2"/>
    </row>
    <row r="495" spans="1:18" x14ac:dyDescent="0.25">
      <c r="A495" s="2" t="s">
        <v>79</v>
      </c>
      <c r="B495" s="2" t="s">
        <v>474</v>
      </c>
      <c r="C495" s="2">
        <v>250</v>
      </c>
      <c r="D495" s="2" t="s">
        <v>348</v>
      </c>
      <c r="E495" s="46">
        <v>42496</v>
      </c>
      <c r="F495" s="245">
        <v>0.70833333333333337</v>
      </c>
      <c r="G495" s="2" t="s">
        <v>301</v>
      </c>
      <c r="H495" s="2" t="s">
        <v>302</v>
      </c>
      <c r="I495" s="2">
        <v>3</v>
      </c>
      <c r="J495" s="2"/>
      <c r="K495" s="2"/>
      <c r="L495" s="2"/>
      <c r="M495" s="2"/>
      <c r="N495" s="2"/>
      <c r="O495" s="2"/>
    </row>
    <row r="496" spans="1:18" x14ac:dyDescent="0.25">
      <c r="A496" s="2" t="s">
        <v>79</v>
      </c>
      <c r="B496" s="2" t="s">
        <v>474</v>
      </c>
      <c r="C496" s="2">
        <v>320</v>
      </c>
      <c r="D496" s="2" t="s">
        <v>316</v>
      </c>
      <c r="E496" s="46">
        <v>42496</v>
      </c>
      <c r="F496" s="245">
        <v>0.41666666666666669</v>
      </c>
      <c r="G496" s="2" t="s">
        <v>301</v>
      </c>
      <c r="H496" s="2" t="s">
        <v>302</v>
      </c>
      <c r="I496" s="2">
        <v>2</v>
      </c>
      <c r="J496" s="2"/>
      <c r="K496" s="2"/>
      <c r="L496" s="2"/>
      <c r="M496" s="2"/>
      <c r="N496" s="2"/>
      <c r="O496" s="2"/>
    </row>
    <row r="497" spans="1:15" x14ac:dyDescent="0.25">
      <c r="A497" s="2" t="s">
        <v>79</v>
      </c>
      <c r="B497" s="2" t="s">
        <v>474</v>
      </c>
      <c r="C497" s="2">
        <v>50</v>
      </c>
      <c r="D497" s="2" t="s">
        <v>137</v>
      </c>
      <c r="E497" s="46">
        <v>42497</v>
      </c>
      <c r="F497" s="245">
        <v>0.375</v>
      </c>
      <c r="G497" s="2" t="s">
        <v>301</v>
      </c>
      <c r="H497" s="2" t="s">
        <v>475</v>
      </c>
      <c r="I497" s="2">
        <v>13</v>
      </c>
      <c r="J497" s="2" t="s">
        <v>476</v>
      </c>
      <c r="K497" s="2"/>
      <c r="L497" s="2"/>
      <c r="M497" s="2"/>
      <c r="N497" s="2"/>
      <c r="O497" s="2"/>
    </row>
    <row r="498" spans="1:15" x14ac:dyDescent="0.25">
      <c r="A498" s="2" t="s">
        <v>79</v>
      </c>
      <c r="B498" s="2" t="s">
        <v>474</v>
      </c>
      <c r="C498" s="2">
        <v>65</v>
      </c>
      <c r="D498" s="2" t="s">
        <v>348</v>
      </c>
      <c r="E498" s="46">
        <v>42501</v>
      </c>
      <c r="F498" s="245">
        <v>0.33333333333333331</v>
      </c>
      <c r="G498" s="2" t="s">
        <v>301</v>
      </c>
      <c r="H498" s="2" t="s">
        <v>302</v>
      </c>
      <c r="I498" s="2">
        <v>1</v>
      </c>
      <c r="J498" s="2"/>
      <c r="K498" s="2"/>
      <c r="L498" s="2"/>
      <c r="M498" s="2"/>
      <c r="N498" s="2"/>
      <c r="O498" s="2"/>
    </row>
    <row r="499" spans="1:15" x14ac:dyDescent="0.25">
      <c r="A499" s="2" t="s">
        <v>79</v>
      </c>
      <c r="B499" s="2" t="s">
        <v>474</v>
      </c>
      <c r="C499" s="2">
        <v>400</v>
      </c>
      <c r="D499" s="2" t="s">
        <v>354</v>
      </c>
      <c r="E499" s="46">
        <v>42501</v>
      </c>
      <c r="F499" s="245">
        <v>0.44097222222222227</v>
      </c>
      <c r="G499" s="2" t="s">
        <v>293</v>
      </c>
      <c r="H499" s="2" t="s">
        <v>294</v>
      </c>
      <c r="I499" s="2">
        <v>1</v>
      </c>
      <c r="J499" s="2" t="s">
        <v>355</v>
      </c>
      <c r="K499" s="2"/>
      <c r="L499" s="2"/>
      <c r="M499" s="2"/>
      <c r="N499" s="2"/>
      <c r="O499" s="2"/>
    </row>
    <row r="500" spans="1:15" x14ac:dyDescent="0.25">
      <c r="A500" s="2" t="s">
        <v>79</v>
      </c>
      <c r="B500" s="2" t="s">
        <v>474</v>
      </c>
      <c r="C500" s="2">
        <v>200</v>
      </c>
      <c r="D500" s="2" t="s">
        <v>300</v>
      </c>
      <c r="E500" s="46">
        <v>42501</v>
      </c>
      <c r="F500" s="245">
        <v>0.58333333333333337</v>
      </c>
      <c r="G500" s="2" t="s">
        <v>301</v>
      </c>
      <c r="H500" s="2" t="s">
        <v>302</v>
      </c>
      <c r="I500" s="2">
        <v>1</v>
      </c>
      <c r="J500" s="2"/>
      <c r="K500" s="2"/>
      <c r="L500" s="2"/>
      <c r="M500" s="2"/>
      <c r="N500" s="2"/>
      <c r="O500" s="2"/>
    </row>
    <row r="501" spans="1:15" x14ac:dyDescent="0.25">
      <c r="A501" s="2" t="s">
        <v>79</v>
      </c>
      <c r="B501" s="2" t="s">
        <v>474</v>
      </c>
      <c r="C501" s="2">
        <v>60</v>
      </c>
      <c r="D501" s="2" t="s">
        <v>137</v>
      </c>
      <c r="E501" s="46">
        <v>42502</v>
      </c>
      <c r="F501" s="245">
        <v>0.4513888888888889</v>
      </c>
      <c r="G501" s="2" t="s">
        <v>381</v>
      </c>
      <c r="H501" s="2" t="s">
        <v>382</v>
      </c>
      <c r="I501" s="2">
        <v>1</v>
      </c>
      <c r="J501" s="2"/>
      <c r="K501" s="2"/>
      <c r="L501" s="2"/>
      <c r="M501" s="2"/>
      <c r="N501" s="2"/>
      <c r="O501" s="2"/>
    </row>
    <row r="502" spans="1:15" x14ac:dyDescent="0.25">
      <c r="A502" s="2" t="s">
        <v>79</v>
      </c>
      <c r="B502" s="2" t="s">
        <v>474</v>
      </c>
      <c r="C502" s="2">
        <v>30</v>
      </c>
      <c r="D502" s="2" t="s">
        <v>357</v>
      </c>
      <c r="E502" s="46">
        <v>42502</v>
      </c>
      <c r="F502" s="245">
        <v>0.35416666666666669</v>
      </c>
      <c r="G502" s="2" t="s">
        <v>301</v>
      </c>
      <c r="H502" s="2" t="s">
        <v>302</v>
      </c>
      <c r="I502" s="2">
        <v>1</v>
      </c>
      <c r="J502" s="2"/>
      <c r="K502" s="2"/>
      <c r="L502" s="2"/>
      <c r="M502" s="2"/>
      <c r="N502" s="2"/>
      <c r="O502" s="2"/>
    </row>
    <row r="503" spans="1:15" x14ac:dyDescent="0.25">
      <c r="A503" s="2" t="s">
        <v>79</v>
      </c>
      <c r="B503" s="2" t="s">
        <v>474</v>
      </c>
      <c r="C503" s="2">
        <v>7</v>
      </c>
      <c r="D503" s="2" t="s">
        <v>358</v>
      </c>
      <c r="E503" s="46">
        <v>42502</v>
      </c>
      <c r="F503" s="245">
        <v>0.73611111111111116</v>
      </c>
      <c r="G503" s="2" t="s">
        <v>359</v>
      </c>
      <c r="H503" s="2" t="s">
        <v>360</v>
      </c>
      <c r="I503" s="2">
        <v>1</v>
      </c>
      <c r="J503" s="2"/>
      <c r="K503" s="2"/>
      <c r="L503" s="2"/>
      <c r="M503" s="2"/>
      <c r="N503" s="2"/>
      <c r="O503" s="2"/>
    </row>
    <row r="504" spans="1:15" x14ac:dyDescent="0.25">
      <c r="A504" s="2" t="s">
        <v>79</v>
      </c>
      <c r="B504" s="2" t="s">
        <v>474</v>
      </c>
      <c r="C504" s="2">
        <v>20</v>
      </c>
      <c r="D504" s="2" t="s">
        <v>298</v>
      </c>
      <c r="E504" s="46">
        <v>42502</v>
      </c>
      <c r="F504" s="245">
        <v>0.37083333333333335</v>
      </c>
      <c r="G504" s="2" t="s">
        <v>336</v>
      </c>
      <c r="H504" s="2" t="s">
        <v>337</v>
      </c>
      <c r="I504" s="2">
        <v>2</v>
      </c>
      <c r="J504" s="2" t="s">
        <v>464</v>
      </c>
      <c r="K504" s="2"/>
      <c r="L504" s="2"/>
      <c r="M504" s="2"/>
      <c r="N504" s="2"/>
      <c r="O504" s="2"/>
    </row>
    <row r="505" spans="1:15" x14ac:dyDescent="0.25">
      <c r="A505" s="2" t="s">
        <v>79</v>
      </c>
      <c r="B505" s="2" t="s">
        <v>474</v>
      </c>
      <c r="C505" s="2">
        <v>40</v>
      </c>
      <c r="D505" s="2" t="s">
        <v>300</v>
      </c>
      <c r="E505" s="46">
        <v>42502</v>
      </c>
      <c r="F505" s="245">
        <v>0.41666666666666669</v>
      </c>
      <c r="G505" s="2" t="s">
        <v>366</v>
      </c>
      <c r="H505" s="2" t="s">
        <v>367</v>
      </c>
      <c r="I505" s="2">
        <v>2</v>
      </c>
      <c r="J505" s="2"/>
      <c r="K505" s="2"/>
      <c r="L505" s="2"/>
      <c r="M505" s="2"/>
      <c r="N505" s="2"/>
      <c r="O505" s="2"/>
    </row>
    <row r="506" spans="1:15" x14ac:dyDescent="0.25">
      <c r="A506" s="2" t="s">
        <v>79</v>
      </c>
      <c r="B506" s="2" t="s">
        <v>474</v>
      </c>
      <c r="C506" s="2">
        <v>2</v>
      </c>
      <c r="D506" s="2" t="s">
        <v>137</v>
      </c>
      <c r="E506" s="46">
        <v>42503</v>
      </c>
      <c r="F506" s="245">
        <v>0.80555555555555547</v>
      </c>
      <c r="G506" s="2" t="s">
        <v>361</v>
      </c>
      <c r="H506" s="2" t="s">
        <v>362</v>
      </c>
      <c r="I506" s="2">
        <v>4</v>
      </c>
      <c r="J506" s="2"/>
      <c r="K506" s="2"/>
      <c r="L506" s="2"/>
      <c r="M506" s="2"/>
      <c r="N506" s="2"/>
      <c r="O506" s="2"/>
    </row>
    <row r="507" spans="1:15" x14ac:dyDescent="0.25">
      <c r="A507" s="2" t="s">
        <v>79</v>
      </c>
      <c r="B507" s="2" t="s">
        <v>474</v>
      </c>
      <c r="C507" s="2">
        <v>2</v>
      </c>
      <c r="D507" s="2" t="s">
        <v>328</v>
      </c>
      <c r="E507" s="46">
        <v>42504</v>
      </c>
      <c r="F507" s="245">
        <v>0.54166666666666663</v>
      </c>
      <c r="G507" s="2" t="s">
        <v>329</v>
      </c>
      <c r="H507" s="2" t="s">
        <v>330</v>
      </c>
      <c r="I507" s="2">
        <v>25</v>
      </c>
      <c r="J507" s="2" t="s">
        <v>331</v>
      </c>
      <c r="K507" s="2"/>
      <c r="L507" s="2"/>
      <c r="M507" s="2"/>
      <c r="N507" s="2"/>
      <c r="O507" s="2"/>
    </row>
    <row r="508" spans="1:15" x14ac:dyDescent="0.25">
      <c r="A508" s="2" t="s">
        <v>79</v>
      </c>
      <c r="B508" s="2" t="s">
        <v>474</v>
      </c>
      <c r="C508" s="2">
        <v>2</v>
      </c>
      <c r="D508" s="2" t="s">
        <v>300</v>
      </c>
      <c r="E508" s="46">
        <v>42504</v>
      </c>
      <c r="F508" s="245">
        <v>0.66875000000000007</v>
      </c>
      <c r="G508" s="2" t="s">
        <v>332</v>
      </c>
      <c r="H508" s="2" t="s">
        <v>333</v>
      </c>
      <c r="I508" s="2">
        <v>1</v>
      </c>
      <c r="J508" s="2" t="s">
        <v>334</v>
      </c>
      <c r="K508" s="2"/>
      <c r="L508" s="2"/>
      <c r="M508" s="2"/>
      <c r="N508" s="2"/>
      <c r="O508" s="2"/>
    </row>
    <row r="509" spans="1:15" x14ac:dyDescent="0.25">
      <c r="A509" s="2" t="s">
        <v>79</v>
      </c>
      <c r="B509" s="2" t="s">
        <v>474</v>
      </c>
      <c r="C509" s="2">
        <v>6</v>
      </c>
      <c r="D509" s="2" t="s">
        <v>477</v>
      </c>
      <c r="E509" s="46">
        <v>42504</v>
      </c>
      <c r="F509" s="245">
        <v>0.33680555555555558</v>
      </c>
      <c r="G509" s="2" t="s">
        <v>400</v>
      </c>
      <c r="H509" s="2" t="s">
        <v>401</v>
      </c>
      <c r="I509" s="2">
        <v>25</v>
      </c>
      <c r="J509" s="2" t="s">
        <v>478</v>
      </c>
      <c r="K509" s="2"/>
      <c r="L509" s="2"/>
      <c r="M509" s="2"/>
      <c r="N509" s="2"/>
      <c r="O509" s="2"/>
    </row>
    <row r="510" spans="1:15" x14ac:dyDescent="0.25">
      <c r="A510" s="2" t="s">
        <v>79</v>
      </c>
      <c r="B510" s="2" t="s">
        <v>474</v>
      </c>
      <c r="C510" s="2">
        <v>9</v>
      </c>
      <c r="D510" s="2" t="s">
        <v>300</v>
      </c>
      <c r="E510" s="46">
        <v>42506</v>
      </c>
      <c r="F510" s="245">
        <v>0.5</v>
      </c>
      <c r="G510" s="2" t="s">
        <v>301</v>
      </c>
      <c r="H510" s="2" t="s">
        <v>302</v>
      </c>
      <c r="I510" s="2">
        <v>1</v>
      </c>
      <c r="J510" s="2"/>
      <c r="K510" s="2"/>
      <c r="L510" s="2"/>
      <c r="M510" s="2"/>
      <c r="N510" s="2"/>
      <c r="O510" s="2"/>
    </row>
    <row r="511" spans="1:15" x14ac:dyDescent="0.25">
      <c r="A511" s="2" t="s">
        <v>79</v>
      </c>
      <c r="B511" s="2" t="s">
        <v>474</v>
      </c>
      <c r="C511" s="2">
        <v>64</v>
      </c>
      <c r="D511" s="2" t="s">
        <v>316</v>
      </c>
      <c r="E511" s="46">
        <v>42506</v>
      </c>
      <c r="F511" s="245">
        <v>0.5</v>
      </c>
      <c r="G511" s="2" t="s">
        <v>301</v>
      </c>
      <c r="H511" s="2" t="s">
        <v>302</v>
      </c>
      <c r="I511" s="2">
        <v>1</v>
      </c>
      <c r="J511" s="2"/>
      <c r="K511" s="2"/>
      <c r="L511" s="2"/>
      <c r="M511" s="2"/>
      <c r="N511" s="2"/>
      <c r="O511" s="2"/>
    </row>
    <row r="512" spans="1:15" x14ac:dyDescent="0.25">
      <c r="A512" s="2" t="s">
        <v>79</v>
      </c>
      <c r="B512" s="2" t="s">
        <v>474</v>
      </c>
      <c r="C512" s="2">
        <v>8</v>
      </c>
      <c r="D512" s="2" t="s">
        <v>345</v>
      </c>
      <c r="E512" s="46">
        <v>42509</v>
      </c>
      <c r="F512" s="245">
        <v>0.34166666666666662</v>
      </c>
      <c r="G512" s="2" t="s">
        <v>346</v>
      </c>
      <c r="H512" s="2" t="s">
        <v>347</v>
      </c>
      <c r="I512" s="2">
        <v>1</v>
      </c>
      <c r="J512" s="2" t="s">
        <v>479</v>
      </c>
      <c r="K512" s="2"/>
      <c r="L512" s="2"/>
      <c r="M512" s="2"/>
      <c r="N512" s="2"/>
      <c r="O512" s="2"/>
    </row>
    <row r="513" spans="1:16" x14ac:dyDescent="0.25">
      <c r="A513" s="2" t="s">
        <v>79</v>
      </c>
      <c r="B513" s="2" t="s">
        <v>474</v>
      </c>
      <c r="C513" s="2">
        <v>55</v>
      </c>
      <c r="D513" s="2" t="s">
        <v>300</v>
      </c>
      <c r="E513" s="46">
        <v>42511</v>
      </c>
      <c r="F513" s="245">
        <v>0.39583333333333331</v>
      </c>
      <c r="G513" s="2" t="s">
        <v>340</v>
      </c>
      <c r="H513" s="2" t="s">
        <v>341</v>
      </c>
      <c r="I513" s="2">
        <v>6</v>
      </c>
      <c r="J513" s="2" t="s">
        <v>480</v>
      </c>
      <c r="K513" s="2"/>
      <c r="L513" s="2"/>
      <c r="M513" s="2"/>
      <c r="N513" s="2"/>
      <c r="O513" s="2"/>
    </row>
    <row r="514" spans="1:16" x14ac:dyDescent="0.25">
      <c r="A514" s="2"/>
      <c r="C514" s="2">
        <f>SUM(C474:C513)</f>
        <v>5821</v>
      </c>
      <c r="D514" s="2"/>
      <c r="E514" s="46"/>
      <c r="F514" s="245"/>
      <c r="G514" s="2"/>
      <c r="H514" s="2"/>
      <c r="I514" s="2"/>
      <c r="J514" s="2"/>
      <c r="K514" s="2"/>
      <c r="L514" s="2"/>
      <c r="M514" s="2"/>
      <c r="N514" s="2"/>
      <c r="O514" s="2"/>
    </row>
    <row r="515" spans="1:16" x14ac:dyDescent="0.25">
      <c r="A515" s="2" t="s">
        <v>8</v>
      </c>
      <c r="B515" s="2" t="s">
        <v>481</v>
      </c>
      <c r="C515" s="2">
        <v>1</v>
      </c>
      <c r="D515" s="2" t="s">
        <v>345</v>
      </c>
      <c r="E515" s="46">
        <v>42493</v>
      </c>
      <c r="F515" s="245">
        <v>0.41597222222222219</v>
      </c>
      <c r="G515" s="2" t="s">
        <v>346</v>
      </c>
      <c r="H515" s="2" t="s">
        <v>347</v>
      </c>
      <c r="I515" s="2">
        <v>1</v>
      </c>
      <c r="J515" s="2" t="s">
        <v>315</v>
      </c>
      <c r="K515" s="2"/>
      <c r="L515" s="2"/>
      <c r="M515" s="2"/>
      <c r="N515" s="2"/>
      <c r="O515" s="2"/>
    </row>
    <row r="516" spans="1:16" x14ac:dyDescent="0.25">
      <c r="A516" s="2" t="s">
        <v>8</v>
      </c>
      <c r="B516" s="2" t="s">
        <v>481</v>
      </c>
      <c r="C516" s="2">
        <v>3</v>
      </c>
      <c r="D516" s="2" t="s">
        <v>357</v>
      </c>
      <c r="E516" s="46">
        <v>42495</v>
      </c>
      <c r="F516" s="245">
        <v>0.33333333333333331</v>
      </c>
      <c r="G516" s="2" t="s">
        <v>313</v>
      </c>
      <c r="H516" s="2" t="s">
        <v>314</v>
      </c>
      <c r="I516" s="2">
        <v>2</v>
      </c>
      <c r="J516" s="2" t="s">
        <v>297</v>
      </c>
      <c r="K516" s="2"/>
      <c r="L516" s="2"/>
      <c r="M516" s="2"/>
      <c r="N516" s="2"/>
      <c r="O516" s="2"/>
    </row>
    <row r="517" spans="1:16" x14ac:dyDescent="0.25">
      <c r="A517" s="2" t="s">
        <v>8</v>
      </c>
      <c r="B517" s="2" t="s">
        <v>481</v>
      </c>
      <c r="C517" s="2">
        <v>2</v>
      </c>
      <c r="D517" s="2" t="s">
        <v>300</v>
      </c>
      <c r="E517" s="46">
        <v>42496</v>
      </c>
      <c r="F517" s="245">
        <v>0.41666666666666669</v>
      </c>
      <c r="G517" s="2" t="s">
        <v>301</v>
      </c>
      <c r="H517" s="2" t="s">
        <v>302</v>
      </c>
      <c r="I517" s="2">
        <v>2</v>
      </c>
      <c r="J517" s="2"/>
      <c r="K517" s="2"/>
      <c r="L517" s="2"/>
      <c r="M517" s="2"/>
      <c r="N517" s="2"/>
      <c r="O517" s="2"/>
    </row>
    <row r="518" spans="1:16" x14ac:dyDescent="0.25">
      <c r="A518" s="2" t="s">
        <v>8</v>
      </c>
      <c r="B518" s="2" t="s">
        <v>481</v>
      </c>
      <c r="C518" s="2">
        <v>2</v>
      </c>
      <c r="D518" s="2" t="s">
        <v>137</v>
      </c>
      <c r="E518" s="46">
        <v>42497</v>
      </c>
      <c r="F518" s="245">
        <v>0.375</v>
      </c>
      <c r="G518" s="2" t="s">
        <v>323</v>
      </c>
      <c r="H518" s="2" t="s">
        <v>324</v>
      </c>
      <c r="I518" s="2">
        <v>13</v>
      </c>
      <c r="J518" s="2" t="s">
        <v>325</v>
      </c>
      <c r="K518" s="2"/>
      <c r="L518" s="2"/>
      <c r="M518" s="2"/>
      <c r="N518" s="2"/>
      <c r="O518" s="2"/>
    </row>
    <row r="519" spans="1:16" x14ac:dyDescent="0.25">
      <c r="A519" s="2" t="s">
        <v>8</v>
      </c>
      <c r="B519" s="2" t="s">
        <v>481</v>
      </c>
      <c r="C519" s="2">
        <v>2</v>
      </c>
      <c r="D519" s="2" t="s">
        <v>304</v>
      </c>
      <c r="E519" s="46">
        <v>42499</v>
      </c>
      <c r="F519" s="245">
        <v>0.58333333333333337</v>
      </c>
      <c r="G519" s="2" t="s">
        <v>320</v>
      </c>
      <c r="H519" s="2" t="s">
        <v>321</v>
      </c>
      <c r="I519" s="2">
        <v>4</v>
      </c>
      <c r="J519" s="2"/>
      <c r="K519" s="2"/>
      <c r="L519" s="2"/>
      <c r="M519" s="2"/>
      <c r="N519" s="2"/>
      <c r="O519" s="2"/>
    </row>
    <row r="520" spans="1:16" x14ac:dyDescent="0.25">
      <c r="A520" s="2" t="s">
        <v>8</v>
      </c>
      <c r="B520" s="2" t="s">
        <v>481</v>
      </c>
      <c r="C520" s="2">
        <v>3</v>
      </c>
      <c r="D520" s="2" t="s">
        <v>354</v>
      </c>
      <c r="E520" s="46">
        <v>42501</v>
      </c>
      <c r="F520" s="245">
        <v>0.44097222222222227</v>
      </c>
      <c r="G520" s="2" t="s">
        <v>293</v>
      </c>
      <c r="H520" s="2" t="s">
        <v>294</v>
      </c>
      <c r="I520" s="2">
        <v>1</v>
      </c>
      <c r="J520" s="2" t="s">
        <v>355</v>
      </c>
      <c r="K520" s="2"/>
      <c r="L520" s="2"/>
      <c r="M520" s="2"/>
      <c r="N520" s="2"/>
      <c r="O520" s="2"/>
    </row>
    <row r="521" spans="1:16" x14ac:dyDescent="0.25">
      <c r="A521" s="2" t="s">
        <v>8</v>
      </c>
      <c r="B521" s="2" t="s">
        <v>481</v>
      </c>
      <c r="C521" s="2">
        <v>1</v>
      </c>
      <c r="D521" s="2" t="s">
        <v>300</v>
      </c>
      <c r="E521" s="46">
        <v>42501</v>
      </c>
      <c r="F521" s="245">
        <v>0.58333333333333337</v>
      </c>
      <c r="G521" s="2" t="s">
        <v>301</v>
      </c>
      <c r="H521" s="2" t="s">
        <v>302</v>
      </c>
      <c r="I521" s="2">
        <v>1</v>
      </c>
      <c r="J521" s="2"/>
      <c r="K521" s="2"/>
      <c r="L521" s="2"/>
      <c r="M521" s="2"/>
      <c r="N521" s="2"/>
      <c r="O521" s="2"/>
    </row>
    <row r="522" spans="1:16" x14ac:dyDescent="0.25">
      <c r="A522" s="2" t="s">
        <v>8</v>
      </c>
      <c r="B522" s="2" t="s">
        <v>481</v>
      </c>
      <c r="C522" s="2">
        <v>9</v>
      </c>
      <c r="D522" s="2" t="s">
        <v>358</v>
      </c>
      <c r="E522" s="46">
        <v>42502</v>
      </c>
      <c r="F522" s="245">
        <v>0.46180555555555558</v>
      </c>
      <c r="G522" s="2" t="s">
        <v>381</v>
      </c>
      <c r="H522" s="2" t="s">
        <v>382</v>
      </c>
      <c r="I522" s="2">
        <v>1</v>
      </c>
      <c r="J522" s="2"/>
      <c r="K522" s="2"/>
      <c r="L522" s="2"/>
      <c r="M522" s="2"/>
      <c r="N522" s="2"/>
      <c r="O522" s="2"/>
    </row>
    <row r="523" spans="1:16" x14ac:dyDescent="0.25">
      <c r="A523" s="2" t="s">
        <v>8</v>
      </c>
      <c r="B523" s="2" t="s">
        <v>481</v>
      </c>
      <c r="C523" s="2">
        <v>3</v>
      </c>
      <c r="D523" s="2" t="s">
        <v>298</v>
      </c>
      <c r="E523" s="46">
        <v>42502</v>
      </c>
      <c r="F523" s="245">
        <v>0.37083333333333335</v>
      </c>
      <c r="G523" s="2" t="s">
        <v>336</v>
      </c>
      <c r="H523" s="2" t="s">
        <v>337</v>
      </c>
      <c r="I523" s="2">
        <v>2</v>
      </c>
      <c r="J523" s="2" t="s">
        <v>464</v>
      </c>
      <c r="K523" s="2"/>
      <c r="L523" s="2"/>
      <c r="M523" s="2"/>
      <c r="N523" s="2"/>
      <c r="O523" s="2"/>
      <c r="P523" s="2"/>
    </row>
    <row r="524" spans="1:16" x14ac:dyDescent="0.25">
      <c r="A524" s="2" t="s">
        <v>8</v>
      </c>
      <c r="B524" s="2" t="s">
        <v>481</v>
      </c>
      <c r="C524" s="2">
        <v>1</v>
      </c>
      <c r="D524" s="2" t="s">
        <v>354</v>
      </c>
      <c r="E524" s="46">
        <v>42502</v>
      </c>
      <c r="F524" s="245">
        <v>0.4513888888888889</v>
      </c>
      <c r="G524" s="2" t="s">
        <v>359</v>
      </c>
      <c r="H524" s="2" t="s">
        <v>360</v>
      </c>
      <c r="I524" s="2">
        <v>1</v>
      </c>
      <c r="J524" s="2"/>
      <c r="K524" s="2"/>
      <c r="L524" s="2"/>
      <c r="M524" s="2"/>
      <c r="N524" s="2"/>
      <c r="O524" s="2"/>
    </row>
    <row r="525" spans="1:16" x14ac:dyDescent="0.25">
      <c r="A525" s="2" t="s">
        <v>8</v>
      </c>
      <c r="B525" s="2" t="s">
        <v>481</v>
      </c>
      <c r="C525" s="2">
        <v>2</v>
      </c>
      <c r="D525" s="2" t="s">
        <v>300</v>
      </c>
      <c r="E525" s="46">
        <v>42502</v>
      </c>
      <c r="F525" s="245">
        <v>0.41666666666666669</v>
      </c>
      <c r="G525" s="2" t="s">
        <v>366</v>
      </c>
      <c r="H525" s="2" t="s">
        <v>367</v>
      </c>
      <c r="I525" s="2">
        <v>2</v>
      </c>
      <c r="J525" s="2"/>
      <c r="K525" s="2"/>
      <c r="L525" s="2"/>
      <c r="M525" s="2"/>
      <c r="N525" s="2"/>
      <c r="O525" s="2"/>
    </row>
    <row r="526" spans="1:16" x14ac:dyDescent="0.25">
      <c r="A526" s="2" t="s">
        <v>8</v>
      </c>
      <c r="B526" s="2" t="s">
        <v>481</v>
      </c>
      <c r="C526" s="2">
        <v>1</v>
      </c>
      <c r="D526" s="2" t="s">
        <v>349</v>
      </c>
      <c r="E526" s="46">
        <v>42503</v>
      </c>
      <c r="F526" s="245">
        <v>0.57361111111111118</v>
      </c>
      <c r="G526" s="2" t="s">
        <v>318</v>
      </c>
      <c r="H526" s="2" t="s">
        <v>319</v>
      </c>
      <c r="I526" s="2">
        <v>8</v>
      </c>
      <c r="J526" s="2" t="s">
        <v>380</v>
      </c>
      <c r="K526" s="2"/>
      <c r="L526" s="2"/>
      <c r="M526" s="2"/>
      <c r="N526" s="2"/>
      <c r="O526" s="2"/>
    </row>
    <row r="527" spans="1:16" x14ac:dyDescent="0.25">
      <c r="A527" s="2" t="s">
        <v>8</v>
      </c>
      <c r="B527" s="2" t="s">
        <v>481</v>
      </c>
      <c r="C527" s="2">
        <v>9</v>
      </c>
      <c r="D527" s="2" t="s">
        <v>349</v>
      </c>
      <c r="E527" s="46">
        <v>42504</v>
      </c>
      <c r="F527" s="245">
        <v>0.89583333333333337</v>
      </c>
      <c r="G527" s="2" t="s">
        <v>363</v>
      </c>
      <c r="H527" s="2" t="s">
        <v>364</v>
      </c>
      <c r="I527" s="2">
        <v>1</v>
      </c>
      <c r="J527" s="2"/>
      <c r="K527" s="2"/>
      <c r="L527" s="2"/>
      <c r="M527" s="2"/>
      <c r="N527" s="2"/>
      <c r="O527" s="2"/>
    </row>
    <row r="528" spans="1:16" x14ac:dyDescent="0.25">
      <c r="A528" s="2" t="s">
        <v>8</v>
      </c>
      <c r="B528" s="2" t="s">
        <v>481</v>
      </c>
      <c r="C528" s="2">
        <v>2</v>
      </c>
      <c r="D528" s="2" t="s">
        <v>354</v>
      </c>
      <c r="E528" s="46">
        <v>42504</v>
      </c>
      <c r="F528" s="245">
        <v>0.82638888888888884</v>
      </c>
      <c r="G528" s="2" t="s">
        <v>363</v>
      </c>
      <c r="H528" s="2" t="s">
        <v>364</v>
      </c>
      <c r="I528" s="2">
        <v>1</v>
      </c>
      <c r="J528" s="2"/>
      <c r="K528" s="2"/>
      <c r="L528" s="2"/>
      <c r="M528" s="2"/>
      <c r="N528" s="2"/>
      <c r="O528" s="2"/>
    </row>
    <row r="529" spans="1:15" x14ac:dyDescent="0.25">
      <c r="A529" s="2" t="s">
        <v>8</v>
      </c>
      <c r="B529" s="2" t="s">
        <v>481</v>
      </c>
      <c r="C529" s="2">
        <v>1</v>
      </c>
      <c r="D529" s="2" t="s">
        <v>292</v>
      </c>
      <c r="E529" s="46">
        <v>42505</v>
      </c>
      <c r="F529" s="245">
        <v>0.36458333333333331</v>
      </c>
      <c r="G529" s="2" t="s">
        <v>368</v>
      </c>
      <c r="H529" s="2" t="s">
        <v>369</v>
      </c>
      <c r="I529" s="2">
        <v>2</v>
      </c>
      <c r="J529" s="2" t="s">
        <v>456</v>
      </c>
      <c r="K529" s="2"/>
      <c r="L529" s="2"/>
      <c r="M529" s="2"/>
      <c r="N529" s="2"/>
      <c r="O529" s="2"/>
    </row>
    <row r="530" spans="1:15" x14ac:dyDescent="0.25">
      <c r="A530" s="2" t="s">
        <v>8</v>
      </c>
      <c r="B530" s="2" t="s">
        <v>481</v>
      </c>
      <c r="C530" s="2">
        <v>1</v>
      </c>
      <c r="D530" s="2" t="s">
        <v>354</v>
      </c>
      <c r="E530" s="46">
        <v>42505</v>
      </c>
      <c r="F530" s="245">
        <v>0.47500000000000003</v>
      </c>
      <c r="G530" s="2" t="s">
        <v>368</v>
      </c>
      <c r="H530" s="2" t="s">
        <v>369</v>
      </c>
      <c r="I530" s="2">
        <v>5</v>
      </c>
      <c r="J530" s="2" t="s">
        <v>370</v>
      </c>
      <c r="K530" s="2"/>
      <c r="L530" s="2"/>
      <c r="M530" s="2"/>
      <c r="N530" s="2"/>
      <c r="O530" s="2"/>
    </row>
    <row r="531" spans="1:15" x14ac:dyDescent="0.25">
      <c r="A531" s="2" t="s">
        <v>8</v>
      </c>
      <c r="B531" s="2" t="s">
        <v>481</v>
      </c>
      <c r="C531" s="2">
        <v>7</v>
      </c>
      <c r="D531" s="2" t="s">
        <v>482</v>
      </c>
      <c r="E531" s="46">
        <v>42505</v>
      </c>
      <c r="F531" s="245">
        <v>0.51944444444444449</v>
      </c>
      <c r="G531" s="2" t="s">
        <v>332</v>
      </c>
      <c r="H531" s="2" t="s">
        <v>333</v>
      </c>
      <c r="I531" s="2">
        <v>1</v>
      </c>
      <c r="J531" s="2" t="s">
        <v>334</v>
      </c>
      <c r="K531" s="2"/>
      <c r="L531" s="2"/>
      <c r="M531" s="2"/>
      <c r="N531" s="2"/>
      <c r="O531" s="2"/>
    </row>
    <row r="532" spans="1:15" x14ac:dyDescent="0.25">
      <c r="A532" s="2" t="s">
        <v>8</v>
      </c>
      <c r="B532" s="2" t="s">
        <v>481</v>
      </c>
      <c r="C532" s="2">
        <v>28</v>
      </c>
      <c r="D532" s="2" t="s">
        <v>348</v>
      </c>
      <c r="E532" s="46">
        <v>42506</v>
      </c>
      <c r="F532" s="245">
        <v>0.5</v>
      </c>
      <c r="G532" s="2" t="s">
        <v>301</v>
      </c>
      <c r="H532" s="2" t="s">
        <v>302</v>
      </c>
      <c r="I532" s="2">
        <v>3</v>
      </c>
      <c r="J532" s="2"/>
      <c r="K532" s="2"/>
      <c r="L532" s="2"/>
      <c r="M532" s="2"/>
      <c r="N532" s="2"/>
      <c r="O532" s="2"/>
    </row>
    <row r="533" spans="1:15" x14ac:dyDescent="0.25">
      <c r="A533" s="2" t="s">
        <v>8</v>
      </c>
      <c r="B533" s="2" t="s">
        <v>481</v>
      </c>
      <c r="C533" s="2">
        <v>2</v>
      </c>
      <c r="D533" s="2" t="s">
        <v>300</v>
      </c>
      <c r="E533" s="46">
        <v>42506</v>
      </c>
      <c r="F533" s="245">
        <v>0.5</v>
      </c>
      <c r="G533" s="2" t="s">
        <v>301</v>
      </c>
      <c r="H533" s="2" t="s">
        <v>302</v>
      </c>
      <c r="I533" s="2">
        <v>1</v>
      </c>
      <c r="J533" s="2"/>
      <c r="K533" s="2"/>
      <c r="L533" s="2"/>
      <c r="M533" s="2"/>
      <c r="N533" s="2"/>
      <c r="O533" s="2"/>
    </row>
    <row r="534" spans="1:15" x14ac:dyDescent="0.25">
      <c r="A534" s="2" t="s">
        <v>8</v>
      </c>
      <c r="B534" s="2" t="s">
        <v>481</v>
      </c>
      <c r="C534" s="2">
        <v>2</v>
      </c>
      <c r="D534" s="2" t="s">
        <v>483</v>
      </c>
      <c r="E534" s="46">
        <v>42510</v>
      </c>
      <c r="F534" s="245">
        <v>0.27499999999999997</v>
      </c>
      <c r="G534" s="2" t="s">
        <v>340</v>
      </c>
      <c r="H534" s="2" t="s">
        <v>341</v>
      </c>
      <c r="I534" s="2">
        <v>1</v>
      </c>
      <c r="J534" s="2" t="s">
        <v>315</v>
      </c>
      <c r="K534" s="2"/>
      <c r="L534" s="2"/>
      <c r="M534" s="2"/>
      <c r="N534" s="2"/>
      <c r="O534" s="2"/>
    </row>
    <row r="535" spans="1:15" x14ac:dyDescent="0.25">
      <c r="A535" s="2" t="s">
        <v>8</v>
      </c>
      <c r="B535" s="2" t="s">
        <v>481</v>
      </c>
      <c r="C535" s="2">
        <v>1</v>
      </c>
      <c r="D535" s="2" t="s">
        <v>354</v>
      </c>
      <c r="E535" s="46">
        <v>42516</v>
      </c>
      <c r="F535" s="245">
        <v>0.8125</v>
      </c>
      <c r="G535" s="2" t="s">
        <v>301</v>
      </c>
      <c r="H535" s="2" t="s">
        <v>302</v>
      </c>
      <c r="I535" s="2">
        <v>3</v>
      </c>
      <c r="J535" s="2"/>
      <c r="K535" s="2"/>
      <c r="L535" s="2"/>
      <c r="M535" s="2"/>
      <c r="N535" s="2"/>
      <c r="O535" s="2"/>
    </row>
    <row r="536" spans="1:15" x14ac:dyDescent="0.25">
      <c r="A536" s="2" t="s">
        <v>8</v>
      </c>
      <c r="B536" s="2" t="s">
        <v>481</v>
      </c>
      <c r="C536" s="2">
        <v>6</v>
      </c>
      <c r="D536" s="2" t="s">
        <v>484</v>
      </c>
      <c r="E536" s="46">
        <v>42516</v>
      </c>
      <c r="F536" s="245">
        <v>0.81805555555555554</v>
      </c>
      <c r="G536" s="2" t="s">
        <v>391</v>
      </c>
      <c r="H536" s="2" t="s">
        <v>392</v>
      </c>
      <c r="I536" s="2">
        <v>2</v>
      </c>
      <c r="J536" s="2" t="s">
        <v>485</v>
      </c>
      <c r="K536" s="2"/>
      <c r="L536" s="2"/>
      <c r="M536" s="2"/>
      <c r="N536" s="2"/>
      <c r="O536" s="2"/>
    </row>
    <row r="537" spans="1:15" x14ac:dyDescent="0.25">
      <c r="A537" s="2"/>
      <c r="C537" s="2">
        <f>SUM(C515:C536)</f>
        <v>89</v>
      </c>
      <c r="D537" s="2"/>
      <c r="E537" s="46"/>
      <c r="F537" s="245"/>
      <c r="G537" s="2"/>
      <c r="H537" s="2"/>
      <c r="I537" s="2"/>
      <c r="J537" s="2"/>
      <c r="K537" s="2"/>
      <c r="L537" s="2"/>
      <c r="M537" s="2"/>
      <c r="N537" s="2"/>
      <c r="O537" s="2"/>
    </row>
    <row r="538" spans="1:15" x14ac:dyDescent="0.25">
      <c r="A538" s="2" t="s">
        <v>11</v>
      </c>
      <c r="B538" s="2" t="s">
        <v>486</v>
      </c>
      <c r="C538" s="2">
        <v>25</v>
      </c>
      <c r="D538" s="2" t="s">
        <v>292</v>
      </c>
      <c r="E538" s="46">
        <v>42486</v>
      </c>
      <c r="F538" s="245">
        <v>0.79166666666666663</v>
      </c>
      <c r="G538" s="2" t="s">
        <v>293</v>
      </c>
      <c r="H538" s="2" t="s">
        <v>294</v>
      </c>
      <c r="I538" s="2">
        <v>5</v>
      </c>
      <c r="J538" s="2" t="s">
        <v>377</v>
      </c>
      <c r="K538" s="2"/>
      <c r="L538" s="2"/>
      <c r="M538" s="2"/>
      <c r="N538" s="2"/>
      <c r="O538" s="2"/>
    </row>
    <row r="539" spans="1:15" x14ac:dyDescent="0.25">
      <c r="A539" s="2" t="s">
        <v>11</v>
      </c>
      <c r="B539" s="2" t="s">
        <v>486</v>
      </c>
      <c r="C539" s="2">
        <v>30</v>
      </c>
      <c r="D539" s="2" t="s">
        <v>298</v>
      </c>
      <c r="E539" s="46">
        <v>42486</v>
      </c>
      <c r="F539" s="245">
        <v>0.79166666666666663</v>
      </c>
      <c r="G539" s="2" t="s">
        <v>301</v>
      </c>
      <c r="H539" s="2" t="s">
        <v>302</v>
      </c>
      <c r="I539" s="2">
        <v>5</v>
      </c>
      <c r="J539" s="2"/>
      <c r="K539" s="2"/>
      <c r="L539" s="2"/>
      <c r="M539" s="2"/>
      <c r="N539" s="2"/>
      <c r="O539" s="2"/>
    </row>
    <row r="540" spans="1:15" x14ac:dyDescent="0.25">
      <c r="A540" s="2" t="s">
        <v>11</v>
      </c>
      <c r="B540" s="2" t="s">
        <v>486</v>
      </c>
      <c r="C540" s="2">
        <v>17</v>
      </c>
      <c r="D540" s="2" t="s">
        <v>354</v>
      </c>
      <c r="E540" s="46">
        <v>42486</v>
      </c>
      <c r="F540" s="245">
        <v>0.79166666666666663</v>
      </c>
      <c r="G540" s="2" t="s">
        <v>301</v>
      </c>
      <c r="H540" s="2" t="s">
        <v>302</v>
      </c>
      <c r="I540" s="2">
        <v>4</v>
      </c>
      <c r="J540" s="2"/>
      <c r="K540" s="2"/>
      <c r="L540" s="2"/>
      <c r="M540" s="2"/>
      <c r="N540" s="2"/>
      <c r="O540" s="2"/>
    </row>
    <row r="541" spans="1:15" x14ac:dyDescent="0.25">
      <c r="A541" s="2" t="s">
        <v>11</v>
      </c>
      <c r="B541" s="2" t="s">
        <v>486</v>
      </c>
      <c r="C541" s="2">
        <v>1</v>
      </c>
      <c r="D541" s="2" t="s">
        <v>345</v>
      </c>
      <c r="E541" s="46">
        <v>42488</v>
      </c>
      <c r="F541" s="245">
        <v>0.44791666666666669</v>
      </c>
      <c r="G541" s="2" t="s">
        <v>346</v>
      </c>
      <c r="H541" s="2" t="s">
        <v>347</v>
      </c>
      <c r="I541" s="2">
        <v>1</v>
      </c>
      <c r="J541" s="2" t="s">
        <v>315</v>
      </c>
      <c r="K541" s="2"/>
      <c r="L541" s="2"/>
      <c r="M541" s="2"/>
      <c r="N541" s="2"/>
      <c r="O541" s="2"/>
    </row>
    <row r="542" spans="1:15" x14ac:dyDescent="0.25">
      <c r="A542" s="2" t="s">
        <v>11</v>
      </c>
      <c r="B542" s="2" t="s">
        <v>486</v>
      </c>
      <c r="C542" s="2">
        <v>10</v>
      </c>
      <c r="D542" s="2" t="s">
        <v>292</v>
      </c>
      <c r="E542" s="46">
        <v>42488</v>
      </c>
      <c r="F542" s="245">
        <v>0.47916666666666669</v>
      </c>
      <c r="G542" s="2" t="s">
        <v>301</v>
      </c>
      <c r="H542" s="2" t="s">
        <v>302</v>
      </c>
      <c r="I542" s="2">
        <v>3</v>
      </c>
      <c r="J542" s="2"/>
      <c r="K542" s="2"/>
      <c r="L542" s="2"/>
      <c r="M542" s="2"/>
      <c r="N542" s="2"/>
      <c r="O542" s="2"/>
    </row>
    <row r="543" spans="1:15" x14ac:dyDescent="0.25">
      <c r="A543" s="2" t="s">
        <v>11</v>
      </c>
      <c r="B543" s="2" t="s">
        <v>486</v>
      </c>
      <c r="C543" s="2">
        <v>3</v>
      </c>
      <c r="D543" s="2" t="s">
        <v>292</v>
      </c>
      <c r="E543" s="46">
        <v>42489</v>
      </c>
      <c r="F543" s="245">
        <v>0.39305555555555555</v>
      </c>
      <c r="G543" s="2" t="s">
        <v>293</v>
      </c>
      <c r="H543" s="2" t="s">
        <v>294</v>
      </c>
      <c r="I543" s="2">
        <v>1</v>
      </c>
      <c r="J543" s="2" t="s">
        <v>297</v>
      </c>
      <c r="K543" s="2"/>
      <c r="L543" s="2"/>
      <c r="M543" s="2"/>
      <c r="N543" s="2"/>
      <c r="O543" s="2"/>
    </row>
    <row r="544" spans="1:15" x14ac:dyDescent="0.25">
      <c r="A544" s="2" t="s">
        <v>11</v>
      </c>
      <c r="B544" s="2" t="s">
        <v>486</v>
      </c>
      <c r="C544" s="2">
        <v>200</v>
      </c>
      <c r="D544" s="2" t="s">
        <v>298</v>
      </c>
      <c r="E544" s="46">
        <v>42489</v>
      </c>
      <c r="F544" s="245">
        <v>0.37152777777777773</v>
      </c>
      <c r="G544" s="2" t="s">
        <v>293</v>
      </c>
      <c r="H544" s="2" t="s">
        <v>294</v>
      </c>
      <c r="I544" s="2">
        <v>1</v>
      </c>
      <c r="J544" s="2" t="s">
        <v>297</v>
      </c>
      <c r="K544" s="2"/>
      <c r="L544" s="2"/>
      <c r="M544" s="2"/>
      <c r="N544" s="2"/>
      <c r="O544" s="2"/>
    </row>
    <row r="545" spans="1:15" x14ac:dyDescent="0.25">
      <c r="A545" s="2" t="s">
        <v>11</v>
      </c>
      <c r="B545" s="2" t="s">
        <v>486</v>
      </c>
      <c r="C545" s="2">
        <v>35</v>
      </c>
      <c r="D545" s="2" t="s">
        <v>487</v>
      </c>
      <c r="E545" s="46">
        <v>42490</v>
      </c>
      <c r="F545" s="245">
        <v>0.39583333333333331</v>
      </c>
      <c r="G545" s="2" t="s">
        <v>301</v>
      </c>
      <c r="H545" s="2" t="s">
        <v>302</v>
      </c>
      <c r="I545" s="2">
        <v>10</v>
      </c>
      <c r="J545" s="2" t="s">
        <v>488</v>
      </c>
      <c r="K545" s="2"/>
      <c r="L545" s="2"/>
      <c r="M545" s="2"/>
      <c r="N545" s="2"/>
      <c r="O545" s="2"/>
    </row>
    <row r="546" spans="1:15" x14ac:dyDescent="0.25">
      <c r="A546" s="2" t="s">
        <v>11</v>
      </c>
      <c r="B546" s="2" t="s">
        <v>486</v>
      </c>
      <c r="C546" s="2">
        <v>75</v>
      </c>
      <c r="D546" s="2" t="s">
        <v>404</v>
      </c>
      <c r="E546" s="46">
        <v>42490</v>
      </c>
      <c r="F546" s="245">
        <v>0.2986111111111111</v>
      </c>
      <c r="G546" s="2" t="s">
        <v>318</v>
      </c>
      <c r="H546" s="2" t="s">
        <v>319</v>
      </c>
      <c r="I546" s="2">
        <v>1</v>
      </c>
      <c r="J546" s="2" t="s">
        <v>297</v>
      </c>
      <c r="K546" s="2"/>
      <c r="L546" s="2"/>
      <c r="M546" s="2"/>
      <c r="N546" s="2"/>
      <c r="O546" s="2"/>
    </row>
    <row r="547" spans="1:15" x14ac:dyDescent="0.25">
      <c r="A547" s="2" t="s">
        <v>11</v>
      </c>
      <c r="B547" s="2" t="s">
        <v>486</v>
      </c>
      <c r="C547" s="2">
        <v>270</v>
      </c>
      <c r="D547" s="2" t="s">
        <v>298</v>
      </c>
      <c r="E547" s="46">
        <v>42490</v>
      </c>
      <c r="F547" s="245">
        <v>0.625</v>
      </c>
      <c r="G547" s="2" t="s">
        <v>350</v>
      </c>
      <c r="H547" s="2" t="s">
        <v>351</v>
      </c>
      <c r="I547" s="2">
        <v>1</v>
      </c>
      <c r="J547" s="2"/>
      <c r="K547" s="2"/>
      <c r="L547" s="2"/>
      <c r="M547" s="2"/>
      <c r="N547" s="2"/>
      <c r="O547" s="2"/>
    </row>
    <row r="548" spans="1:15" x14ac:dyDescent="0.25">
      <c r="A548" s="2" t="s">
        <v>11</v>
      </c>
      <c r="B548" s="2" t="s">
        <v>486</v>
      </c>
      <c r="C548" s="2">
        <v>4</v>
      </c>
      <c r="D548" s="2" t="s">
        <v>292</v>
      </c>
      <c r="E548" s="46">
        <v>42491</v>
      </c>
      <c r="F548" s="245">
        <v>0.41666666666666669</v>
      </c>
      <c r="G548" s="2" t="s">
        <v>301</v>
      </c>
      <c r="H548" s="2" t="s">
        <v>302</v>
      </c>
      <c r="I548" s="2">
        <v>3</v>
      </c>
      <c r="J548" s="2" t="s">
        <v>395</v>
      </c>
      <c r="K548" s="2"/>
      <c r="L548" s="2"/>
      <c r="M548" s="2"/>
      <c r="N548" s="2"/>
      <c r="O548" s="2"/>
    </row>
    <row r="549" spans="1:15" x14ac:dyDescent="0.25">
      <c r="A549" s="2" t="s">
        <v>11</v>
      </c>
      <c r="B549" s="2" t="s">
        <v>486</v>
      </c>
      <c r="C549" s="2">
        <v>400</v>
      </c>
      <c r="D549" s="2" t="s">
        <v>298</v>
      </c>
      <c r="E549" s="46">
        <v>42491</v>
      </c>
      <c r="F549" s="245">
        <v>0.41666666666666669</v>
      </c>
      <c r="G549" s="2" t="s">
        <v>301</v>
      </c>
      <c r="H549" s="2" t="s">
        <v>302</v>
      </c>
      <c r="I549" s="2">
        <v>5</v>
      </c>
      <c r="J549" s="2"/>
      <c r="K549" s="2"/>
      <c r="L549" s="2"/>
      <c r="M549" s="2"/>
      <c r="N549" s="2"/>
      <c r="O549" s="2"/>
    </row>
    <row r="550" spans="1:15" x14ac:dyDescent="0.25">
      <c r="A550" s="2" t="s">
        <v>11</v>
      </c>
      <c r="B550" s="2" t="s">
        <v>486</v>
      </c>
      <c r="C550" s="2">
        <v>20</v>
      </c>
      <c r="D550" s="2" t="s">
        <v>354</v>
      </c>
      <c r="E550" s="46">
        <v>42491</v>
      </c>
      <c r="F550" s="245">
        <v>0.41666666666666669</v>
      </c>
      <c r="G550" s="2" t="s">
        <v>301</v>
      </c>
      <c r="H550" s="2" t="s">
        <v>302</v>
      </c>
      <c r="I550" s="2">
        <v>4</v>
      </c>
      <c r="J550" s="2"/>
      <c r="K550" s="2"/>
      <c r="L550" s="2"/>
      <c r="M550" s="2"/>
      <c r="N550" s="2"/>
      <c r="O550" s="2"/>
    </row>
    <row r="551" spans="1:15" x14ac:dyDescent="0.25">
      <c r="A551" s="2" t="s">
        <v>11</v>
      </c>
      <c r="B551" s="2" t="s">
        <v>486</v>
      </c>
      <c r="C551" s="2">
        <v>250</v>
      </c>
      <c r="D551" s="2" t="s">
        <v>298</v>
      </c>
      <c r="E551" s="46">
        <v>42492</v>
      </c>
      <c r="F551" s="245">
        <v>0.47916666666666669</v>
      </c>
      <c r="G551" s="2" t="s">
        <v>301</v>
      </c>
      <c r="H551" s="2" t="s">
        <v>302</v>
      </c>
      <c r="I551" s="2">
        <v>1</v>
      </c>
      <c r="J551" s="2"/>
      <c r="K551" s="2"/>
      <c r="L551" s="2"/>
      <c r="M551" s="2"/>
      <c r="N551" s="2"/>
      <c r="O551" s="2"/>
    </row>
    <row r="552" spans="1:15" x14ac:dyDescent="0.25">
      <c r="A552" s="2" t="s">
        <v>11</v>
      </c>
      <c r="B552" s="2" t="s">
        <v>486</v>
      </c>
      <c r="C552" s="2">
        <v>12</v>
      </c>
      <c r="D552" s="2" t="s">
        <v>345</v>
      </c>
      <c r="E552" s="46">
        <v>42493</v>
      </c>
      <c r="F552" s="245">
        <v>0.41597222222222219</v>
      </c>
      <c r="G552" s="2" t="s">
        <v>346</v>
      </c>
      <c r="H552" s="2" t="s">
        <v>347</v>
      </c>
      <c r="I552" s="2">
        <v>1</v>
      </c>
      <c r="J552" s="2" t="s">
        <v>315</v>
      </c>
      <c r="K552" s="2"/>
      <c r="L552" s="2"/>
      <c r="M552" s="2"/>
      <c r="N552" s="2"/>
      <c r="O552" s="2"/>
    </row>
    <row r="553" spans="1:15" x14ac:dyDescent="0.25">
      <c r="A553" s="2" t="s">
        <v>11</v>
      </c>
      <c r="B553" s="2" t="s">
        <v>486</v>
      </c>
      <c r="C553" s="2">
        <v>625</v>
      </c>
      <c r="D553" s="2" t="s">
        <v>298</v>
      </c>
      <c r="E553" s="46">
        <v>42493</v>
      </c>
      <c r="F553" s="245">
        <v>0.47916666666666669</v>
      </c>
      <c r="G553" s="2" t="s">
        <v>301</v>
      </c>
      <c r="H553" s="2" t="s">
        <v>302</v>
      </c>
      <c r="I553" s="2">
        <v>2</v>
      </c>
      <c r="J553" s="2"/>
      <c r="K553" s="2"/>
      <c r="L553" s="2"/>
      <c r="M553" s="2"/>
      <c r="N553" s="2"/>
      <c r="O553" s="2"/>
    </row>
    <row r="554" spans="1:15" x14ac:dyDescent="0.25">
      <c r="A554" s="2" t="s">
        <v>11</v>
      </c>
      <c r="B554" s="2" t="s">
        <v>486</v>
      </c>
      <c r="C554" s="2">
        <v>400</v>
      </c>
      <c r="D554" s="2" t="s">
        <v>298</v>
      </c>
      <c r="E554" s="46">
        <v>42494</v>
      </c>
      <c r="F554" s="245">
        <v>0.57638888888888895</v>
      </c>
      <c r="G554" s="2" t="s">
        <v>293</v>
      </c>
      <c r="H554" s="2" t="s">
        <v>294</v>
      </c>
      <c r="I554" s="2">
        <v>6</v>
      </c>
      <c r="J554" s="2" t="s">
        <v>297</v>
      </c>
      <c r="K554" s="2"/>
      <c r="L554" s="2"/>
      <c r="M554" s="2"/>
      <c r="N554" s="2"/>
      <c r="O554" s="2"/>
    </row>
    <row r="555" spans="1:15" x14ac:dyDescent="0.25">
      <c r="A555" s="2" t="s">
        <v>11</v>
      </c>
      <c r="B555" s="2" t="s">
        <v>486</v>
      </c>
      <c r="C555" s="2">
        <v>200</v>
      </c>
      <c r="D555" s="2" t="s">
        <v>292</v>
      </c>
      <c r="E555" s="46">
        <v>42496</v>
      </c>
      <c r="F555" s="245">
        <v>0.58819444444444446</v>
      </c>
      <c r="G555" s="2" t="s">
        <v>293</v>
      </c>
      <c r="H555" s="2" t="s">
        <v>294</v>
      </c>
      <c r="I555" s="2">
        <v>2</v>
      </c>
      <c r="J555" s="2" t="s">
        <v>297</v>
      </c>
      <c r="K555" s="2"/>
      <c r="L555" s="2"/>
      <c r="M555" s="2"/>
      <c r="N555" s="2"/>
      <c r="O555" s="2"/>
    </row>
    <row r="556" spans="1:15" x14ac:dyDescent="0.25">
      <c r="A556" s="2" t="s">
        <v>11</v>
      </c>
      <c r="B556" s="2" t="s">
        <v>486</v>
      </c>
      <c r="C556" s="2">
        <v>800</v>
      </c>
      <c r="D556" s="2" t="s">
        <v>292</v>
      </c>
      <c r="E556" s="46">
        <v>42496</v>
      </c>
      <c r="F556" s="245">
        <v>0.70833333333333337</v>
      </c>
      <c r="G556" s="2" t="s">
        <v>301</v>
      </c>
      <c r="H556" s="2" t="s">
        <v>302</v>
      </c>
      <c r="I556" s="2">
        <v>3</v>
      </c>
      <c r="J556" s="2" t="s">
        <v>455</v>
      </c>
      <c r="K556" s="2"/>
      <c r="L556" s="2"/>
      <c r="M556" s="2"/>
      <c r="N556" s="2"/>
      <c r="O556" s="2"/>
    </row>
    <row r="557" spans="1:15" x14ac:dyDescent="0.25">
      <c r="A557" s="2" t="s">
        <v>11</v>
      </c>
      <c r="B557" s="2" t="s">
        <v>486</v>
      </c>
      <c r="C557" s="2">
        <v>2200</v>
      </c>
      <c r="D557" s="2" t="s">
        <v>298</v>
      </c>
      <c r="E557" s="46">
        <v>42496</v>
      </c>
      <c r="F557" s="245">
        <v>0.70833333333333337</v>
      </c>
      <c r="G557" s="2" t="s">
        <v>301</v>
      </c>
      <c r="H557" s="2" t="s">
        <v>302</v>
      </c>
      <c r="I557" s="2">
        <v>6</v>
      </c>
      <c r="J557" s="2"/>
      <c r="K557" s="2"/>
      <c r="L557" s="2"/>
      <c r="M557" s="2"/>
      <c r="N557" s="2"/>
      <c r="O557" s="2"/>
    </row>
    <row r="558" spans="1:15" x14ac:dyDescent="0.25">
      <c r="A558" s="2" t="s">
        <v>11</v>
      </c>
      <c r="B558" s="2" t="s">
        <v>486</v>
      </c>
      <c r="C558" s="2">
        <v>370</v>
      </c>
      <c r="D558" s="2" t="s">
        <v>354</v>
      </c>
      <c r="E558" s="46">
        <v>42496</v>
      </c>
      <c r="F558" s="245">
        <v>0.70833333333333337</v>
      </c>
      <c r="G558" s="2" t="s">
        <v>301</v>
      </c>
      <c r="H558" s="2" t="s">
        <v>302</v>
      </c>
      <c r="I558" s="2">
        <v>2</v>
      </c>
      <c r="J558" s="2"/>
      <c r="K558" s="2"/>
      <c r="L558" s="2"/>
      <c r="M558" s="2"/>
      <c r="N558" s="2"/>
      <c r="O558" s="2"/>
    </row>
    <row r="559" spans="1:15" x14ac:dyDescent="0.25">
      <c r="A559" s="2" t="s">
        <v>11</v>
      </c>
      <c r="B559" s="2" t="s">
        <v>486</v>
      </c>
      <c r="C559" s="2">
        <v>4000</v>
      </c>
      <c r="D559" s="2" t="s">
        <v>379</v>
      </c>
      <c r="E559" s="46">
        <v>42497</v>
      </c>
      <c r="F559" s="245">
        <v>0.625</v>
      </c>
      <c r="G559" s="2" t="s">
        <v>301</v>
      </c>
      <c r="H559" s="2" t="s">
        <v>302</v>
      </c>
      <c r="I559" s="2">
        <v>3</v>
      </c>
      <c r="J559" s="2"/>
      <c r="K559" s="2"/>
      <c r="L559" s="2"/>
      <c r="M559" s="2"/>
      <c r="N559" s="2"/>
      <c r="O559" s="2"/>
    </row>
    <row r="560" spans="1:15" x14ac:dyDescent="0.25">
      <c r="A560" s="2" t="s">
        <v>11</v>
      </c>
      <c r="B560" s="2" t="s">
        <v>486</v>
      </c>
      <c r="C560" s="2">
        <v>4000</v>
      </c>
      <c r="D560" s="2" t="s">
        <v>298</v>
      </c>
      <c r="E560" s="46">
        <v>42497</v>
      </c>
      <c r="F560" s="245">
        <v>0.61458333333333337</v>
      </c>
      <c r="G560" s="2" t="s">
        <v>301</v>
      </c>
      <c r="H560" s="2" t="s">
        <v>302</v>
      </c>
      <c r="I560" s="2">
        <v>2</v>
      </c>
      <c r="J560" s="2"/>
      <c r="K560" s="2"/>
      <c r="L560" s="2"/>
      <c r="M560" s="2"/>
      <c r="N560" s="2"/>
      <c r="O560" s="2"/>
    </row>
    <row r="561" spans="1:15" x14ac:dyDescent="0.25">
      <c r="A561" s="2" t="s">
        <v>11</v>
      </c>
      <c r="B561" s="2" t="s">
        <v>486</v>
      </c>
      <c r="C561" s="2">
        <v>42</v>
      </c>
      <c r="D561" s="2" t="s">
        <v>379</v>
      </c>
      <c r="E561" s="46">
        <v>42498</v>
      </c>
      <c r="F561" s="245">
        <v>0.7270833333333333</v>
      </c>
      <c r="G561" s="2" t="s">
        <v>293</v>
      </c>
      <c r="H561" s="2" t="s">
        <v>294</v>
      </c>
      <c r="I561" s="2">
        <v>1</v>
      </c>
      <c r="J561" s="2" t="s">
        <v>297</v>
      </c>
      <c r="K561" s="2"/>
      <c r="L561" s="2"/>
      <c r="M561" s="2"/>
      <c r="N561" s="2"/>
      <c r="O561" s="2"/>
    </row>
    <row r="562" spans="1:15" x14ac:dyDescent="0.25">
      <c r="A562" s="2" t="s">
        <v>11</v>
      </c>
      <c r="B562" s="2" t="s">
        <v>486</v>
      </c>
      <c r="C562" s="2">
        <v>380</v>
      </c>
      <c r="D562" s="2" t="s">
        <v>292</v>
      </c>
      <c r="E562" s="46">
        <v>42498</v>
      </c>
      <c r="F562" s="245">
        <v>0.73958333333333337</v>
      </c>
      <c r="G562" s="2" t="s">
        <v>293</v>
      </c>
      <c r="H562" s="2" t="s">
        <v>294</v>
      </c>
      <c r="I562" s="2">
        <v>1</v>
      </c>
      <c r="J562" s="2" t="s">
        <v>297</v>
      </c>
      <c r="K562" s="2"/>
      <c r="L562" s="2"/>
      <c r="M562" s="2"/>
      <c r="N562" s="2"/>
      <c r="O562" s="2"/>
    </row>
    <row r="563" spans="1:15" x14ac:dyDescent="0.25">
      <c r="A563" s="2" t="s">
        <v>11</v>
      </c>
      <c r="B563" s="2" t="s">
        <v>486</v>
      </c>
      <c r="C563" s="2">
        <v>540</v>
      </c>
      <c r="D563" s="2" t="s">
        <v>298</v>
      </c>
      <c r="E563" s="46">
        <v>42498</v>
      </c>
      <c r="F563" s="245">
        <v>0.59375</v>
      </c>
      <c r="G563" s="2" t="s">
        <v>301</v>
      </c>
      <c r="H563" s="2" t="s">
        <v>302</v>
      </c>
      <c r="I563" s="2">
        <v>1</v>
      </c>
      <c r="J563" s="2"/>
      <c r="K563" s="2"/>
      <c r="L563" s="2"/>
      <c r="M563" s="2"/>
      <c r="N563" s="2"/>
      <c r="O563" s="2"/>
    </row>
    <row r="564" spans="1:15" x14ac:dyDescent="0.25">
      <c r="A564" s="2" t="s">
        <v>11</v>
      </c>
      <c r="B564" s="2" t="s">
        <v>486</v>
      </c>
      <c r="C564" s="2">
        <v>120</v>
      </c>
      <c r="D564" s="2" t="s">
        <v>379</v>
      </c>
      <c r="E564" s="46">
        <v>42499</v>
      </c>
      <c r="F564" s="245">
        <v>0.5625</v>
      </c>
      <c r="G564" s="2" t="s">
        <v>301</v>
      </c>
      <c r="H564" s="2" t="s">
        <v>302</v>
      </c>
      <c r="I564" s="2">
        <v>1</v>
      </c>
      <c r="J564" s="2"/>
      <c r="K564" s="2"/>
      <c r="L564" s="2"/>
      <c r="M564" s="2"/>
      <c r="N564" s="2"/>
      <c r="O564" s="2"/>
    </row>
    <row r="565" spans="1:15" x14ac:dyDescent="0.25">
      <c r="A565" s="2" t="s">
        <v>11</v>
      </c>
      <c r="B565" s="2" t="s">
        <v>486</v>
      </c>
      <c r="C565" s="2">
        <v>90</v>
      </c>
      <c r="D565" s="2" t="s">
        <v>298</v>
      </c>
      <c r="E565" s="46">
        <v>42499</v>
      </c>
      <c r="F565" s="245">
        <v>0.58333333333333337</v>
      </c>
      <c r="G565" s="2" t="s">
        <v>301</v>
      </c>
      <c r="H565" s="2" t="s">
        <v>302</v>
      </c>
      <c r="I565" s="2">
        <v>1</v>
      </c>
      <c r="J565" s="2"/>
      <c r="K565" s="2"/>
      <c r="L565" s="2"/>
      <c r="M565" s="2"/>
      <c r="N565" s="2"/>
      <c r="O565" s="2"/>
    </row>
    <row r="566" spans="1:15" x14ac:dyDescent="0.25">
      <c r="A566" s="2" t="s">
        <v>11</v>
      </c>
      <c r="B566" s="2" t="s">
        <v>486</v>
      </c>
      <c r="C566" s="2">
        <v>35</v>
      </c>
      <c r="D566" s="2" t="s">
        <v>354</v>
      </c>
      <c r="E566" s="46">
        <v>42500</v>
      </c>
      <c r="F566" s="245">
        <v>0.60416666666666663</v>
      </c>
      <c r="G566" s="2" t="s">
        <v>432</v>
      </c>
      <c r="H566" s="2" t="s">
        <v>433</v>
      </c>
      <c r="I566" s="2">
        <v>2</v>
      </c>
      <c r="J566" s="2"/>
      <c r="K566" s="2"/>
      <c r="L566" s="2"/>
      <c r="M566" s="2"/>
      <c r="N566" s="2"/>
      <c r="O566" s="2"/>
    </row>
    <row r="567" spans="1:15" x14ac:dyDescent="0.25">
      <c r="A567" s="2" t="s">
        <v>11</v>
      </c>
      <c r="B567" s="2" t="s">
        <v>486</v>
      </c>
      <c r="C567" s="2">
        <v>32</v>
      </c>
      <c r="D567" s="2" t="s">
        <v>379</v>
      </c>
      <c r="E567" s="46">
        <v>42501</v>
      </c>
      <c r="F567" s="245">
        <v>0.33333333333333331</v>
      </c>
      <c r="G567" s="2" t="s">
        <v>301</v>
      </c>
      <c r="H567" s="2" t="s">
        <v>302</v>
      </c>
      <c r="I567" s="2">
        <v>3</v>
      </c>
      <c r="J567" s="2"/>
      <c r="K567" s="2"/>
      <c r="L567" s="2"/>
      <c r="M567" s="2"/>
      <c r="N567" s="2"/>
      <c r="O567" s="2"/>
    </row>
    <row r="568" spans="1:15" x14ac:dyDescent="0.25">
      <c r="A568" s="2" t="s">
        <v>11</v>
      </c>
      <c r="B568" s="2" t="s">
        <v>486</v>
      </c>
      <c r="C568" s="2">
        <v>71</v>
      </c>
      <c r="D568" s="2" t="s">
        <v>292</v>
      </c>
      <c r="E568" s="46">
        <v>42501</v>
      </c>
      <c r="F568" s="245">
        <v>0.33333333333333331</v>
      </c>
      <c r="G568" s="2" t="s">
        <v>301</v>
      </c>
      <c r="H568" s="2" t="s">
        <v>302</v>
      </c>
      <c r="I568" s="2">
        <v>3</v>
      </c>
      <c r="J568" s="2" t="s">
        <v>353</v>
      </c>
      <c r="K568" s="2"/>
      <c r="L568" s="2"/>
      <c r="M568" s="2"/>
      <c r="N568" s="2"/>
      <c r="O568" s="2"/>
    </row>
    <row r="569" spans="1:15" x14ac:dyDescent="0.25">
      <c r="A569" s="2" t="s">
        <v>11</v>
      </c>
      <c r="B569" s="2" t="s">
        <v>486</v>
      </c>
      <c r="C569" s="2">
        <v>52</v>
      </c>
      <c r="D569" s="2" t="s">
        <v>298</v>
      </c>
      <c r="E569" s="46">
        <v>42501</v>
      </c>
      <c r="F569" s="245">
        <v>0.33333333333333331</v>
      </c>
      <c r="G569" s="2" t="s">
        <v>301</v>
      </c>
      <c r="H569" s="2" t="s">
        <v>302</v>
      </c>
      <c r="I569" s="2">
        <v>6</v>
      </c>
      <c r="J569" s="2"/>
      <c r="K569" s="2"/>
      <c r="L569" s="2"/>
      <c r="M569" s="2"/>
      <c r="N569" s="2"/>
      <c r="O569" s="2"/>
    </row>
    <row r="570" spans="1:15" x14ac:dyDescent="0.25">
      <c r="A570" s="2" t="s">
        <v>11</v>
      </c>
      <c r="B570" s="2" t="s">
        <v>486</v>
      </c>
      <c r="C570" s="2">
        <v>48</v>
      </c>
      <c r="D570" s="2" t="s">
        <v>354</v>
      </c>
      <c r="E570" s="46">
        <v>42501</v>
      </c>
      <c r="F570" s="245">
        <v>0.33333333333333331</v>
      </c>
      <c r="G570" s="2" t="s">
        <v>301</v>
      </c>
      <c r="H570" s="2" t="s">
        <v>302</v>
      </c>
      <c r="I570" s="2">
        <v>3</v>
      </c>
      <c r="J570" s="2"/>
      <c r="K570" s="2"/>
      <c r="L570" s="2"/>
      <c r="M570" s="2"/>
      <c r="N570" s="2"/>
      <c r="O570" s="2"/>
    </row>
    <row r="571" spans="1:15" x14ac:dyDescent="0.25">
      <c r="A571" s="2" t="s">
        <v>11</v>
      </c>
      <c r="B571" s="2" t="s">
        <v>486</v>
      </c>
      <c r="C571" s="2">
        <v>25</v>
      </c>
      <c r="D571" s="2" t="s">
        <v>298</v>
      </c>
      <c r="E571" s="46">
        <v>42502</v>
      </c>
      <c r="F571" s="245">
        <v>0.85416666666666663</v>
      </c>
      <c r="G571" s="2" t="s">
        <v>318</v>
      </c>
      <c r="H571" s="2" t="s">
        <v>319</v>
      </c>
      <c r="I571" s="2">
        <v>2</v>
      </c>
      <c r="J571" s="2" t="s">
        <v>380</v>
      </c>
      <c r="K571" s="2"/>
      <c r="L571" s="2"/>
      <c r="M571" s="2"/>
      <c r="N571" s="2"/>
      <c r="O571" s="2"/>
    </row>
    <row r="572" spans="1:15" x14ac:dyDescent="0.25">
      <c r="A572" s="2" t="s">
        <v>11</v>
      </c>
      <c r="B572" s="2" t="s">
        <v>486</v>
      </c>
      <c r="C572" s="2">
        <v>20</v>
      </c>
      <c r="D572" s="2" t="s">
        <v>354</v>
      </c>
      <c r="E572" s="46">
        <v>42502</v>
      </c>
      <c r="F572" s="245">
        <v>0.81805555555555554</v>
      </c>
      <c r="G572" s="2" t="s">
        <v>318</v>
      </c>
      <c r="H572" s="2" t="s">
        <v>319</v>
      </c>
      <c r="I572" s="2">
        <v>1</v>
      </c>
      <c r="J572" s="2" t="s">
        <v>380</v>
      </c>
      <c r="K572" s="2"/>
      <c r="L572" s="2"/>
      <c r="M572" s="2"/>
      <c r="N572" s="2"/>
      <c r="O572" s="2"/>
    </row>
    <row r="573" spans="1:15" x14ac:dyDescent="0.25">
      <c r="A573" s="2" t="s">
        <v>11</v>
      </c>
      <c r="B573" s="2" t="s">
        <v>486</v>
      </c>
      <c r="C573" s="2">
        <v>60</v>
      </c>
      <c r="D573" s="2" t="s">
        <v>137</v>
      </c>
      <c r="E573" s="46">
        <v>42503</v>
      </c>
      <c r="F573" s="245">
        <v>0.80555555555555547</v>
      </c>
      <c r="G573" s="2" t="s">
        <v>361</v>
      </c>
      <c r="H573" s="2" t="s">
        <v>362</v>
      </c>
      <c r="I573" s="2">
        <v>4</v>
      </c>
      <c r="J573" s="2"/>
      <c r="K573" s="2"/>
      <c r="L573" s="2"/>
      <c r="M573" s="2"/>
      <c r="N573" s="2"/>
      <c r="O573" s="2"/>
    </row>
    <row r="574" spans="1:15" x14ac:dyDescent="0.25">
      <c r="A574" s="2" t="s">
        <v>11</v>
      </c>
      <c r="B574" s="2" t="s">
        <v>486</v>
      </c>
      <c r="C574" s="2">
        <v>25</v>
      </c>
      <c r="D574" s="2" t="s">
        <v>379</v>
      </c>
      <c r="E574" s="46">
        <v>42503</v>
      </c>
      <c r="F574" s="245">
        <v>0.39583333333333331</v>
      </c>
      <c r="G574" s="2" t="s">
        <v>318</v>
      </c>
      <c r="H574" s="2" t="s">
        <v>319</v>
      </c>
      <c r="I574" s="2">
        <v>1</v>
      </c>
      <c r="J574" s="2" t="s">
        <v>380</v>
      </c>
      <c r="K574" s="2"/>
      <c r="L574" s="2"/>
      <c r="M574" s="2"/>
      <c r="N574" s="2"/>
      <c r="O574" s="2"/>
    </row>
    <row r="575" spans="1:15" x14ac:dyDescent="0.25">
      <c r="A575" s="2" t="s">
        <v>11</v>
      </c>
      <c r="B575" s="2" t="s">
        <v>486</v>
      </c>
      <c r="C575" s="2">
        <v>40</v>
      </c>
      <c r="D575" s="2" t="s">
        <v>292</v>
      </c>
      <c r="E575" s="46">
        <v>42503</v>
      </c>
      <c r="F575" s="245">
        <v>0.72986111111111107</v>
      </c>
      <c r="G575" s="2" t="s">
        <v>293</v>
      </c>
      <c r="H575" s="2" t="s">
        <v>294</v>
      </c>
      <c r="I575" s="2">
        <v>1</v>
      </c>
      <c r="J575" s="2" t="s">
        <v>380</v>
      </c>
      <c r="K575" s="2"/>
      <c r="L575" s="2"/>
      <c r="M575" s="2"/>
      <c r="N575" s="2"/>
      <c r="O575" s="2"/>
    </row>
    <row r="576" spans="1:15" x14ac:dyDescent="0.25">
      <c r="A576" s="2" t="s">
        <v>11</v>
      </c>
      <c r="B576" s="2" t="s">
        <v>486</v>
      </c>
      <c r="C576" s="2">
        <v>25</v>
      </c>
      <c r="D576" s="2" t="s">
        <v>298</v>
      </c>
      <c r="E576" s="46">
        <v>42503</v>
      </c>
      <c r="F576" s="245">
        <v>0.94791666666666663</v>
      </c>
      <c r="G576" s="2" t="s">
        <v>363</v>
      </c>
      <c r="H576" s="2" t="s">
        <v>364</v>
      </c>
      <c r="I576" s="2">
        <v>2</v>
      </c>
      <c r="J576" s="2"/>
      <c r="K576" s="2"/>
      <c r="L576" s="2"/>
      <c r="M576" s="2"/>
      <c r="N576" s="2"/>
      <c r="O576" s="2"/>
    </row>
    <row r="577" spans="1:15" x14ac:dyDescent="0.25">
      <c r="A577" s="2" t="s">
        <v>11</v>
      </c>
      <c r="B577" s="2" t="s">
        <v>486</v>
      </c>
      <c r="C577" s="2">
        <v>40</v>
      </c>
      <c r="D577" s="2" t="s">
        <v>354</v>
      </c>
      <c r="E577" s="46">
        <v>42504</v>
      </c>
      <c r="F577" s="245">
        <v>0.82638888888888884</v>
      </c>
      <c r="G577" s="2" t="s">
        <v>363</v>
      </c>
      <c r="H577" s="2" t="s">
        <v>364</v>
      </c>
      <c r="I577" s="2">
        <v>1</v>
      </c>
      <c r="J577" s="2"/>
      <c r="K577" s="2"/>
      <c r="L577" s="2"/>
      <c r="M577" s="2"/>
      <c r="N577" s="2"/>
      <c r="O577" s="2"/>
    </row>
    <row r="578" spans="1:15" x14ac:dyDescent="0.25">
      <c r="A578" s="2" t="s">
        <v>11</v>
      </c>
      <c r="B578" s="2" t="s">
        <v>486</v>
      </c>
      <c r="C578" s="2">
        <v>40</v>
      </c>
      <c r="D578" s="2" t="s">
        <v>292</v>
      </c>
      <c r="E578" s="46">
        <v>42505</v>
      </c>
      <c r="F578" s="245">
        <v>0.42708333333333331</v>
      </c>
      <c r="G578" s="2" t="s">
        <v>359</v>
      </c>
      <c r="H578" s="2" t="s">
        <v>360</v>
      </c>
      <c r="I578" s="2">
        <v>21</v>
      </c>
      <c r="J578" s="2" t="s">
        <v>398</v>
      </c>
      <c r="K578" s="2"/>
      <c r="L578" s="2"/>
      <c r="M578" s="2"/>
      <c r="N578" s="2"/>
      <c r="O578" s="2"/>
    </row>
    <row r="579" spans="1:15" x14ac:dyDescent="0.25">
      <c r="A579" s="2" t="s">
        <v>11</v>
      </c>
      <c r="B579" s="2" t="s">
        <v>486</v>
      </c>
      <c r="C579" s="2">
        <v>12</v>
      </c>
      <c r="D579" s="2" t="s">
        <v>354</v>
      </c>
      <c r="E579" s="46">
        <v>42505</v>
      </c>
      <c r="F579" s="245">
        <v>0.47500000000000003</v>
      </c>
      <c r="G579" s="2" t="s">
        <v>368</v>
      </c>
      <c r="H579" s="2" t="s">
        <v>369</v>
      </c>
      <c r="I579" s="2">
        <v>5</v>
      </c>
      <c r="J579" s="2" t="s">
        <v>370</v>
      </c>
      <c r="K579" s="2"/>
      <c r="L579" s="2"/>
      <c r="M579" s="2"/>
      <c r="N579" s="2"/>
      <c r="O579" s="2"/>
    </row>
    <row r="580" spans="1:15" x14ac:dyDescent="0.25">
      <c r="A580" s="2" t="s">
        <v>11</v>
      </c>
      <c r="B580" s="2" t="s">
        <v>486</v>
      </c>
      <c r="C580" s="2">
        <v>55</v>
      </c>
      <c r="D580" s="2" t="s">
        <v>399</v>
      </c>
      <c r="E580" s="46">
        <v>42505</v>
      </c>
      <c r="F580" s="245">
        <v>0.42708333333333331</v>
      </c>
      <c r="G580" s="2" t="s">
        <v>400</v>
      </c>
      <c r="H580" s="2" t="s">
        <v>401</v>
      </c>
      <c r="I580" s="2">
        <v>23</v>
      </c>
      <c r="J580" s="2" t="s">
        <v>334</v>
      </c>
      <c r="K580" s="2"/>
      <c r="L580" s="2"/>
      <c r="M580" s="2"/>
      <c r="N580" s="2"/>
      <c r="O580" s="2"/>
    </row>
    <row r="581" spans="1:15" x14ac:dyDescent="0.25">
      <c r="A581" s="2" t="s">
        <v>11</v>
      </c>
      <c r="B581" s="2" t="s">
        <v>486</v>
      </c>
      <c r="C581" s="2">
        <v>80</v>
      </c>
      <c r="D581" s="2" t="s">
        <v>292</v>
      </c>
      <c r="E581" s="46">
        <v>42506</v>
      </c>
      <c r="F581" s="245">
        <v>0.5</v>
      </c>
      <c r="G581" s="2" t="s">
        <v>301</v>
      </c>
      <c r="H581" s="2" t="s">
        <v>302</v>
      </c>
      <c r="I581" s="2">
        <v>2</v>
      </c>
      <c r="J581" s="2" t="s">
        <v>402</v>
      </c>
      <c r="K581" s="2"/>
      <c r="L581" s="2"/>
      <c r="M581" s="2"/>
      <c r="N581" s="2"/>
      <c r="O581" s="2"/>
    </row>
    <row r="582" spans="1:15" x14ac:dyDescent="0.25">
      <c r="A582" s="2" t="s">
        <v>11</v>
      </c>
      <c r="B582" s="2" t="s">
        <v>486</v>
      </c>
      <c r="C582" s="2">
        <v>15</v>
      </c>
      <c r="D582" s="2" t="s">
        <v>298</v>
      </c>
      <c r="E582" s="46">
        <v>42506</v>
      </c>
      <c r="F582" s="245">
        <v>0.5</v>
      </c>
      <c r="G582" s="2" t="s">
        <v>301</v>
      </c>
      <c r="H582" s="2" t="s">
        <v>302</v>
      </c>
      <c r="I582" s="2">
        <v>5</v>
      </c>
      <c r="J582" s="2"/>
      <c r="K582" s="2"/>
      <c r="L582" s="2"/>
      <c r="M582" s="2"/>
      <c r="N582" s="2"/>
      <c r="O582" s="2"/>
    </row>
    <row r="583" spans="1:15" x14ac:dyDescent="0.25">
      <c r="A583" s="2" t="s">
        <v>11</v>
      </c>
      <c r="B583" s="2" t="s">
        <v>486</v>
      </c>
      <c r="C583" s="2">
        <v>6</v>
      </c>
      <c r="D583" s="2" t="s">
        <v>354</v>
      </c>
      <c r="E583" s="46">
        <v>42506</v>
      </c>
      <c r="F583" s="245">
        <v>0.5</v>
      </c>
      <c r="G583" s="2" t="s">
        <v>301</v>
      </c>
      <c r="H583" s="2" t="s">
        <v>302</v>
      </c>
      <c r="I583" s="2">
        <v>3</v>
      </c>
      <c r="J583" s="2"/>
      <c r="K583" s="2"/>
      <c r="L583" s="2"/>
      <c r="M583" s="2"/>
      <c r="N583" s="2"/>
      <c r="O583" s="2"/>
    </row>
    <row r="584" spans="1:15" x14ac:dyDescent="0.25">
      <c r="A584" s="2" t="s">
        <v>11</v>
      </c>
      <c r="B584" s="2" t="s">
        <v>486</v>
      </c>
      <c r="C584" s="2">
        <v>1</v>
      </c>
      <c r="D584" s="2" t="s">
        <v>484</v>
      </c>
      <c r="E584" s="46">
        <v>42506</v>
      </c>
      <c r="F584" s="245">
        <v>0.51458333333333328</v>
      </c>
      <c r="G584" s="2" t="s">
        <v>391</v>
      </c>
      <c r="H584" s="2" t="s">
        <v>392</v>
      </c>
      <c r="I584" s="2">
        <v>3</v>
      </c>
      <c r="J584" s="2" t="s">
        <v>489</v>
      </c>
      <c r="K584" s="2"/>
      <c r="L584" s="2"/>
      <c r="M584" s="2"/>
      <c r="N584" s="2"/>
      <c r="O584" s="2"/>
    </row>
    <row r="585" spans="1:15" x14ac:dyDescent="0.25">
      <c r="A585" s="2" t="s">
        <v>11</v>
      </c>
      <c r="B585" s="2" t="s">
        <v>486</v>
      </c>
      <c r="C585" s="2">
        <v>1750</v>
      </c>
      <c r="D585" s="2" t="s">
        <v>404</v>
      </c>
      <c r="E585" s="46">
        <v>42508</v>
      </c>
      <c r="F585" s="245">
        <v>0.6430555555555556</v>
      </c>
      <c r="G585" s="2" t="s">
        <v>305</v>
      </c>
      <c r="H585" s="2" t="s">
        <v>405</v>
      </c>
      <c r="I585" s="2">
        <v>1</v>
      </c>
      <c r="J585" s="2" t="s">
        <v>406</v>
      </c>
      <c r="K585" s="2"/>
      <c r="L585" s="2"/>
      <c r="M585" s="2"/>
      <c r="N585" s="2"/>
      <c r="O585" s="2"/>
    </row>
    <row r="586" spans="1:15" x14ac:dyDescent="0.25">
      <c r="A586" s="2" t="s">
        <v>11</v>
      </c>
      <c r="B586" s="2" t="s">
        <v>486</v>
      </c>
      <c r="C586" s="2">
        <v>89</v>
      </c>
      <c r="D586" s="2" t="s">
        <v>292</v>
      </c>
      <c r="E586" s="46">
        <v>42511</v>
      </c>
      <c r="F586" s="245">
        <v>0.70833333333333337</v>
      </c>
      <c r="G586" s="2" t="s">
        <v>301</v>
      </c>
      <c r="H586" s="2" t="s">
        <v>302</v>
      </c>
      <c r="I586" s="2">
        <v>7</v>
      </c>
      <c r="J586" s="2"/>
      <c r="K586" s="2"/>
      <c r="L586" s="2"/>
      <c r="M586" s="2"/>
      <c r="N586" s="2"/>
      <c r="O586" s="2"/>
    </row>
    <row r="587" spans="1:15" x14ac:dyDescent="0.25">
      <c r="A587" s="2" t="s">
        <v>11</v>
      </c>
      <c r="B587" s="2" t="s">
        <v>486</v>
      </c>
      <c r="C587" s="2">
        <v>36</v>
      </c>
      <c r="D587" s="2" t="s">
        <v>298</v>
      </c>
      <c r="E587" s="46">
        <v>42511</v>
      </c>
      <c r="F587" s="245">
        <v>0.70833333333333337</v>
      </c>
      <c r="G587" s="2" t="s">
        <v>301</v>
      </c>
      <c r="H587" s="2" t="s">
        <v>302</v>
      </c>
      <c r="I587" s="2">
        <v>5</v>
      </c>
      <c r="J587" s="2"/>
      <c r="K587" s="2"/>
      <c r="L587" s="2"/>
      <c r="M587" s="2"/>
      <c r="N587" s="2"/>
      <c r="O587" s="2"/>
    </row>
    <row r="588" spans="1:15" x14ac:dyDescent="0.25">
      <c r="A588" s="2" t="s">
        <v>11</v>
      </c>
      <c r="B588" s="2" t="s">
        <v>486</v>
      </c>
      <c r="C588" s="2">
        <v>5</v>
      </c>
      <c r="D588" s="2" t="s">
        <v>292</v>
      </c>
      <c r="E588" s="46">
        <v>42512</v>
      </c>
      <c r="F588" s="245">
        <v>0.75</v>
      </c>
      <c r="G588" s="2" t="s">
        <v>407</v>
      </c>
      <c r="H588" s="2" t="s">
        <v>408</v>
      </c>
      <c r="I588" s="2">
        <v>1</v>
      </c>
      <c r="J588" s="2" t="s">
        <v>409</v>
      </c>
      <c r="K588" s="2"/>
      <c r="L588" s="2"/>
      <c r="M588" s="2"/>
      <c r="N588" s="2"/>
      <c r="O588" s="2"/>
    </row>
    <row r="589" spans="1:15" x14ac:dyDescent="0.25">
      <c r="A589" s="2" t="s">
        <v>11</v>
      </c>
      <c r="B589" s="2" t="s">
        <v>486</v>
      </c>
      <c r="C589" s="2">
        <v>20</v>
      </c>
      <c r="D589" s="2" t="s">
        <v>410</v>
      </c>
      <c r="E589" s="46">
        <v>42513</v>
      </c>
      <c r="F589" s="245">
        <v>0.78472222222222221</v>
      </c>
      <c r="G589" s="2" t="s">
        <v>350</v>
      </c>
      <c r="H589" s="2" t="s">
        <v>351</v>
      </c>
      <c r="I589" s="2">
        <v>1</v>
      </c>
      <c r="J589" s="2"/>
      <c r="K589" s="2"/>
      <c r="L589" s="2"/>
      <c r="M589" s="2"/>
      <c r="N589" s="2"/>
      <c r="O589" s="2"/>
    </row>
    <row r="590" spans="1:15" x14ac:dyDescent="0.25">
      <c r="A590" s="2" t="s">
        <v>11</v>
      </c>
      <c r="B590" s="2" t="s">
        <v>486</v>
      </c>
      <c r="C590" s="2">
        <v>12</v>
      </c>
      <c r="D590" s="2" t="s">
        <v>292</v>
      </c>
      <c r="E590" s="46">
        <v>42513</v>
      </c>
      <c r="F590" s="245">
        <v>0.71319444444444446</v>
      </c>
      <c r="G590" s="2" t="s">
        <v>383</v>
      </c>
      <c r="H590" s="2" t="s">
        <v>384</v>
      </c>
      <c r="I590" s="2">
        <v>1</v>
      </c>
      <c r="J590" s="2" t="s">
        <v>385</v>
      </c>
      <c r="K590" s="2"/>
      <c r="L590" s="2"/>
      <c r="M590" s="2"/>
      <c r="N590" s="2"/>
      <c r="O590" s="2"/>
    </row>
    <row r="591" spans="1:15" x14ac:dyDescent="0.25">
      <c r="A591" s="2" t="s">
        <v>11</v>
      </c>
      <c r="B591" s="2" t="s">
        <v>486</v>
      </c>
      <c r="C591" s="2">
        <v>19</v>
      </c>
      <c r="D591" s="2" t="s">
        <v>410</v>
      </c>
      <c r="E591" s="46">
        <v>42514</v>
      </c>
      <c r="F591" s="245">
        <v>0.77083333333333337</v>
      </c>
      <c r="G591" s="2" t="s">
        <v>350</v>
      </c>
      <c r="H591" s="2" t="s">
        <v>351</v>
      </c>
      <c r="I591" s="2">
        <v>1</v>
      </c>
      <c r="J591" s="2"/>
      <c r="K591" s="2"/>
      <c r="L591" s="2"/>
      <c r="M591" s="2"/>
      <c r="N591" s="2"/>
      <c r="O591" s="2"/>
    </row>
    <row r="592" spans="1:15" x14ac:dyDescent="0.25">
      <c r="A592" s="2" t="s">
        <v>11</v>
      </c>
      <c r="B592" s="2" t="s">
        <v>486</v>
      </c>
      <c r="C592" s="2">
        <v>13</v>
      </c>
      <c r="D592" s="2" t="s">
        <v>292</v>
      </c>
      <c r="E592" s="46">
        <v>42516</v>
      </c>
      <c r="F592" s="245">
        <v>0.8125</v>
      </c>
      <c r="G592" s="2" t="s">
        <v>301</v>
      </c>
      <c r="H592" s="2" t="s">
        <v>302</v>
      </c>
      <c r="I592" s="2">
        <v>2</v>
      </c>
      <c r="J592" s="2" t="s">
        <v>460</v>
      </c>
      <c r="K592" s="2"/>
      <c r="L592" s="2"/>
      <c r="M592" s="2"/>
      <c r="N592" s="2"/>
      <c r="O592" s="2"/>
    </row>
    <row r="593" spans="1:15" x14ac:dyDescent="0.25">
      <c r="A593" s="2"/>
      <c r="C593" s="2">
        <f>SUM(C538:C592)</f>
        <v>17745</v>
      </c>
      <c r="D593" s="2"/>
      <c r="E593" s="46"/>
      <c r="F593" s="245"/>
      <c r="G593" s="2"/>
      <c r="H593" s="2"/>
      <c r="I593" s="2"/>
      <c r="J593" s="2"/>
      <c r="K593" s="2"/>
      <c r="L593" s="2"/>
      <c r="M593" s="2"/>
      <c r="N593" s="2"/>
      <c r="O593" s="2"/>
    </row>
    <row r="594" spans="1:15" x14ac:dyDescent="0.25">
      <c r="A594" s="2" t="s">
        <v>7</v>
      </c>
      <c r="B594" s="2" t="s">
        <v>490</v>
      </c>
      <c r="C594" s="2">
        <v>2</v>
      </c>
      <c r="D594" s="2" t="s">
        <v>298</v>
      </c>
      <c r="E594" s="46">
        <v>42493</v>
      </c>
      <c r="F594" s="245">
        <v>0.47916666666666669</v>
      </c>
      <c r="G594" s="2" t="s">
        <v>301</v>
      </c>
      <c r="H594" s="2" t="s">
        <v>302</v>
      </c>
      <c r="I594" s="2">
        <v>2</v>
      </c>
      <c r="J594" s="2"/>
      <c r="K594" s="2"/>
      <c r="L594" s="2"/>
      <c r="M594" s="2"/>
      <c r="N594" s="2"/>
      <c r="O594" s="2"/>
    </row>
    <row r="595" spans="1:15" x14ac:dyDescent="0.25">
      <c r="A595" s="2" t="s">
        <v>7</v>
      </c>
      <c r="B595" s="2" t="s">
        <v>490</v>
      </c>
      <c r="C595" s="2">
        <v>4</v>
      </c>
      <c r="D595" s="2" t="s">
        <v>354</v>
      </c>
      <c r="E595" s="46">
        <v>42501</v>
      </c>
      <c r="F595" s="245">
        <v>0.33333333333333331</v>
      </c>
      <c r="G595" s="2" t="s">
        <v>301</v>
      </c>
      <c r="H595" s="2" t="s">
        <v>302</v>
      </c>
      <c r="I595" s="2">
        <v>3</v>
      </c>
      <c r="J595" s="2"/>
      <c r="K595" s="2"/>
      <c r="L595" s="2"/>
      <c r="M595" s="2"/>
      <c r="N595" s="2"/>
      <c r="O595" s="2"/>
    </row>
    <row r="596" spans="1:15" x14ac:dyDescent="0.25">
      <c r="A596" s="2" t="s">
        <v>7</v>
      </c>
      <c r="B596" s="2" t="s">
        <v>490</v>
      </c>
      <c r="C596" s="2">
        <v>5</v>
      </c>
      <c r="D596" s="2" t="s">
        <v>298</v>
      </c>
      <c r="E596" s="46">
        <v>42502</v>
      </c>
      <c r="F596" s="245">
        <v>0.26041666666666669</v>
      </c>
      <c r="G596" s="2" t="s">
        <v>381</v>
      </c>
      <c r="H596" s="2" t="s">
        <v>382</v>
      </c>
      <c r="I596" s="2">
        <v>1</v>
      </c>
      <c r="J596" s="2"/>
      <c r="K596" s="2"/>
      <c r="L596" s="2"/>
      <c r="M596" s="2"/>
      <c r="N596" s="2"/>
      <c r="O596" s="2"/>
    </row>
    <row r="597" spans="1:15" x14ac:dyDescent="0.25">
      <c r="A597" s="2" t="s">
        <v>7</v>
      </c>
      <c r="B597" s="2" t="s">
        <v>490</v>
      </c>
      <c r="C597" s="2">
        <v>2</v>
      </c>
      <c r="D597" s="2" t="s">
        <v>354</v>
      </c>
      <c r="E597" s="46">
        <v>42502</v>
      </c>
      <c r="F597" s="245">
        <v>0.4513888888888889</v>
      </c>
      <c r="G597" s="2" t="s">
        <v>359</v>
      </c>
      <c r="H597" s="2" t="s">
        <v>360</v>
      </c>
      <c r="I597" s="2">
        <v>1</v>
      </c>
      <c r="J597" s="2"/>
      <c r="K597" s="2"/>
      <c r="L597" s="2"/>
      <c r="M597" s="2"/>
      <c r="N597" s="2"/>
      <c r="O597" s="2"/>
    </row>
    <row r="598" spans="1:15" x14ac:dyDescent="0.25">
      <c r="A598" s="2" t="s">
        <v>7</v>
      </c>
      <c r="B598" s="2" t="s">
        <v>490</v>
      </c>
      <c r="C598" s="2">
        <v>5</v>
      </c>
      <c r="D598" s="2" t="s">
        <v>298</v>
      </c>
      <c r="E598" s="46">
        <v>42503</v>
      </c>
      <c r="F598" s="245">
        <v>0.31736111111111115</v>
      </c>
      <c r="G598" s="2" t="s">
        <v>336</v>
      </c>
      <c r="H598" s="2" t="s">
        <v>337</v>
      </c>
      <c r="I598" s="2">
        <v>2</v>
      </c>
      <c r="J598" s="2" t="s">
        <v>397</v>
      </c>
      <c r="K598" s="2"/>
      <c r="L598" s="2"/>
      <c r="M598" s="2"/>
      <c r="N598" s="2"/>
      <c r="O598" s="2"/>
    </row>
    <row r="599" spans="1:15" x14ac:dyDescent="0.25">
      <c r="A599" s="2" t="s">
        <v>7</v>
      </c>
      <c r="B599" s="2" t="s">
        <v>490</v>
      </c>
      <c r="C599" s="2">
        <v>1</v>
      </c>
      <c r="D599" s="2" t="s">
        <v>466</v>
      </c>
      <c r="E599" s="46">
        <v>42503</v>
      </c>
      <c r="F599" s="245">
        <v>0.46180555555555558</v>
      </c>
      <c r="G599" s="2" t="s">
        <v>293</v>
      </c>
      <c r="H599" s="2" t="s">
        <v>294</v>
      </c>
      <c r="I599" s="2">
        <v>1</v>
      </c>
      <c r="J599" s="2" t="s">
        <v>380</v>
      </c>
      <c r="K599" s="2"/>
      <c r="L599" s="2"/>
      <c r="M599" s="2"/>
      <c r="N599" s="2"/>
      <c r="O599" s="2"/>
    </row>
    <row r="600" spans="1:15" x14ac:dyDescent="0.25">
      <c r="A600" s="2" t="s">
        <v>7</v>
      </c>
      <c r="B600" s="2" t="s">
        <v>490</v>
      </c>
      <c r="C600" s="2">
        <v>1</v>
      </c>
      <c r="D600" s="2" t="s">
        <v>491</v>
      </c>
      <c r="E600" s="46">
        <v>42503</v>
      </c>
      <c r="F600" s="245">
        <v>0.80902777777777779</v>
      </c>
      <c r="G600" s="2" t="s">
        <v>400</v>
      </c>
      <c r="H600" s="2" t="s">
        <v>401</v>
      </c>
      <c r="I600" s="2">
        <v>1</v>
      </c>
      <c r="J600" s="2" t="s">
        <v>492</v>
      </c>
      <c r="K600" s="2"/>
      <c r="L600" s="2"/>
      <c r="M600" s="2"/>
      <c r="N600" s="2"/>
      <c r="O600" s="2"/>
    </row>
    <row r="601" spans="1:15" x14ac:dyDescent="0.25">
      <c r="A601" s="2" t="s">
        <v>7</v>
      </c>
      <c r="B601" s="2" t="s">
        <v>490</v>
      </c>
      <c r="C601" s="2">
        <v>12</v>
      </c>
      <c r="D601" s="2" t="s">
        <v>354</v>
      </c>
      <c r="E601" s="46">
        <v>42504</v>
      </c>
      <c r="F601" s="245">
        <v>0.82638888888888884</v>
      </c>
      <c r="G601" s="2" t="s">
        <v>363</v>
      </c>
      <c r="H601" s="2" t="s">
        <v>364</v>
      </c>
      <c r="I601" s="2">
        <v>1</v>
      </c>
      <c r="J601" s="2"/>
      <c r="K601" s="2"/>
      <c r="L601" s="2"/>
      <c r="M601" s="2"/>
      <c r="N601" s="2"/>
      <c r="O601" s="2"/>
    </row>
    <row r="602" spans="1:15" x14ac:dyDescent="0.25">
      <c r="A602" s="2" t="s">
        <v>7</v>
      </c>
      <c r="B602" s="2" t="s">
        <v>490</v>
      </c>
      <c r="C602" s="2">
        <v>6</v>
      </c>
      <c r="D602" s="2" t="s">
        <v>292</v>
      </c>
      <c r="E602" s="46">
        <v>42505</v>
      </c>
      <c r="F602" s="245">
        <v>0.36458333333333331</v>
      </c>
      <c r="G602" s="2" t="s">
        <v>368</v>
      </c>
      <c r="H602" s="2" t="s">
        <v>369</v>
      </c>
      <c r="I602" s="2">
        <v>2</v>
      </c>
      <c r="J602" s="2" t="s">
        <v>456</v>
      </c>
      <c r="K602" s="2"/>
      <c r="L602" s="2"/>
      <c r="M602" s="2"/>
      <c r="N602" s="2"/>
      <c r="O602" s="2"/>
    </row>
    <row r="603" spans="1:15" x14ac:dyDescent="0.25">
      <c r="A603" s="2" t="s">
        <v>7</v>
      </c>
      <c r="B603" s="2" t="s">
        <v>490</v>
      </c>
      <c r="C603" s="2">
        <v>16</v>
      </c>
      <c r="D603" s="2" t="s">
        <v>354</v>
      </c>
      <c r="E603" s="46">
        <v>42505</v>
      </c>
      <c r="F603" s="245">
        <v>0.47430555555555554</v>
      </c>
      <c r="G603" s="2" t="s">
        <v>427</v>
      </c>
      <c r="H603" s="2" t="s">
        <v>428</v>
      </c>
      <c r="I603" s="2">
        <v>1</v>
      </c>
      <c r="J603" s="2" t="s">
        <v>448</v>
      </c>
      <c r="K603" s="2"/>
      <c r="L603" s="2"/>
      <c r="M603" s="2"/>
      <c r="N603" s="2"/>
      <c r="O603" s="2"/>
    </row>
    <row r="604" spans="1:15" x14ac:dyDescent="0.25">
      <c r="A604" s="2" t="s">
        <v>7</v>
      </c>
      <c r="B604" s="2" t="s">
        <v>490</v>
      </c>
      <c r="C604" s="2">
        <v>2</v>
      </c>
      <c r="D604" s="2" t="s">
        <v>399</v>
      </c>
      <c r="E604" s="46">
        <v>42505</v>
      </c>
      <c r="F604" s="245">
        <v>0.42708333333333331</v>
      </c>
      <c r="G604" s="2" t="s">
        <v>400</v>
      </c>
      <c r="H604" s="2" t="s">
        <v>401</v>
      </c>
      <c r="I604" s="2">
        <v>23</v>
      </c>
      <c r="J604" s="2" t="s">
        <v>334</v>
      </c>
      <c r="K604" s="2"/>
      <c r="L604" s="2"/>
      <c r="M604" s="2"/>
      <c r="N604" s="2"/>
      <c r="O604" s="2"/>
    </row>
    <row r="605" spans="1:15" x14ac:dyDescent="0.25">
      <c r="A605" s="2" t="s">
        <v>7</v>
      </c>
      <c r="B605" s="2" t="s">
        <v>490</v>
      </c>
      <c r="C605" s="2">
        <v>8</v>
      </c>
      <c r="D605" s="2" t="s">
        <v>292</v>
      </c>
      <c r="E605" s="46">
        <v>42506</v>
      </c>
      <c r="F605" s="245">
        <v>0.5</v>
      </c>
      <c r="G605" s="2" t="s">
        <v>301</v>
      </c>
      <c r="H605" s="2" t="s">
        <v>302</v>
      </c>
      <c r="I605" s="2">
        <v>3</v>
      </c>
      <c r="J605" s="2" t="s">
        <v>403</v>
      </c>
      <c r="K605" s="2"/>
      <c r="L605" s="2"/>
      <c r="M605" s="2"/>
      <c r="N605" s="2"/>
      <c r="O605" s="2"/>
    </row>
    <row r="606" spans="1:15" x14ac:dyDescent="0.25">
      <c r="A606" s="2" t="s">
        <v>7</v>
      </c>
      <c r="B606" s="2" t="s">
        <v>490</v>
      </c>
      <c r="C606" s="2">
        <v>9</v>
      </c>
      <c r="D606" s="2" t="s">
        <v>354</v>
      </c>
      <c r="E606" s="46">
        <v>42506</v>
      </c>
      <c r="F606" s="245">
        <v>0.5</v>
      </c>
      <c r="G606" s="2" t="s">
        <v>301</v>
      </c>
      <c r="H606" s="2" t="s">
        <v>302</v>
      </c>
      <c r="I606" s="2">
        <v>3</v>
      </c>
      <c r="J606" s="2"/>
      <c r="K606" s="2"/>
      <c r="L606" s="2"/>
      <c r="M606" s="2"/>
      <c r="N606" s="2"/>
      <c r="O606" s="2"/>
    </row>
    <row r="607" spans="1:15" x14ac:dyDescent="0.25">
      <c r="A607" s="2" t="s">
        <v>7</v>
      </c>
      <c r="B607" s="2" t="s">
        <v>490</v>
      </c>
      <c r="C607" s="2">
        <v>1</v>
      </c>
      <c r="D607" s="2" t="s">
        <v>345</v>
      </c>
      <c r="E607" s="46">
        <v>42508</v>
      </c>
      <c r="F607" s="245">
        <v>0.89374999999999993</v>
      </c>
      <c r="G607" s="2" t="s">
        <v>346</v>
      </c>
      <c r="H607" s="2" t="s">
        <v>347</v>
      </c>
      <c r="I607" s="2">
        <v>1</v>
      </c>
      <c r="J607" s="2" t="s">
        <v>334</v>
      </c>
      <c r="K607" s="2"/>
      <c r="L607" s="2"/>
      <c r="M607" s="2"/>
      <c r="N607" s="2"/>
      <c r="O607" s="2"/>
    </row>
    <row r="608" spans="1:15" x14ac:dyDescent="0.25">
      <c r="A608" s="2" t="s">
        <v>7</v>
      </c>
      <c r="B608" s="2" t="s">
        <v>490</v>
      </c>
      <c r="C608" s="2">
        <v>1</v>
      </c>
      <c r="D608" s="2" t="s">
        <v>292</v>
      </c>
      <c r="E608" s="46">
        <v>42511</v>
      </c>
      <c r="F608" s="245">
        <v>0.70833333333333337</v>
      </c>
      <c r="G608" s="2" t="s">
        <v>301</v>
      </c>
      <c r="H608" s="2" t="s">
        <v>302</v>
      </c>
      <c r="I608" s="2">
        <v>7</v>
      </c>
      <c r="J608" s="2"/>
      <c r="K608" s="2"/>
      <c r="L608" s="2"/>
      <c r="M608" s="2"/>
      <c r="N608" s="2"/>
      <c r="O608" s="2"/>
    </row>
    <row r="609" spans="1:15" x14ac:dyDescent="0.25">
      <c r="A609" s="2" t="s">
        <v>7</v>
      </c>
      <c r="B609" s="2" t="s">
        <v>490</v>
      </c>
      <c r="C609" s="2">
        <v>1</v>
      </c>
      <c r="D609" s="2" t="s">
        <v>298</v>
      </c>
      <c r="E609" s="46">
        <v>42511</v>
      </c>
      <c r="F609" s="245">
        <v>0.70833333333333337</v>
      </c>
      <c r="G609" s="2" t="s">
        <v>301</v>
      </c>
      <c r="H609" s="2" t="s">
        <v>302</v>
      </c>
      <c r="I609" s="2">
        <v>5</v>
      </c>
      <c r="J609" s="2"/>
      <c r="K609" s="2"/>
      <c r="L609" s="2"/>
      <c r="M609" s="2"/>
      <c r="N609" s="2"/>
      <c r="O609" s="2"/>
    </row>
    <row r="610" spans="1:15" x14ac:dyDescent="0.25">
      <c r="A610" s="2" t="s">
        <v>7</v>
      </c>
      <c r="B610" s="2" t="s">
        <v>490</v>
      </c>
      <c r="C610" s="2">
        <v>2</v>
      </c>
      <c r="D610" s="2" t="s">
        <v>354</v>
      </c>
      <c r="E610" s="46">
        <v>42511</v>
      </c>
      <c r="F610" s="245">
        <v>0.70833333333333337</v>
      </c>
      <c r="G610" s="2" t="s">
        <v>301</v>
      </c>
      <c r="H610" s="2" t="s">
        <v>302</v>
      </c>
      <c r="I610" s="2">
        <v>4</v>
      </c>
      <c r="J610" s="2"/>
      <c r="K610" s="2"/>
      <c r="L610" s="2"/>
      <c r="M610" s="2"/>
      <c r="N610" s="2"/>
      <c r="O610" s="2"/>
    </row>
    <row r="611" spans="1:15" x14ac:dyDescent="0.25">
      <c r="A611" s="2" t="s">
        <v>7</v>
      </c>
      <c r="B611" s="2" t="s">
        <v>490</v>
      </c>
      <c r="C611" s="2">
        <v>1</v>
      </c>
      <c r="D611" s="2" t="s">
        <v>292</v>
      </c>
      <c r="E611" s="46">
        <v>42512</v>
      </c>
      <c r="F611" s="245">
        <v>0.75</v>
      </c>
      <c r="G611" s="2" t="s">
        <v>407</v>
      </c>
      <c r="H611" s="2" t="s">
        <v>408</v>
      </c>
      <c r="I611" s="2">
        <v>1</v>
      </c>
      <c r="J611" s="2" t="s">
        <v>409</v>
      </c>
      <c r="K611" s="2"/>
      <c r="L611" s="2"/>
      <c r="M611" s="2"/>
      <c r="N611" s="2"/>
      <c r="O611" s="2"/>
    </row>
    <row r="612" spans="1:15" x14ac:dyDescent="0.25">
      <c r="A612" s="2" t="s">
        <v>7</v>
      </c>
      <c r="B612" s="2" t="s">
        <v>490</v>
      </c>
      <c r="C612" s="2">
        <v>1</v>
      </c>
      <c r="D612" s="2" t="s">
        <v>298</v>
      </c>
      <c r="E612" s="46">
        <v>42516</v>
      </c>
      <c r="F612" s="245">
        <v>0.8125</v>
      </c>
      <c r="G612" s="2" t="s">
        <v>301</v>
      </c>
      <c r="H612" s="2" t="s">
        <v>302</v>
      </c>
      <c r="I612" s="2">
        <v>5</v>
      </c>
      <c r="J612" s="2"/>
      <c r="K612" s="2"/>
      <c r="L612" s="2"/>
      <c r="M612" s="2"/>
      <c r="N612" s="2"/>
      <c r="O612" s="2"/>
    </row>
    <row r="613" spans="1:15" x14ac:dyDescent="0.25">
      <c r="A613" s="2" t="s">
        <v>7</v>
      </c>
      <c r="B613" s="2" t="s">
        <v>490</v>
      </c>
      <c r="C613" s="2">
        <v>1</v>
      </c>
      <c r="D613" s="2" t="s">
        <v>354</v>
      </c>
      <c r="E613" s="46">
        <v>42516</v>
      </c>
      <c r="F613" s="245">
        <v>0.8125</v>
      </c>
      <c r="G613" s="2" t="s">
        <v>301</v>
      </c>
      <c r="H613" s="2" t="s">
        <v>302</v>
      </c>
      <c r="I613" s="2">
        <v>3</v>
      </c>
      <c r="J613" s="2"/>
      <c r="K613" s="2"/>
      <c r="L613" s="2"/>
      <c r="M613" s="2"/>
      <c r="N613" s="2"/>
      <c r="O613" s="2"/>
    </row>
    <row r="614" spans="1:15" x14ac:dyDescent="0.25">
      <c r="A614" s="2" t="s">
        <v>7</v>
      </c>
      <c r="B614" s="2" t="s">
        <v>490</v>
      </c>
      <c r="C614" s="2">
        <v>1</v>
      </c>
      <c r="D614" s="2" t="s">
        <v>292</v>
      </c>
      <c r="E614" s="46">
        <v>42517</v>
      </c>
      <c r="F614" s="245">
        <v>0.79166666666666663</v>
      </c>
      <c r="G614" s="2" t="s">
        <v>383</v>
      </c>
      <c r="H614" s="2" t="s">
        <v>384</v>
      </c>
      <c r="I614" s="2">
        <v>1</v>
      </c>
      <c r="J614" s="2"/>
      <c r="K614" s="2"/>
      <c r="L614" s="2"/>
      <c r="M614" s="2"/>
      <c r="N614" s="2"/>
      <c r="O614" s="2"/>
    </row>
    <row r="615" spans="1:15" x14ac:dyDescent="0.25">
      <c r="A615" s="2"/>
      <c r="C615" s="2">
        <f>SUM(C594:C614)</f>
        <v>82</v>
      </c>
      <c r="D615" s="2"/>
      <c r="E615" s="46"/>
      <c r="F615" s="245"/>
      <c r="G615" s="2"/>
      <c r="H615" s="2"/>
      <c r="I615" s="2"/>
      <c r="J615" s="2"/>
      <c r="K615" s="2"/>
      <c r="L615" s="2"/>
      <c r="M615" s="2"/>
      <c r="N615" s="2"/>
      <c r="O615" s="2"/>
    </row>
    <row r="616" spans="1:15" x14ac:dyDescent="0.25">
      <c r="A616" s="2" t="s">
        <v>81</v>
      </c>
      <c r="B616" s="2" t="s">
        <v>493</v>
      </c>
      <c r="C616" s="2">
        <v>2</v>
      </c>
      <c r="D616" s="2" t="s">
        <v>494</v>
      </c>
      <c r="E616" s="46">
        <v>42464</v>
      </c>
      <c r="F616" s="245">
        <v>0.90833333333333333</v>
      </c>
      <c r="G616" s="2" t="s">
        <v>318</v>
      </c>
      <c r="H616" s="2" t="s">
        <v>319</v>
      </c>
      <c r="I616" s="2">
        <v>1</v>
      </c>
      <c r="J616" s="2" t="s">
        <v>297</v>
      </c>
      <c r="K616" s="2"/>
      <c r="L616" s="2"/>
      <c r="M616" s="2"/>
      <c r="N616" s="2"/>
      <c r="O616" s="2"/>
    </row>
    <row r="617" spans="1:15" x14ac:dyDescent="0.25">
      <c r="A617" s="2" t="s">
        <v>81</v>
      </c>
      <c r="B617" s="2" t="s">
        <v>493</v>
      </c>
      <c r="C617" s="2">
        <v>4</v>
      </c>
      <c r="D617" s="2" t="s">
        <v>419</v>
      </c>
      <c r="E617" s="46">
        <v>42474</v>
      </c>
      <c r="F617" s="245">
        <v>0.92708333333333337</v>
      </c>
      <c r="G617" s="2" t="s">
        <v>309</v>
      </c>
      <c r="H617" s="2" t="s">
        <v>420</v>
      </c>
      <c r="I617" s="2">
        <v>2</v>
      </c>
      <c r="J617" s="2" t="s">
        <v>495</v>
      </c>
      <c r="K617" s="2"/>
      <c r="L617" s="2"/>
      <c r="M617" s="2"/>
      <c r="N617" s="2"/>
      <c r="O617" s="2"/>
    </row>
    <row r="618" spans="1:15" x14ac:dyDescent="0.25">
      <c r="A618" s="2" t="s">
        <v>81</v>
      </c>
      <c r="B618" s="2" t="s">
        <v>493</v>
      </c>
      <c r="C618" s="2">
        <v>3</v>
      </c>
      <c r="D618" s="2" t="s">
        <v>496</v>
      </c>
      <c r="E618" s="46">
        <v>42477</v>
      </c>
      <c r="F618" s="245">
        <v>0.92638888888888893</v>
      </c>
      <c r="G618" s="2" t="s">
        <v>293</v>
      </c>
      <c r="H618" s="2" t="s">
        <v>294</v>
      </c>
      <c r="I618" s="2">
        <v>1</v>
      </c>
      <c r="J618" s="2" t="s">
        <v>497</v>
      </c>
      <c r="K618" s="2"/>
      <c r="L618" s="2"/>
      <c r="M618" s="2"/>
      <c r="N618" s="2"/>
      <c r="O618" s="2"/>
    </row>
    <row r="619" spans="1:15" x14ac:dyDescent="0.25">
      <c r="A619" s="2" t="s">
        <v>81</v>
      </c>
      <c r="B619" s="2" t="s">
        <v>493</v>
      </c>
      <c r="C619" s="2">
        <v>4</v>
      </c>
      <c r="D619" s="2" t="s">
        <v>498</v>
      </c>
      <c r="E619" s="46">
        <v>42480</v>
      </c>
      <c r="F619" s="245">
        <v>0.22916666666666666</v>
      </c>
      <c r="G619" s="2" t="s">
        <v>373</v>
      </c>
      <c r="H619" s="2" t="s">
        <v>374</v>
      </c>
      <c r="I619" s="2">
        <v>1</v>
      </c>
      <c r="J619" s="2" t="s">
        <v>315</v>
      </c>
      <c r="K619" s="2"/>
      <c r="L619" s="2"/>
      <c r="M619" s="2"/>
      <c r="N619" s="2"/>
      <c r="O619" s="2"/>
    </row>
    <row r="620" spans="1:15" x14ac:dyDescent="0.25">
      <c r="A620" s="2" t="s">
        <v>81</v>
      </c>
      <c r="B620" s="2" t="s">
        <v>493</v>
      </c>
      <c r="C620" s="2">
        <v>2</v>
      </c>
      <c r="D620" s="2" t="s">
        <v>419</v>
      </c>
      <c r="E620" s="46">
        <v>42481</v>
      </c>
      <c r="F620" s="245">
        <v>0.25694444444444448</v>
      </c>
      <c r="G620" s="2" t="s">
        <v>309</v>
      </c>
      <c r="H620" s="2" t="s">
        <v>420</v>
      </c>
      <c r="I620" s="2">
        <v>1</v>
      </c>
      <c r="J620" s="2" t="s">
        <v>499</v>
      </c>
      <c r="K620" s="2"/>
      <c r="L620" s="2"/>
      <c r="M620" s="2"/>
      <c r="N620" s="2"/>
      <c r="O620" s="2"/>
    </row>
    <row r="621" spans="1:15" x14ac:dyDescent="0.25">
      <c r="A621" s="2" t="s">
        <v>81</v>
      </c>
      <c r="B621" s="2" t="s">
        <v>493</v>
      </c>
      <c r="C621" s="2">
        <v>1</v>
      </c>
      <c r="D621" s="2" t="s">
        <v>422</v>
      </c>
      <c r="E621" s="46">
        <v>42482</v>
      </c>
      <c r="F621" s="245">
        <v>0.31388888888888888</v>
      </c>
      <c r="G621" s="2" t="s">
        <v>373</v>
      </c>
      <c r="H621" s="2" t="s">
        <v>374</v>
      </c>
      <c r="I621" s="2">
        <v>1</v>
      </c>
      <c r="J621" s="2" t="s">
        <v>423</v>
      </c>
      <c r="K621" s="2"/>
      <c r="L621" s="2"/>
      <c r="M621" s="2"/>
      <c r="N621" s="2"/>
      <c r="O621" s="2"/>
    </row>
    <row r="622" spans="1:15" x14ac:dyDescent="0.25">
      <c r="A622" s="2" t="s">
        <v>81</v>
      </c>
      <c r="B622" s="2" t="s">
        <v>493</v>
      </c>
      <c r="C622" s="2">
        <v>3</v>
      </c>
      <c r="D622" s="2" t="s">
        <v>496</v>
      </c>
      <c r="E622" s="46">
        <v>42483</v>
      </c>
      <c r="F622" s="245">
        <v>0.38680555555555557</v>
      </c>
      <c r="G622" s="2" t="s">
        <v>293</v>
      </c>
      <c r="H622" s="2" t="s">
        <v>294</v>
      </c>
      <c r="I622" s="2">
        <v>1</v>
      </c>
      <c r="J622" s="2" t="s">
        <v>297</v>
      </c>
      <c r="K622" s="2"/>
      <c r="L622" s="2"/>
      <c r="M622" s="2"/>
      <c r="N622" s="2"/>
      <c r="O622" s="2"/>
    </row>
    <row r="623" spans="1:15" x14ac:dyDescent="0.25">
      <c r="A623" s="2" t="s">
        <v>81</v>
      </c>
      <c r="B623" s="2" t="s">
        <v>493</v>
      </c>
      <c r="C623" s="2">
        <v>1</v>
      </c>
      <c r="D623" s="2" t="s">
        <v>414</v>
      </c>
      <c r="E623" s="46">
        <v>42483</v>
      </c>
      <c r="F623" s="245">
        <v>0.47152777777777777</v>
      </c>
      <c r="G623" s="2" t="s">
        <v>318</v>
      </c>
      <c r="H623" s="2" t="s">
        <v>319</v>
      </c>
      <c r="I623" s="2">
        <v>1</v>
      </c>
      <c r="J623" s="2" t="s">
        <v>297</v>
      </c>
      <c r="K623" s="2"/>
      <c r="L623" s="2"/>
      <c r="M623" s="2"/>
      <c r="N623" s="2"/>
      <c r="O623" s="2"/>
    </row>
    <row r="624" spans="1:15" x14ac:dyDescent="0.25">
      <c r="A624" s="2" t="s">
        <v>81</v>
      </c>
      <c r="B624" s="2" t="s">
        <v>493</v>
      </c>
      <c r="C624" s="2">
        <v>2</v>
      </c>
      <c r="D624" s="2" t="s">
        <v>500</v>
      </c>
      <c r="E624" s="46">
        <v>42484</v>
      </c>
      <c r="F624" s="245">
        <v>0.42499999999999999</v>
      </c>
      <c r="G624" s="2" t="s">
        <v>318</v>
      </c>
      <c r="H624" s="2" t="s">
        <v>319</v>
      </c>
      <c r="I624" s="2">
        <v>2</v>
      </c>
      <c r="J624" s="2" t="s">
        <v>297</v>
      </c>
      <c r="K624" s="2"/>
      <c r="L624" s="2"/>
      <c r="M624" s="2"/>
      <c r="N624" s="2"/>
      <c r="O624" s="2"/>
    </row>
    <row r="625" spans="1:15" x14ac:dyDescent="0.25">
      <c r="A625" s="2" t="s">
        <v>81</v>
      </c>
      <c r="B625" s="2" t="s">
        <v>493</v>
      </c>
      <c r="C625" s="2">
        <v>1</v>
      </c>
      <c r="D625" s="2" t="s">
        <v>501</v>
      </c>
      <c r="E625" s="46">
        <v>42486</v>
      </c>
      <c r="F625" s="245">
        <v>0.32222222222222224</v>
      </c>
      <c r="G625" s="2" t="s">
        <v>293</v>
      </c>
      <c r="H625" s="2" t="s">
        <v>294</v>
      </c>
      <c r="I625" s="2">
        <v>1</v>
      </c>
      <c r="J625" s="2" t="s">
        <v>297</v>
      </c>
      <c r="K625" s="2"/>
      <c r="L625" s="2"/>
      <c r="M625" s="2"/>
      <c r="N625" s="2"/>
      <c r="O625" s="2"/>
    </row>
    <row r="626" spans="1:15" x14ac:dyDescent="0.25">
      <c r="A626" s="2" t="s">
        <v>81</v>
      </c>
      <c r="B626" s="2" t="s">
        <v>493</v>
      </c>
      <c r="C626" s="2">
        <v>1</v>
      </c>
      <c r="D626" s="2" t="s">
        <v>502</v>
      </c>
      <c r="E626" s="46">
        <v>42486</v>
      </c>
      <c r="F626" s="245">
        <v>0.48680555555555555</v>
      </c>
      <c r="G626" s="2" t="s">
        <v>293</v>
      </c>
      <c r="H626" s="2" t="s">
        <v>294</v>
      </c>
      <c r="I626" s="2">
        <v>1</v>
      </c>
      <c r="J626" s="2" t="s">
        <v>297</v>
      </c>
      <c r="K626" s="2"/>
      <c r="L626" s="2"/>
      <c r="M626" s="2"/>
      <c r="N626" s="2"/>
      <c r="O626" s="2"/>
    </row>
    <row r="627" spans="1:15" x14ac:dyDescent="0.25">
      <c r="A627" s="2" t="s">
        <v>81</v>
      </c>
      <c r="B627" s="2" t="s">
        <v>493</v>
      </c>
      <c r="C627" s="2">
        <v>1</v>
      </c>
      <c r="D627" s="2" t="s">
        <v>503</v>
      </c>
      <c r="E627" s="46">
        <v>42486</v>
      </c>
      <c r="F627" s="245">
        <v>0.47013888888888888</v>
      </c>
      <c r="G627" s="2" t="s">
        <v>504</v>
      </c>
      <c r="H627" s="2" t="s">
        <v>505</v>
      </c>
      <c r="I627" s="2">
        <v>1</v>
      </c>
      <c r="J627" s="2" t="s">
        <v>315</v>
      </c>
      <c r="K627" s="2"/>
      <c r="L627" s="2"/>
      <c r="M627" s="2"/>
      <c r="N627" s="2"/>
      <c r="O627" s="2"/>
    </row>
    <row r="628" spans="1:15" x14ac:dyDescent="0.25">
      <c r="A628" s="2" t="s">
        <v>81</v>
      </c>
      <c r="B628" s="2" t="s">
        <v>493</v>
      </c>
      <c r="C628" s="2">
        <v>1</v>
      </c>
      <c r="D628" s="2" t="s">
        <v>414</v>
      </c>
      <c r="E628" s="46">
        <v>42489</v>
      </c>
      <c r="F628" s="245">
        <v>0.44236111111111115</v>
      </c>
      <c r="G628" s="2" t="s">
        <v>293</v>
      </c>
      <c r="H628" s="2" t="s">
        <v>294</v>
      </c>
      <c r="I628" s="2">
        <v>1</v>
      </c>
      <c r="J628" s="2" t="s">
        <v>297</v>
      </c>
      <c r="K628" s="2"/>
      <c r="L628" s="2"/>
      <c r="M628" s="2"/>
      <c r="N628" s="2"/>
      <c r="O628" s="2"/>
    </row>
    <row r="629" spans="1:15" x14ac:dyDescent="0.25">
      <c r="A629" s="2" t="s">
        <v>81</v>
      </c>
      <c r="B629" s="2" t="s">
        <v>493</v>
      </c>
      <c r="C629" s="2">
        <v>1</v>
      </c>
      <c r="D629" s="2" t="s">
        <v>487</v>
      </c>
      <c r="E629" s="46">
        <v>42490</v>
      </c>
      <c r="F629" s="245">
        <v>0.39583333333333331</v>
      </c>
      <c r="G629" s="2" t="s">
        <v>301</v>
      </c>
      <c r="H629" s="2" t="s">
        <v>302</v>
      </c>
      <c r="I629" s="2">
        <v>10</v>
      </c>
      <c r="J629" s="2" t="s">
        <v>488</v>
      </c>
      <c r="K629" s="2"/>
      <c r="L629" s="2"/>
      <c r="M629" s="2"/>
      <c r="N629" s="2"/>
      <c r="O629" s="2"/>
    </row>
    <row r="630" spans="1:15" x14ac:dyDescent="0.25">
      <c r="A630" s="2" t="s">
        <v>81</v>
      </c>
      <c r="B630" s="2" t="s">
        <v>493</v>
      </c>
      <c r="C630" s="2">
        <v>2</v>
      </c>
      <c r="D630" s="2" t="s">
        <v>414</v>
      </c>
      <c r="E630" s="46">
        <v>42494</v>
      </c>
      <c r="F630" s="245">
        <v>0.86041666666666661</v>
      </c>
      <c r="G630" s="2" t="s">
        <v>313</v>
      </c>
      <c r="H630" s="2" t="s">
        <v>314</v>
      </c>
      <c r="I630" s="2">
        <v>2</v>
      </c>
      <c r="J630" s="2" t="s">
        <v>297</v>
      </c>
      <c r="K630" s="2"/>
      <c r="L630" s="2"/>
      <c r="M630" s="2"/>
      <c r="N630" s="2"/>
      <c r="O630" s="2"/>
    </row>
    <row r="631" spans="1:15" x14ac:dyDescent="0.25">
      <c r="A631" s="2" t="s">
        <v>81</v>
      </c>
      <c r="B631" s="2" t="s">
        <v>493</v>
      </c>
      <c r="C631" s="2">
        <v>1</v>
      </c>
      <c r="D631" s="2" t="s">
        <v>506</v>
      </c>
      <c r="E631" s="46">
        <v>42495</v>
      </c>
      <c r="F631" s="2"/>
      <c r="G631" s="2" t="s">
        <v>301</v>
      </c>
      <c r="H631" s="2" t="s">
        <v>302</v>
      </c>
      <c r="I631" s="2"/>
      <c r="J631" s="2"/>
      <c r="K631" s="2"/>
      <c r="L631" s="2"/>
      <c r="M631" s="2"/>
      <c r="N631" s="2"/>
      <c r="O631" s="2"/>
    </row>
    <row r="632" spans="1:15" x14ac:dyDescent="0.25">
      <c r="A632" s="2" t="s">
        <v>81</v>
      </c>
      <c r="B632" s="2" t="s">
        <v>493</v>
      </c>
      <c r="C632" s="2">
        <v>1</v>
      </c>
      <c r="D632" s="2" t="s">
        <v>137</v>
      </c>
      <c r="E632" s="46">
        <v>42497</v>
      </c>
      <c r="F632" s="245">
        <v>0.375</v>
      </c>
      <c r="G632" s="2" t="s">
        <v>323</v>
      </c>
      <c r="H632" s="2" t="s">
        <v>324</v>
      </c>
      <c r="I632" s="2">
        <v>13</v>
      </c>
      <c r="J632" s="2" t="s">
        <v>325</v>
      </c>
      <c r="K632" s="2"/>
      <c r="L632" s="2"/>
      <c r="M632" s="2"/>
      <c r="N632" s="2"/>
      <c r="O632" s="2"/>
    </row>
    <row r="633" spans="1:15" x14ac:dyDescent="0.25">
      <c r="A633" s="2" t="s">
        <v>81</v>
      </c>
      <c r="B633" s="2" t="s">
        <v>493</v>
      </c>
      <c r="C633" s="2">
        <v>1</v>
      </c>
      <c r="D633" s="2" t="s">
        <v>358</v>
      </c>
      <c r="E633" s="46">
        <v>42502</v>
      </c>
      <c r="F633" s="245">
        <v>0.73611111111111116</v>
      </c>
      <c r="G633" s="2" t="s">
        <v>359</v>
      </c>
      <c r="H633" s="2" t="s">
        <v>360</v>
      </c>
      <c r="I633" s="2">
        <v>1</v>
      </c>
      <c r="J633" s="2"/>
      <c r="K633" s="2"/>
      <c r="L633" s="2"/>
      <c r="M633" s="2"/>
      <c r="N633" s="2"/>
      <c r="O633" s="2"/>
    </row>
    <row r="634" spans="1:15" x14ac:dyDescent="0.25">
      <c r="A634" s="2" t="s">
        <v>81</v>
      </c>
      <c r="B634" s="2" t="s">
        <v>493</v>
      </c>
      <c r="C634" s="2">
        <v>1</v>
      </c>
      <c r="D634" s="2" t="s">
        <v>414</v>
      </c>
      <c r="E634" s="46">
        <v>42502</v>
      </c>
      <c r="F634" s="245">
        <v>0.63611111111111118</v>
      </c>
      <c r="G634" s="2" t="s">
        <v>507</v>
      </c>
      <c r="H634" s="2" t="s">
        <v>508</v>
      </c>
      <c r="I634" s="2">
        <v>1</v>
      </c>
      <c r="J634" s="2" t="s">
        <v>509</v>
      </c>
      <c r="K634" s="2"/>
      <c r="L634" s="2"/>
      <c r="M634" s="2"/>
      <c r="N634" s="2"/>
      <c r="O634" s="2"/>
    </row>
    <row r="635" spans="1:15" x14ac:dyDescent="0.25">
      <c r="A635" s="2" t="s">
        <v>81</v>
      </c>
      <c r="B635" s="2" t="s">
        <v>493</v>
      </c>
      <c r="C635" s="2">
        <v>2</v>
      </c>
      <c r="D635" s="2" t="s">
        <v>510</v>
      </c>
      <c r="E635" s="46">
        <v>42502</v>
      </c>
      <c r="F635" s="245">
        <v>0.27499999999999997</v>
      </c>
      <c r="G635" s="2" t="s">
        <v>336</v>
      </c>
      <c r="H635" s="2" t="s">
        <v>337</v>
      </c>
      <c r="I635" s="2">
        <v>2</v>
      </c>
      <c r="J635" s="2" t="s">
        <v>511</v>
      </c>
      <c r="K635" s="2"/>
      <c r="L635" s="2"/>
      <c r="M635" s="2"/>
      <c r="N635" s="2"/>
      <c r="O635" s="2"/>
    </row>
    <row r="636" spans="1:15" x14ac:dyDescent="0.25">
      <c r="A636" s="2" t="s">
        <v>81</v>
      </c>
      <c r="B636" s="2" t="s">
        <v>493</v>
      </c>
      <c r="C636" s="2">
        <v>1</v>
      </c>
      <c r="D636" s="2" t="s">
        <v>72</v>
      </c>
      <c r="E636" s="46">
        <v>42503</v>
      </c>
      <c r="F636" s="245">
        <v>0.55555555555555558</v>
      </c>
      <c r="G636" s="2" t="s">
        <v>512</v>
      </c>
      <c r="H636" s="2" t="s">
        <v>513</v>
      </c>
      <c r="I636" s="2">
        <v>2</v>
      </c>
      <c r="J636" s="2" t="s">
        <v>514</v>
      </c>
      <c r="K636" s="2"/>
      <c r="L636" s="2"/>
      <c r="M636" s="2"/>
      <c r="N636" s="2"/>
      <c r="O636" s="2"/>
    </row>
    <row r="637" spans="1:15" x14ac:dyDescent="0.25">
      <c r="A637" s="2" t="s">
        <v>81</v>
      </c>
      <c r="B637" s="2" t="s">
        <v>493</v>
      </c>
      <c r="C637" s="2">
        <v>3</v>
      </c>
      <c r="D637" s="2" t="s">
        <v>137</v>
      </c>
      <c r="E637" s="46">
        <v>42503</v>
      </c>
      <c r="F637" s="245">
        <v>0.80555555555555547</v>
      </c>
      <c r="G637" s="2" t="s">
        <v>361</v>
      </c>
      <c r="H637" s="2" t="s">
        <v>362</v>
      </c>
      <c r="I637" s="2">
        <v>4</v>
      </c>
      <c r="J637" s="2"/>
      <c r="K637" s="2"/>
      <c r="L637" s="2"/>
      <c r="M637" s="2"/>
      <c r="N637" s="2"/>
      <c r="O637" s="2"/>
    </row>
    <row r="638" spans="1:15" x14ac:dyDescent="0.25">
      <c r="A638" s="2" t="s">
        <v>81</v>
      </c>
      <c r="B638" s="2" t="s">
        <v>493</v>
      </c>
      <c r="C638" s="2">
        <v>1</v>
      </c>
      <c r="D638" s="2" t="s">
        <v>414</v>
      </c>
      <c r="E638" s="46">
        <v>42503</v>
      </c>
      <c r="F638" s="245">
        <v>0.40277777777777773</v>
      </c>
      <c r="G638" s="2" t="s">
        <v>318</v>
      </c>
      <c r="H638" s="2" t="s">
        <v>319</v>
      </c>
      <c r="I638" s="2">
        <v>1</v>
      </c>
      <c r="J638" s="2" t="s">
        <v>380</v>
      </c>
      <c r="K638" s="2"/>
      <c r="L638" s="2"/>
      <c r="M638" s="2"/>
      <c r="N638" s="2"/>
      <c r="O638" s="2"/>
    </row>
    <row r="639" spans="1:15" x14ac:dyDescent="0.25">
      <c r="A639" s="2" t="s">
        <v>81</v>
      </c>
      <c r="B639" s="2" t="s">
        <v>493</v>
      </c>
      <c r="C639" s="2">
        <v>3</v>
      </c>
      <c r="D639" s="2" t="s">
        <v>515</v>
      </c>
      <c r="E639" s="46">
        <v>42504</v>
      </c>
      <c r="F639" s="245">
        <v>0.29166666666666669</v>
      </c>
      <c r="G639" s="2" t="s">
        <v>359</v>
      </c>
      <c r="H639" s="2" t="s">
        <v>360</v>
      </c>
      <c r="I639" s="2">
        <v>20</v>
      </c>
      <c r="J639" s="2" t="s">
        <v>516</v>
      </c>
      <c r="K639" s="2"/>
      <c r="L639" s="2"/>
      <c r="M639" s="2"/>
      <c r="N639" s="2"/>
      <c r="O639" s="2"/>
    </row>
    <row r="640" spans="1:15" x14ac:dyDescent="0.25">
      <c r="A640" s="2" t="s">
        <v>81</v>
      </c>
      <c r="B640" s="2" t="s">
        <v>493</v>
      </c>
      <c r="C640" s="2">
        <v>2</v>
      </c>
      <c r="D640" s="2" t="s">
        <v>416</v>
      </c>
      <c r="E640" s="46">
        <v>42504</v>
      </c>
      <c r="F640" s="245">
        <v>0.3125</v>
      </c>
      <c r="G640" s="2" t="s">
        <v>361</v>
      </c>
      <c r="H640" s="2" t="s">
        <v>362</v>
      </c>
      <c r="I640" s="2">
        <v>4</v>
      </c>
      <c r="J640" s="2" t="s">
        <v>426</v>
      </c>
      <c r="K640" s="2"/>
      <c r="L640" s="2"/>
      <c r="M640" s="2"/>
      <c r="N640" s="2"/>
      <c r="O640" s="2"/>
    </row>
    <row r="641" spans="1:15" x14ac:dyDescent="0.25">
      <c r="A641" s="2" t="s">
        <v>81</v>
      </c>
      <c r="B641" s="2" t="s">
        <v>493</v>
      </c>
      <c r="C641" s="2">
        <v>1</v>
      </c>
      <c r="D641" s="2" t="s">
        <v>414</v>
      </c>
      <c r="E641" s="46">
        <v>42504</v>
      </c>
      <c r="F641" s="245">
        <v>0.7319444444444444</v>
      </c>
      <c r="G641" s="2" t="s">
        <v>507</v>
      </c>
      <c r="H641" s="2" t="s">
        <v>508</v>
      </c>
      <c r="I641" s="2">
        <v>3</v>
      </c>
      <c r="J641" s="2" t="s">
        <v>334</v>
      </c>
      <c r="K641" s="2"/>
      <c r="L641" s="2"/>
      <c r="M641" s="2"/>
      <c r="N641" s="2"/>
      <c r="O641" s="2"/>
    </row>
    <row r="642" spans="1:15" x14ac:dyDescent="0.25">
      <c r="A642" s="2" t="s">
        <v>81</v>
      </c>
      <c r="B642" s="2" t="s">
        <v>493</v>
      </c>
      <c r="C642" s="2">
        <v>2</v>
      </c>
      <c r="D642" s="2" t="s">
        <v>354</v>
      </c>
      <c r="E642" s="46">
        <v>42504</v>
      </c>
      <c r="F642" s="245">
        <v>0.77430555555555547</v>
      </c>
      <c r="G642" s="2" t="s">
        <v>336</v>
      </c>
      <c r="H642" s="2" t="s">
        <v>337</v>
      </c>
      <c r="I642" s="2">
        <v>3</v>
      </c>
      <c r="J642" s="2" t="s">
        <v>517</v>
      </c>
      <c r="K642" s="2"/>
      <c r="L642" s="2"/>
      <c r="M642" s="2"/>
      <c r="N642" s="2"/>
      <c r="O642" s="2"/>
    </row>
    <row r="643" spans="1:15" x14ac:dyDescent="0.25">
      <c r="A643" s="2" t="s">
        <v>81</v>
      </c>
      <c r="B643" s="2" t="s">
        <v>493</v>
      </c>
      <c r="C643" s="2">
        <v>1</v>
      </c>
      <c r="D643" s="2" t="s">
        <v>422</v>
      </c>
      <c r="E643" s="46">
        <v>42504</v>
      </c>
      <c r="F643" s="245">
        <v>0.85</v>
      </c>
      <c r="G643" s="2" t="s">
        <v>368</v>
      </c>
      <c r="H643" s="2" t="s">
        <v>369</v>
      </c>
      <c r="I643" s="2">
        <v>4</v>
      </c>
      <c r="J643" s="2" t="s">
        <v>518</v>
      </c>
      <c r="K643" s="2"/>
      <c r="L643" s="2"/>
      <c r="M643" s="2"/>
      <c r="N643" s="2"/>
      <c r="O643" s="2"/>
    </row>
    <row r="644" spans="1:15" x14ac:dyDescent="0.25">
      <c r="A644" s="2" t="s">
        <v>81</v>
      </c>
      <c r="B644" s="2" t="s">
        <v>493</v>
      </c>
      <c r="C644" s="2">
        <v>1</v>
      </c>
      <c r="D644" s="2" t="s">
        <v>519</v>
      </c>
      <c r="E644" s="46">
        <v>42504</v>
      </c>
      <c r="F644" s="245">
        <v>0.64583333333333337</v>
      </c>
      <c r="G644" s="2" t="s">
        <v>313</v>
      </c>
      <c r="H644" s="2" t="s">
        <v>314</v>
      </c>
      <c r="I644" s="2">
        <v>5</v>
      </c>
      <c r="J644" s="2"/>
      <c r="K644" s="2"/>
      <c r="L644" s="2"/>
      <c r="M644" s="2"/>
      <c r="N644" s="2"/>
      <c r="O644" s="2"/>
    </row>
    <row r="645" spans="1:15" x14ac:dyDescent="0.25">
      <c r="A645" s="2" t="s">
        <v>81</v>
      </c>
      <c r="B645" s="2" t="s">
        <v>493</v>
      </c>
      <c r="C645" s="2">
        <v>3</v>
      </c>
      <c r="D645" s="2" t="s">
        <v>510</v>
      </c>
      <c r="E645" s="46">
        <v>42504</v>
      </c>
      <c r="F645" s="245">
        <v>0.30694444444444441</v>
      </c>
      <c r="G645" s="2" t="s">
        <v>507</v>
      </c>
      <c r="H645" s="2" t="s">
        <v>508</v>
      </c>
      <c r="I645" s="2">
        <v>2</v>
      </c>
      <c r="J645" s="2" t="s">
        <v>520</v>
      </c>
      <c r="K645" s="2"/>
      <c r="L645" s="2"/>
      <c r="M645" s="2"/>
      <c r="N645" s="2"/>
      <c r="O645" s="2"/>
    </row>
    <row r="646" spans="1:15" x14ac:dyDescent="0.25">
      <c r="A646" s="2" t="s">
        <v>81</v>
      </c>
      <c r="B646" s="2" t="s">
        <v>493</v>
      </c>
      <c r="C646" s="2">
        <v>2</v>
      </c>
      <c r="D646" s="2" t="s">
        <v>521</v>
      </c>
      <c r="E646" s="46">
        <v>42505</v>
      </c>
      <c r="F646" s="245">
        <v>0.35000000000000003</v>
      </c>
      <c r="G646" s="2" t="s">
        <v>504</v>
      </c>
      <c r="H646" s="2" t="s">
        <v>505</v>
      </c>
      <c r="I646" s="2">
        <v>1</v>
      </c>
      <c r="J646" s="2" t="s">
        <v>334</v>
      </c>
      <c r="K646" s="2"/>
      <c r="L646" s="2"/>
      <c r="M646" s="2"/>
      <c r="N646" s="2"/>
      <c r="O646" s="2"/>
    </row>
    <row r="647" spans="1:15" x14ac:dyDescent="0.25">
      <c r="A647" s="2" t="s">
        <v>81</v>
      </c>
      <c r="B647" s="2" t="s">
        <v>493</v>
      </c>
      <c r="C647" s="2">
        <v>1</v>
      </c>
      <c r="D647" s="2" t="s">
        <v>522</v>
      </c>
      <c r="E647" s="46">
        <v>42505</v>
      </c>
      <c r="F647" s="245">
        <v>0.20833333333333334</v>
      </c>
      <c r="G647" s="2" t="s">
        <v>368</v>
      </c>
      <c r="H647" s="2" t="s">
        <v>369</v>
      </c>
      <c r="I647" s="2">
        <v>1</v>
      </c>
      <c r="J647" s="2" t="s">
        <v>523</v>
      </c>
      <c r="K647" s="2"/>
      <c r="L647" s="2"/>
      <c r="M647" s="2"/>
      <c r="N647" s="2"/>
      <c r="O647" s="2"/>
    </row>
    <row r="648" spans="1:15" x14ac:dyDescent="0.25">
      <c r="A648" s="2" t="s">
        <v>81</v>
      </c>
      <c r="B648" s="2" t="s">
        <v>493</v>
      </c>
      <c r="C648" s="2">
        <v>3</v>
      </c>
      <c r="D648" s="2" t="s">
        <v>524</v>
      </c>
      <c r="E648" s="46">
        <v>42505</v>
      </c>
      <c r="F648" s="245">
        <v>0.34652777777777777</v>
      </c>
      <c r="G648" s="2" t="s">
        <v>525</v>
      </c>
      <c r="H648" s="2" t="s">
        <v>526</v>
      </c>
      <c r="I648" s="2">
        <v>1</v>
      </c>
      <c r="J648" s="2" t="s">
        <v>315</v>
      </c>
      <c r="K648" s="2"/>
      <c r="L648" s="2"/>
      <c r="M648" s="2"/>
      <c r="N648" s="2"/>
      <c r="O648" s="2"/>
    </row>
    <row r="649" spans="1:15" x14ac:dyDescent="0.25">
      <c r="A649" s="2" t="s">
        <v>81</v>
      </c>
      <c r="B649" s="2" t="s">
        <v>493</v>
      </c>
      <c r="C649" s="2">
        <v>1</v>
      </c>
      <c r="D649" s="2" t="s">
        <v>422</v>
      </c>
      <c r="E649" s="46">
        <v>42506</v>
      </c>
      <c r="F649" s="245">
        <v>0.38541666666666669</v>
      </c>
      <c r="G649" s="2" t="s">
        <v>313</v>
      </c>
      <c r="H649" s="2" t="s">
        <v>314</v>
      </c>
      <c r="I649" s="2">
        <v>3</v>
      </c>
      <c r="J649" s="2"/>
      <c r="K649" s="2"/>
      <c r="L649" s="2"/>
      <c r="M649" s="2"/>
      <c r="N649" s="2"/>
      <c r="O649" s="2"/>
    </row>
    <row r="650" spans="1:15" x14ac:dyDescent="0.25">
      <c r="A650" s="2" t="s">
        <v>81</v>
      </c>
      <c r="B650" s="2" t="s">
        <v>493</v>
      </c>
      <c r="C650" s="2">
        <v>2</v>
      </c>
      <c r="D650" s="2" t="s">
        <v>414</v>
      </c>
      <c r="E650" s="46">
        <v>42509</v>
      </c>
      <c r="F650" s="245">
        <v>0.25625000000000003</v>
      </c>
      <c r="G650" s="2" t="s">
        <v>313</v>
      </c>
      <c r="H650" s="2" t="s">
        <v>314</v>
      </c>
      <c r="I650" s="2">
        <v>1</v>
      </c>
      <c r="J650" s="2" t="s">
        <v>334</v>
      </c>
      <c r="K650" s="2"/>
      <c r="L650" s="2"/>
      <c r="M650" s="2"/>
      <c r="N650" s="2"/>
      <c r="O650" s="2"/>
    </row>
    <row r="651" spans="1:15" x14ac:dyDescent="0.25">
      <c r="A651" s="2" t="s">
        <v>81</v>
      </c>
      <c r="B651" s="2" t="s">
        <v>493</v>
      </c>
      <c r="C651" s="2">
        <v>2</v>
      </c>
      <c r="D651" s="2" t="s">
        <v>527</v>
      </c>
      <c r="E651" s="46">
        <v>42509</v>
      </c>
      <c r="F651" s="245">
        <v>0.375</v>
      </c>
      <c r="G651" s="2" t="s">
        <v>340</v>
      </c>
      <c r="H651" s="2" t="s">
        <v>341</v>
      </c>
      <c r="I651" s="2">
        <v>2</v>
      </c>
      <c r="J651" s="2"/>
      <c r="K651" s="2"/>
      <c r="L651" s="2"/>
      <c r="M651" s="2"/>
      <c r="N651" s="2"/>
      <c r="O651" s="2"/>
    </row>
    <row r="652" spans="1:15" x14ac:dyDescent="0.25">
      <c r="A652" s="2" t="s">
        <v>81</v>
      </c>
      <c r="B652" s="2" t="s">
        <v>493</v>
      </c>
      <c r="C652" s="2">
        <v>1</v>
      </c>
      <c r="D652" s="2" t="s">
        <v>519</v>
      </c>
      <c r="E652" s="46">
        <v>42510</v>
      </c>
      <c r="F652" s="245">
        <v>0.60833333333333328</v>
      </c>
      <c r="G652" s="2" t="s">
        <v>340</v>
      </c>
      <c r="H652" s="2" t="s">
        <v>341</v>
      </c>
      <c r="I652" s="2">
        <v>2</v>
      </c>
      <c r="J652" s="2" t="s">
        <v>315</v>
      </c>
      <c r="K652" s="2"/>
      <c r="L652" s="2"/>
      <c r="M652" s="2"/>
      <c r="N652" s="2"/>
      <c r="O652" s="2"/>
    </row>
    <row r="653" spans="1:15" x14ac:dyDescent="0.25">
      <c r="A653" s="2" t="s">
        <v>81</v>
      </c>
      <c r="B653" s="2" t="s">
        <v>493</v>
      </c>
      <c r="C653" s="2">
        <v>1</v>
      </c>
      <c r="D653" s="2" t="s">
        <v>519</v>
      </c>
      <c r="E653" s="46">
        <v>42512</v>
      </c>
      <c r="F653" s="245">
        <v>0.44861111111111113</v>
      </c>
      <c r="G653" s="2" t="s">
        <v>458</v>
      </c>
      <c r="H653" s="2" t="s">
        <v>528</v>
      </c>
      <c r="I653" s="2">
        <v>1</v>
      </c>
      <c r="J653" s="2" t="s">
        <v>315</v>
      </c>
      <c r="K653" s="2"/>
      <c r="L653" s="2"/>
      <c r="M653" s="2"/>
      <c r="N653" s="2"/>
      <c r="O653" s="2"/>
    </row>
    <row r="654" spans="1:15" x14ac:dyDescent="0.25">
      <c r="A654" s="2" t="s">
        <v>81</v>
      </c>
      <c r="B654" s="2" t="s">
        <v>493</v>
      </c>
      <c r="C654" s="2">
        <v>3</v>
      </c>
      <c r="D654" s="2" t="s">
        <v>519</v>
      </c>
      <c r="E654" s="46">
        <v>42512</v>
      </c>
      <c r="F654" s="245">
        <v>0.29444444444444445</v>
      </c>
      <c r="G654" s="2" t="s">
        <v>340</v>
      </c>
      <c r="H654" s="2" t="s">
        <v>341</v>
      </c>
      <c r="I654" s="2">
        <v>1</v>
      </c>
      <c r="J654" s="2" t="s">
        <v>315</v>
      </c>
      <c r="K654" s="2"/>
      <c r="L654" s="2"/>
      <c r="M654" s="2"/>
      <c r="N654" s="2"/>
      <c r="O654" s="2"/>
    </row>
    <row r="655" spans="1:15" x14ac:dyDescent="0.25">
      <c r="A655" s="2" t="s">
        <v>81</v>
      </c>
      <c r="B655" s="2" t="s">
        <v>493</v>
      </c>
      <c r="C655" s="2">
        <v>3</v>
      </c>
      <c r="D655" s="2" t="s">
        <v>519</v>
      </c>
      <c r="E655" s="46">
        <v>42513</v>
      </c>
      <c r="F655" s="245">
        <v>0.31041666666666667</v>
      </c>
      <c r="G655" s="2" t="s">
        <v>340</v>
      </c>
      <c r="H655" s="2" t="s">
        <v>341</v>
      </c>
      <c r="I655" s="2">
        <v>2</v>
      </c>
      <c r="J655" s="2" t="s">
        <v>315</v>
      </c>
      <c r="K655" s="2"/>
      <c r="L655" s="2"/>
      <c r="M655" s="2"/>
      <c r="N655" s="2"/>
      <c r="O655" s="2"/>
    </row>
    <row r="656" spans="1:15" x14ac:dyDescent="0.25">
      <c r="A656" s="2" t="s">
        <v>81</v>
      </c>
      <c r="B656" s="2" t="s">
        <v>493</v>
      </c>
      <c r="C656" s="2">
        <v>2</v>
      </c>
      <c r="D656" s="2" t="s">
        <v>529</v>
      </c>
      <c r="E656" s="46">
        <v>42521</v>
      </c>
      <c r="F656" s="245">
        <v>0.60416666666666663</v>
      </c>
      <c r="G656" s="2" t="s">
        <v>530</v>
      </c>
      <c r="H656" s="2" t="s">
        <v>531</v>
      </c>
      <c r="I656" s="2">
        <v>1</v>
      </c>
      <c r="J656" s="2" t="s">
        <v>532</v>
      </c>
      <c r="K656" s="2"/>
      <c r="L656" s="2"/>
      <c r="M656" s="2"/>
      <c r="N656" s="2"/>
      <c r="O656" s="2"/>
    </row>
    <row r="657" spans="1:15" x14ac:dyDescent="0.25">
      <c r="A657" s="2"/>
      <c r="C657" s="2">
        <f>SUM(C616:C656)</f>
        <v>74</v>
      </c>
      <c r="D657" s="2"/>
      <c r="E657" s="2"/>
      <c r="F657" s="2"/>
      <c r="G657" s="2"/>
      <c r="H657" s="2"/>
      <c r="I657" s="2"/>
      <c r="J657" s="2"/>
      <c r="K657" s="2"/>
      <c r="L657" s="2"/>
      <c r="M657" s="2"/>
      <c r="N657" s="2"/>
      <c r="O657" s="2"/>
    </row>
    <row r="658" spans="1:15" x14ac:dyDescent="0.25">
      <c r="K658" s="2"/>
      <c r="L658" s="2"/>
      <c r="M658" s="2"/>
      <c r="N658" s="2"/>
      <c r="O658" s="2"/>
    </row>
    <row r="659" spans="1:15" x14ac:dyDescent="0.25">
      <c r="A659" s="1" t="s">
        <v>546</v>
      </c>
      <c r="K659" s="2"/>
      <c r="L659" s="2"/>
      <c r="M659" s="2"/>
      <c r="N659" s="2"/>
      <c r="O659" s="2"/>
    </row>
    <row r="660" spans="1:15" x14ac:dyDescent="0.25">
      <c r="A660" s="1" t="s">
        <v>547</v>
      </c>
      <c r="C660" s="2"/>
      <c r="D660" s="2"/>
      <c r="E660" s="2"/>
      <c r="F660" s="2"/>
      <c r="G660" s="2"/>
      <c r="H660" s="2"/>
      <c r="I660" s="2"/>
      <c r="J660" s="2"/>
      <c r="K660" s="2"/>
      <c r="L660" s="2"/>
      <c r="M660" s="2"/>
      <c r="N660" s="2"/>
      <c r="O660" s="2"/>
    </row>
    <row r="661" spans="1:15" x14ac:dyDescent="0.25">
      <c r="C661" s="2"/>
      <c r="D661" s="2"/>
      <c r="E661" s="2" t="s">
        <v>278</v>
      </c>
      <c r="F661" s="2" t="s">
        <v>279</v>
      </c>
      <c r="G661" s="2"/>
      <c r="H661" s="2"/>
      <c r="I661" s="2"/>
      <c r="J661" s="2"/>
      <c r="K661" s="2"/>
      <c r="L661" s="2"/>
      <c r="M661" s="2"/>
      <c r="N661" s="2"/>
      <c r="O661" s="2"/>
    </row>
    <row r="662" spans="1:15" x14ac:dyDescent="0.25">
      <c r="A662" s="1"/>
      <c r="C662" s="2"/>
      <c r="D662" s="131" t="s">
        <v>19</v>
      </c>
      <c r="E662" s="97" t="s">
        <v>157</v>
      </c>
      <c r="F662" s="104" t="s">
        <v>157</v>
      </c>
      <c r="G662" s="2"/>
      <c r="H662" s="2"/>
      <c r="I662" s="2"/>
      <c r="J662" s="2"/>
      <c r="K662" s="2"/>
      <c r="L662" s="2"/>
      <c r="M662" s="2"/>
      <c r="N662" s="2"/>
      <c r="O662" s="2"/>
    </row>
    <row r="663" spans="1:15" x14ac:dyDescent="0.25">
      <c r="D663" s="3" t="s">
        <v>1</v>
      </c>
      <c r="E663" s="95">
        <v>10</v>
      </c>
      <c r="F663" s="95">
        <v>51</v>
      </c>
      <c r="K663" s="2"/>
      <c r="L663" s="2"/>
      <c r="M663" s="2"/>
      <c r="N663" s="2"/>
      <c r="O663" s="2"/>
    </row>
    <row r="664" spans="1:15" x14ac:dyDescent="0.25">
      <c r="D664" s="3" t="s">
        <v>41</v>
      </c>
      <c r="E664" s="95">
        <v>7</v>
      </c>
      <c r="F664" s="95">
        <v>20</v>
      </c>
      <c r="K664" s="2"/>
      <c r="L664" s="2"/>
      <c r="M664" s="2"/>
      <c r="N664" s="2"/>
      <c r="O664" s="2"/>
    </row>
    <row r="665" spans="1:15" x14ac:dyDescent="0.25">
      <c r="D665" s="102" t="s">
        <v>585</v>
      </c>
      <c r="E665" s="95">
        <v>0</v>
      </c>
      <c r="F665" s="95">
        <v>1</v>
      </c>
      <c r="K665" s="2"/>
      <c r="L665" s="2"/>
      <c r="M665" s="2"/>
      <c r="N665" s="2"/>
      <c r="O665" s="2"/>
    </row>
    <row r="666" spans="1:15" s="2" customFormat="1" x14ac:dyDescent="0.25">
      <c r="D666" s="3" t="s">
        <v>2</v>
      </c>
      <c r="E666" s="95">
        <v>16</v>
      </c>
      <c r="F666" s="95">
        <v>30</v>
      </c>
    </row>
    <row r="667" spans="1:15" x14ac:dyDescent="0.25">
      <c r="D667" s="3" t="s">
        <v>3</v>
      </c>
      <c r="E667" s="95">
        <v>50</v>
      </c>
      <c r="F667" s="95">
        <v>111</v>
      </c>
      <c r="K667" s="2"/>
      <c r="L667" s="2"/>
      <c r="M667" s="2"/>
      <c r="N667" s="2"/>
      <c r="O667" s="2"/>
    </row>
    <row r="668" spans="1:15" x14ac:dyDescent="0.25">
      <c r="D668" s="92" t="s">
        <v>4</v>
      </c>
      <c r="E668" s="95">
        <v>1</v>
      </c>
      <c r="F668" s="95">
        <v>5</v>
      </c>
      <c r="K668" s="2"/>
      <c r="L668" s="2"/>
      <c r="M668" s="2"/>
      <c r="N668" s="2"/>
      <c r="O668" s="2"/>
    </row>
    <row r="669" spans="1:15" x14ac:dyDescent="0.25">
      <c r="D669" s="92" t="s">
        <v>48</v>
      </c>
      <c r="E669" s="95">
        <v>1</v>
      </c>
      <c r="F669" s="95">
        <v>1</v>
      </c>
      <c r="K669" s="2"/>
      <c r="L669" s="2"/>
      <c r="M669" s="2"/>
      <c r="N669" s="2"/>
      <c r="O669" s="2"/>
    </row>
    <row r="670" spans="1:15" x14ac:dyDescent="0.25">
      <c r="D670" s="3" t="s">
        <v>6</v>
      </c>
      <c r="E670" s="95">
        <v>5</v>
      </c>
      <c r="F670" s="95">
        <v>10</v>
      </c>
      <c r="K670" s="2"/>
      <c r="L670" s="2"/>
      <c r="M670" s="2"/>
      <c r="N670" s="2"/>
      <c r="O670" s="2"/>
    </row>
    <row r="671" spans="1:15" x14ac:dyDescent="0.25">
      <c r="D671" s="110" t="s">
        <v>7</v>
      </c>
      <c r="E671" s="95">
        <v>8</v>
      </c>
      <c r="F671" s="95">
        <v>69</v>
      </c>
      <c r="K671" s="2"/>
      <c r="L671" s="2"/>
      <c r="M671" s="2"/>
      <c r="N671" s="2"/>
      <c r="O671" s="2"/>
    </row>
    <row r="672" spans="1:15" s="2" customFormat="1" x14ac:dyDescent="0.25">
      <c r="D672" s="92" t="s">
        <v>51</v>
      </c>
      <c r="E672" s="95">
        <v>2</v>
      </c>
      <c r="F672" s="95">
        <v>2</v>
      </c>
    </row>
    <row r="673" spans="4:15" s="2" customFormat="1" x14ac:dyDescent="0.25">
      <c r="D673" s="102" t="s">
        <v>42</v>
      </c>
      <c r="E673" s="95">
        <v>0</v>
      </c>
      <c r="F673" s="95">
        <v>4</v>
      </c>
    </row>
    <row r="674" spans="4:15" s="2" customFormat="1" x14ac:dyDescent="0.25">
      <c r="D674" s="102" t="s">
        <v>8</v>
      </c>
      <c r="E674" s="95">
        <v>0</v>
      </c>
      <c r="F674" s="95">
        <v>3</v>
      </c>
    </row>
    <row r="675" spans="4:15" s="2" customFormat="1" x14ac:dyDescent="0.25">
      <c r="D675" s="102" t="s">
        <v>9</v>
      </c>
      <c r="E675" s="95">
        <v>0</v>
      </c>
      <c r="F675" s="95">
        <v>11</v>
      </c>
    </row>
    <row r="676" spans="4:15" x14ac:dyDescent="0.25">
      <c r="D676" s="102" t="s">
        <v>10</v>
      </c>
      <c r="E676" s="95">
        <v>18</v>
      </c>
      <c r="F676" s="95">
        <v>60</v>
      </c>
      <c r="K676" s="2"/>
      <c r="L676" s="2"/>
    </row>
    <row r="677" spans="4:15" x14ac:dyDescent="0.25">
      <c r="D677" s="102" t="s">
        <v>11</v>
      </c>
      <c r="E677" s="95">
        <v>13</v>
      </c>
      <c r="F677" s="95">
        <v>95</v>
      </c>
      <c r="K677" s="2"/>
      <c r="L677" s="2"/>
      <c r="M677" s="2"/>
      <c r="N677" s="2"/>
      <c r="O677" s="2"/>
    </row>
    <row r="678" spans="4:15" x14ac:dyDescent="0.25">
      <c r="D678" s="102" t="s">
        <v>12</v>
      </c>
      <c r="E678" s="95">
        <v>17</v>
      </c>
      <c r="F678" s="95">
        <v>71</v>
      </c>
      <c r="K678" s="2"/>
      <c r="L678" s="2"/>
      <c r="M678" s="2"/>
      <c r="N678" s="2"/>
      <c r="O678" s="2"/>
    </row>
    <row r="679" spans="4:15" x14ac:dyDescent="0.25">
      <c r="D679" s="102" t="s">
        <v>32</v>
      </c>
      <c r="E679" s="95">
        <v>5</v>
      </c>
      <c r="F679" s="95">
        <v>7</v>
      </c>
      <c r="K679" s="2"/>
      <c r="L679" s="2"/>
      <c r="M679" s="2"/>
      <c r="N679" s="2"/>
      <c r="O679" s="2"/>
    </row>
    <row r="680" spans="4:15" x14ac:dyDescent="0.25">
      <c r="D680" s="102" t="s">
        <v>18</v>
      </c>
      <c r="E680" s="95">
        <v>41</v>
      </c>
      <c r="F680" s="95">
        <v>94</v>
      </c>
      <c r="K680" s="2"/>
      <c r="L680" s="2"/>
      <c r="M680" s="2"/>
      <c r="N680" s="2"/>
      <c r="O680" s="2"/>
    </row>
    <row r="681" spans="4:15" s="2" customFormat="1" x14ac:dyDescent="0.25">
      <c r="D681" s="102" t="s">
        <v>46</v>
      </c>
      <c r="E681" s="95">
        <v>0</v>
      </c>
      <c r="F681" s="95">
        <v>8</v>
      </c>
    </row>
    <row r="682" spans="4:15" x14ac:dyDescent="0.25">
      <c r="D682" s="102" t="s">
        <v>13</v>
      </c>
      <c r="E682" s="95">
        <v>1</v>
      </c>
      <c r="F682" s="95">
        <v>13</v>
      </c>
      <c r="K682" s="2"/>
      <c r="L682" s="2"/>
      <c r="M682" s="2"/>
      <c r="N682" s="2"/>
      <c r="O682" s="2"/>
    </row>
    <row r="683" spans="4:15" x14ac:dyDescent="0.25">
      <c r="D683" s="102" t="s">
        <v>14</v>
      </c>
      <c r="E683" s="95">
        <v>9</v>
      </c>
      <c r="F683" s="95">
        <v>52</v>
      </c>
      <c r="K683" s="2"/>
      <c r="L683" s="2"/>
      <c r="M683" s="2"/>
      <c r="N683" s="2"/>
      <c r="O683" s="2"/>
    </row>
    <row r="684" spans="4:15" s="2" customFormat="1" x14ac:dyDescent="0.25">
      <c r="D684" s="102" t="s">
        <v>40</v>
      </c>
      <c r="E684" s="95">
        <v>0</v>
      </c>
      <c r="F684" s="95">
        <v>3</v>
      </c>
    </row>
    <row r="685" spans="4:15" x14ac:dyDescent="0.25">
      <c r="D685" s="102" t="s">
        <v>15</v>
      </c>
      <c r="E685" s="95">
        <v>4</v>
      </c>
      <c r="F685" s="95">
        <v>19</v>
      </c>
      <c r="K685" s="2"/>
      <c r="L685" s="2"/>
      <c r="M685" s="2"/>
      <c r="N685" s="2"/>
      <c r="O685" s="2"/>
    </row>
    <row r="686" spans="4:15" s="2" customFormat="1" x14ac:dyDescent="0.25">
      <c r="D686" s="102" t="s">
        <v>54</v>
      </c>
      <c r="E686" s="95">
        <v>0</v>
      </c>
      <c r="F686" s="95">
        <v>1</v>
      </c>
    </row>
    <row r="687" spans="4:15" x14ac:dyDescent="0.25">
      <c r="D687" s="102" t="s">
        <v>47</v>
      </c>
      <c r="E687" s="95">
        <v>4</v>
      </c>
      <c r="F687" s="95">
        <v>13</v>
      </c>
      <c r="K687" s="2"/>
      <c r="L687" s="2"/>
      <c r="M687" s="2"/>
      <c r="N687" s="2"/>
      <c r="O687" s="2"/>
    </row>
    <row r="688" spans="4:15" s="2" customFormat="1" x14ac:dyDescent="0.25">
      <c r="D688" s="41" t="s">
        <v>16</v>
      </c>
      <c r="E688" s="95">
        <v>0</v>
      </c>
      <c r="F688" s="95">
        <v>18</v>
      </c>
    </row>
    <row r="689" spans="1:15" x14ac:dyDescent="0.25">
      <c r="D689" s="226" t="s">
        <v>24</v>
      </c>
      <c r="E689" s="195">
        <v>212</v>
      </c>
      <c r="F689" s="196">
        <f>SUM(F663:F688)</f>
        <v>772</v>
      </c>
      <c r="K689" s="2"/>
      <c r="L689" s="2"/>
      <c r="M689" s="2"/>
      <c r="N689" s="2"/>
      <c r="O689" s="2"/>
    </row>
    <row r="690" spans="1:15" s="2" customFormat="1" x14ac:dyDescent="0.25">
      <c r="D690" s="166"/>
      <c r="E690" s="154"/>
      <c r="F690" s="154"/>
    </row>
    <row r="691" spans="1:15" x14ac:dyDescent="0.25">
      <c r="K691" s="2"/>
      <c r="L691" s="2"/>
      <c r="M691" s="2"/>
      <c r="N691" s="2"/>
      <c r="O691" s="2"/>
    </row>
    <row r="692" spans="1:15" x14ac:dyDescent="0.25">
      <c r="A692" s="1" t="s">
        <v>282</v>
      </c>
      <c r="B692" s="1" t="s">
        <v>283</v>
      </c>
      <c r="C692" s="1" t="s">
        <v>284</v>
      </c>
      <c r="D692" s="1" t="s">
        <v>285</v>
      </c>
      <c r="E692" s="1" t="s">
        <v>286</v>
      </c>
      <c r="F692" s="1" t="s">
        <v>287</v>
      </c>
      <c r="G692" s="1" t="s">
        <v>288</v>
      </c>
      <c r="H692" s="1" t="s">
        <v>289</v>
      </c>
      <c r="I692" s="1" t="s">
        <v>544</v>
      </c>
      <c r="J692" s="1" t="s">
        <v>290</v>
      </c>
      <c r="K692" s="2"/>
      <c r="L692" s="2"/>
      <c r="M692" s="2"/>
      <c r="N692" s="2"/>
      <c r="O692" s="2"/>
    </row>
    <row r="693" spans="1:15" x14ac:dyDescent="0.25">
      <c r="A693" s="2" t="s">
        <v>80</v>
      </c>
      <c r="B693" s="2" t="s">
        <v>343</v>
      </c>
      <c r="C693" s="2">
        <v>2</v>
      </c>
      <c r="D693" s="2" t="s">
        <v>548</v>
      </c>
      <c r="E693" s="46">
        <v>42496</v>
      </c>
      <c r="F693" s="245">
        <v>0.70833333333333337</v>
      </c>
      <c r="G693" s="2" t="s">
        <v>301</v>
      </c>
      <c r="H693" s="2" t="s">
        <v>302</v>
      </c>
      <c r="I693" s="2">
        <v>3</v>
      </c>
      <c r="J693" s="2"/>
      <c r="K693" s="2"/>
      <c r="L693" s="2"/>
      <c r="M693" s="2"/>
      <c r="N693" s="2"/>
      <c r="O693" s="2"/>
    </row>
    <row r="694" spans="1:15" x14ac:dyDescent="0.25">
      <c r="A694" s="2" t="s">
        <v>80</v>
      </c>
      <c r="B694" s="2" t="s">
        <v>343</v>
      </c>
      <c r="C694" s="2">
        <v>16</v>
      </c>
      <c r="D694" s="2" t="s">
        <v>548</v>
      </c>
      <c r="E694" s="46">
        <v>42501</v>
      </c>
      <c r="F694" s="245">
        <v>0.33333333333333331</v>
      </c>
      <c r="G694" s="2" t="s">
        <v>301</v>
      </c>
      <c r="H694" s="2" t="s">
        <v>302</v>
      </c>
      <c r="I694" s="2">
        <v>3</v>
      </c>
      <c r="J694" s="2"/>
      <c r="K694" s="2"/>
      <c r="L694" s="2"/>
      <c r="M694" s="2"/>
      <c r="N694" s="2"/>
      <c r="O694" s="2"/>
    </row>
    <row r="695" spans="1:15" ht="13.5" customHeight="1" x14ac:dyDescent="0.25">
      <c r="A695" s="2" t="s">
        <v>80</v>
      </c>
      <c r="B695" s="2" t="s">
        <v>343</v>
      </c>
      <c r="C695" s="2">
        <v>6</v>
      </c>
      <c r="D695" s="2" t="s">
        <v>547</v>
      </c>
      <c r="E695" s="46">
        <v>42505</v>
      </c>
      <c r="F695" s="245">
        <v>0.75</v>
      </c>
      <c r="G695" s="2" t="s">
        <v>366</v>
      </c>
      <c r="H695" s="2" t="s">
        <v>367</v>
      </c>
      <c r="I695" s="2">
        <v>2</v>
      </c>
      <c r="J695" s="2"/>
      <c r="K695" s="2"/>
      <c r="L695" s="2"/>
      <c r="M695" s="2"/>
      <c r="N695" s="2"/>
      <c r="O695" s="2"/>
    </row>
    <row r="696" spans="1:15" x14ac:dyDescent="0.25">
      <c r="A696" s="2" t="s">
        <v>80</v>
      </c>
      <c r="B696" s="2" t="s">
        <v>343</v>
      </c>
      <c r="C696" s="2">
        <v>36</v>
      </c>
      <c r="D696" s="2" t="s">
        <v>547</v>
      </c>
      <c r="E696" s="46">
        <v>42541</v>
      </c>
      <c r="F696" s="245">
        <v>0.75</v>
      </c>
      <c r="G696" s="2" t="s">
        <v>549</v>
      </c>
      <c r="H696" s="2" t="s">
        <v>550</v>
      </c>
      <c r="I696" s="2">
        <v>2</v>
      </c>
      <c r="J696" s="2" t="s">
        <v>551</v>
      </c>
      <c r="K696" s="2"/>
      <c r="L696" s="2"/>
      <c r="M696" s="2"/>
      <c r="N696" s="2"/>
      <c r="O696" s="2"/>
    </row>
    <row r="697" spans="1:15" x14ac:dyDescent="0.25">
      <c r="A697" s="2"/>
      <c r="C697" s="2">
        <f>SUM(C693:C696)</f>
        <v>60</v>
      </c>
      <c r="D697" s="2"/>
      <c r="E697" s="46"/>
      <c r="F697" s="245"/>
      <c r="G697" s="2"/>
      <c r="H697" s="2"/>
      <c r="I697" s="2"/>
      <c r="J697" s="2"/>
      <c r="K697" s="2"/>
      <c r="L697" s="2"/>
      <c r="M697" s="2"/>
      <c r="N697" s="2"/>
      <c r="O697" s="2"/>
    </row>
    <row r="698" spans="1:15" x14ac:dyDescent="0.25">
      <c r="A698" s="2" t="s">
        <v>2</v>
      </c>
      <c r="B698" s="2" t="s">
        <v>371</v>
      </c>
      <c r="C698" s="2">
        <v>1</v>
      </c>
      <c r="D698" s="2" t="s">
        <v>548</v>
      </c>
      <c r="E698" s="46">
        <v>42481</v>
      </c>
      <c r="F698" s="245">
        <v>0.69791666666666663</v>
      </c>
      <c r="G698" s="2" t="s">
        <v>301</v>
      </c>
      <c r="H698" s="2" t="s">
        <v>302</v>
      </c>
      <c r="I698" s="2">
        <v>5</v>
      </c>
      <c r="J698" s="2" t="s">
        <v>375</v>
      </c>
      <c r="K698" s="2"/>
      <c r="L698" s="2"/>
      <c r="M698" s="2"/>
      <c r="N698" s="2"/>
      <c r="O698" s="2"/>
    </row>
    <row r="699" spans="1:15" x14ac:dyDescent="0.25">
      <c r="A699" s="2" t="s">
        <v>2</v>
      </c>
      <c r="B699" s="2" t="s">
        <v>371</v>
      </c>
      <c r="C699" s="2">
        <v>4</v>
      </c>
      <c r="D699" s="2" t="s">
        <v>547</v>
      </c>
      <c r="E699" s="46">
        <v>42482</v>
      </c>
      <c r="F699" s="245">
        <v>0.71458333333333324</v>
      </c>
      <c r="G699" s="2" t="s">
        <v>373</v>
      </c>
      <c r="H699" s="2" t="s">
        <v>374</v>
      </c>
      <c r="I699" s="2">
        <v>8</v>
      </c>
      <c r="J699" s="2" t="s">
        <v>315</v>
      </c>
      <c r="K699" s="2"/>
      <c r="L699" s="2"/>
      <c r="M699" s="2"/>
      <c r="N699" s="2"/>
      <c r="O699" s="2"/>
    </row>
    <row r="700" spans="1:15" x14ac:dyDescent="0.25">
      <c r="A700" s="2" t="s">
        <v>2</v>
      </c>
      <c r="B700" s="2" t="s">
        <v>371</v>
      </c>
      <c r="C700" s="2">
        <v>2</v>
      </c>
      <c r="D700" s="2" t="s">
        <v>547</v>
      </c>
      <c r="E700" s="46">
        <v>42484</v>
      </c>
      <c r="F700" s="245">
        <v>0.32569444444444445</v>
      </c>
      <c r="G700" s="2" t="s">
        <v>552</v>
      </c>
      <c r="H700" s="2" t="s">
        <v>553</v>
      </c>
      <c r="I700" s="2">
        <v>1</v>
      </c>
      <c r="J700" s="2" t="s">
        <v>315</v>
      </c>
      <c r="K700" s="2"/>
      <c r="L700" s="2"/>
      <c r="M700" s="2"/>
      <c r="N700" s="2"/>
      <c r="O700" s="2"/>
    </row>
    <row r="701" spans="1:15" x14ac:dyDescent="0.25">
      <c r="A701" s="2" t="s">
        <v>2</v>
      </c>
      <c r="B701" s="2" t="s">
        <v>371</v>
      </c>
      <c r="C701" s="2">
        <v>4</v>
      </c>
      <c r="D701" s="2" t="s">
        <v>547</v>
      </c>
      <c r="E701" s="46">
        <v>42484</v>
      </c>
      <c r="F701" s="245">
        <v>0.65347222222222223</v>
      </c>
      <c r="G701" s="2" t="s">
        <v>313</v>
      </c>
      <c r="H701" s="2" t="s">
        <v>314</v>
      </c>
      <c r="I701" s="2">
        <v>2</v>
      </c>
      <c r="J701" s="2" t="s">
        <v>315</v>
      </c>
      <c r="K701" s="2"/>
      <c r="L701" s="2"/>
      <c r="M701" s="2"/>
      <c r="N701" s="2"/>
      <c r="O701" s="2"/>
    </row>
    <row r="702" spans="1:15" x14ac:dyDescent="0.25">
      <c r="A702" s="2" t="s">
        <v>2</v>
      </c>
      <c r="B702" s="2" t="s">
        <v>371</v>
      </c>
      <c r="C702" s="2">
        <v>9</v>
      </c>
      <c r="D702" s="2" t="s">
        <v>548</v>
      </c>
      <c r="E702" s="46">
        <v>42486</v>
      </c>
      <c r="F702" s="245">
        <v>0.79166666666666663</v>
      </c>
      <c r="G702" s="2" t="s">
        <v>301</v>
      </c>
      <c r="H702" s="2" t="s">
        <v>302</v>
      </c>
      <c r="I702" s="2">
        <v>6</v>
      </c>
      <c r="J702" s="2"/>
      <c r="K702" s="2"/>
      <c r="L702" s="2"/>
      <c r="M702" s="2"/>
      <c r="N702" s="2"/>
      <c r="O702" s="2"/>
    </row>
    <row r="703" spans="1:15" x14ac:dyDescent="0.25">
      <c r="A703" s="2" t="s">
        <v>2</v>
      </c>
      <c r="B703" s="2" t="s">
        <v>371</v>
      </c>
      <c r="C703" s="2">
        <v>1</v>
      </c>
      <c r="D703" s="2" t="s">
        <v>547</v>
      </c>
      <c r="E703" s="46">
        <v>42494</v>
      </c>
      <c r="F703" s="245">
        <v>0.61319444444444449</v>
      </c>
      <c r="G703" s="2" t="s">
        <v>549</v>
      </c>
      <c r="H703" s="2" t="s">
        <v>550</v>
      </c>
      <c r="I703" s="2">
        <v>2</v>
      </c>
      <c r="J703" s="2" t="s">
        <v>554</v>
      </c>
      <c r="K703" s="2"/>
      <c r="L703" s="2"/>
      <c r="M703" s="2"/>
      <c r="N703" s="2"/>
      <c r="O703" s="2"/>
    </row>
    <row r="704" spans="1:15" x14ac:dyDescent="0.25">
      <c r="A704" s="2" t="s">
        <v>2</v>
      </c>
      <c r="B704" s="2" t="s">
        <v>371</v>
      </c>
      <c r="C704" s="2">
        <v>6</v>
      </c>
      <c r="D704" s="2" t="s">
        <v>548</v>
      </c>
      <c r="E704" s="46">
        <v>42496</v>
      </c>
      <c r="F704" s="245">
        <v>0.70833333333333337</v>
      </c>
      <c r="G704" s="2" t="s">
        <v>301</v>
      </c>
      <c r="H704" s="2" t="s">
        <v>302</v>
      </c>
      <c r="I704" s="2">
        <v>3</v>
      </c>
      <c r="J704" s="2"/>
      <c r="K704" s="2"/>
      <c r="L704" s="2"/>
      <c r="M704" s="2"/>
      <c r="N704" s="2"/>
      <c r="O704" s="2"/>
    </row>
    <row r="705" spans="1:15" x14ac:dyDescent="0.25">
      <c r="A705" s="2" t="s">
        <v>2</v>
      </c>
      <c r="B705" s="2" t="s">
        <v>371</v>
      </c>
      <c r="C705" s="2">
        <v>1</v>
      </c>
      <c r="D705" s="2" t="s">
        <v>547</v>
      </c>
      <c r="E705" s="46">
        <v>42500</v>
      </c>
      <c r="F705" s="245">
        <v>0.54166666666666663</v>
      </c>
      <c r="G705" s="2" t="s">
        <v>320</v>
      </c>
      <c r="H705" s="2" t="s">
        <v>321</v>
      </c>
      <c r="I705" s="2">
        <v>1</v>
      </c>
      <c r="J705" s="2" t="s">
        <v>380</v>
      </c>
      <c r="K705" s="2"/>
      <c r="L705" s="2"/>
      <c r="M705" s="2"/>
      <c r="N705" s="2"/>
      <c r="O705" s="2"/>
    </row>
    <row r="706" spans="1:15" x14ac:dyDescent="0.25">
      <c r="A706" s="2" t="s">
        <v>2</v>
      </c>
      <c r="B706" s="2" t="s">
        <v>371</v>
      </c>
      <c r="C706" s="2">
        <v>1</v>
      </c>
      <c r="D706" s="2" t="s">
        <v>547</v>
      </c>
      <c r="E706" s="46">
        <v>42504</v>
      </c>
      <c r="F706" s="245">
        <v>0.58680555555555558</v>
      </c>
      <c r="G706" s="2" t="s">
        <v>363</v>
      </c>
      <c r="H706" s="2" t="s">
        <v>364</v>
      </c>
      <c r="I706" s="2">
        <v>2</v>
      </c>
      <c r="J706" s="2"/>
      <c r="K706" s="2"/>
      <c r="L706" s="2"/>
      <c r="M706" s="2"/>
      <c r="N706" s="2"/>
      <c r="O706" s="2"/>
    </row>
    <row r="707" spans="1:15" x14ac:dyDescent="0.25">
      <c r="A707" s="2" t="s">
        <v>2</v>
      </c>
      <c r="B707" s="2" t="s">
        <v>371</v>
      </c>
      <c r="C707" s="2">
        <v>1</v>
      </c>
      <c r="D707" s="2" t="s">
        <v>547</v>
      </c>
      <c r="E707" s="46">
        <v>42504</v>
      </c>
      <c r="F707" s="245">
        <v>0.44444444444444442</v>
      </c>
      <c r="G707" s="2" t="s">
        <v>361</v>
      </c>
      <c r="H707" s="2" t="s">
        <v>362</v>
      </c>
      <c r="I707" s="2">
        <v>4</v>
      </c>
      <c r="J707" s="2"/>
    </row>
    <row r="708" spans="1:15" x14ac:dyDescent="0.25">
      <c r="A708" s="2"/>
      <c r="C708" s="2">
        <f>SUM(C698:C707)</f>
        <v>30</v>
      </c>
      <c r="D708" s="2"/>
      <c r="E708" s="2"/>
      <c r="F708" s="2"/>
      <c r="G708" s="2"/>
      <c r="H708" s="2"/>
      <c r="I708" s="2"/>
      <c r="J708" s="2"/>
    </row>
    <row r="709" spans="1:15" x14ac:dyDescent="0.25">
      <c r="A709" s="2" t="s">
        <v>14</v>
      </c>
      <c r="B709" s="2" t="s">
        <v>394</v>
      </c>
      <c r="C709" s="2">
        <v>5</v>
      </c>
      <c r="D709" s="2" t="s">
        <v>547</v>
      </c>
      <c r="E709" s="46">
        <v>42484</v>
      </c>
      <c r="F709" s="245">
        <v>0.65347222222222223</v>
      </c>
      <c r="G709" s="2" t="s">
        <v>313</v>
      </c>
      <c r="H709" s="2" t="s">
        <v>314</v>
      </c>
      <c r="I709" s="2">
        <v>2</v>
      </c>
      <c r="J709" s="2" t="s">
        <v>315</v>
      </c>
    </row>
    <row r="710" spans="1:15" x14ac:dyDescent="0.25">
      <c r="A710" s="2" t="s">
        <v>14</v>
      </c>
      <c r="B710" s="2" t="s">
        <v>394</v>
      </c>
      <c r="C710" s="2">
        <v>8</v>
      </c>
      <c r="D710" s="2" t="s">
        <v>547</v>
      </c>
      <c r="E710" s="46">
        <v>42484</v>
      </c>
      <c r="F710" s="245">
        <v>0.32569444444444445</v>
      </c>
      <c r="G710" s="2" t="s">
        <v>555</v>
      </c>
      <c r="H710" s="2" t="s">
        <v>553</v>
      </c>
      <c r="I710" s="2">
        <v>1</v>
      </c>
      <c r="J710" s="2" t="s">
        <v>315</v>
      </c>
    </row>
    <row r="711" spans="1:15" x14ac:dyDescent="0.25">
      <c r="A711" s="2" t="s">
        <v>14</v>
      </c>
      <c r="B711" s="2" t="s">
        <v>394</v>
      </c>
      <c r="C711" s="2">
        <v>1</v>
      </c>
      <c r="D711" s="2" t="s">
        <v>548</v>
      </c>
      <c r="E711" s="46">
        <v>42486</v>
      </c>
      <c r="F711" s="245">
        <v>0.79166666666666663</v>
      </c>
      <c r="G711" s="2" t="s">
        <v>301</v>
      </c>
      <c r="H711" s="2" t="s">
        <v>302</v>
      </c>
      <c r="I711" s="2">
        <v>6</v>
      </c>
      <c r="J711" s="2"/>
    </row>
    <row r="712" spans="1:15" x14ac:dyDescent="0.25">
      <c r="A712" s="2" t="s">
        <v>14</v>
      </c>
      <c r="B712" s="2" t="s">
        <v>394</v>
      </c>
      <c r="C712" s="2">
        <v>17</v>
      </c>
      <c r="D712" s="2" t="s">
        <v>547</v>
      </c>
      <c r="E712" s="46">
        <v>42494</v>
      </c>
      <c r="F712" s="245">
        <v>0.61319444444444449</v>
      </c>
      <c r="G712" s="2" t="s">
        <v>549</v>
      </c>
      <c r="H712" s="2" t="s">
        <v>550</v>
      </c>
      <c r="I712" s="2">
        <v>2</v>
      </c>
      <c r="J712" s="2" t="s">
        <v>554</v>
      </c>
    </row>
    <row r="713" spans="1:15" x14ac:dyDescent="0.25">
      <c r="A713" s="2" t="s">
        <v>14</v>
      </c>
      <c r="B713" s="2" t="s">
        <v>394</v>
      </c>
      <c r="C713" s="2">
        <v>6</v>
      </c>
      <c r="D713" s="2" t="s">
        <v>548</v>
      </c>
      <c r="E713" s="46">
        <v>42496</v>
      </c>
      <c r="F713" s="245">
        <v>0.70833333333333337</v>
      </c>
      <c r="G713" s="2" t="s">
        <v>301</v>
      </c>
      <c r="H713" s="2" t="s">
        <v>302</v>
      </c>
      <c r="I713" s="2">
        <v>3</v>
      </c>
      <c r="J713" s="2"/>
    </row>
    <row r="714" spans="1:15" x14ac:dyDescent="0.25">
      <c r="A714" s="2" t="s">
        <v>14</v>
      </c>
      <c r="B714" s="2" t="s">
        <v>394</v>
      </c>
      <c r="C714" s="2">
        <v>4</v>
      </c>
      <c r="D714" s="2" t="s">
        <v>547</v>
      </c>
      <c r="E714" s="46">
        <v>42503</v>
      </c>
      <c r="F714" s="245">
        <v>0.3354166666666667</v>
      </c>
      <c r="G714" s="2" t="s">
        <v>381</v>
      </c>
      <c r="H714" s="2" t="s">
        <v>382</v>
      </c>
      <c r="I714" s="2">
        <v>19</v>
      </c>
      <c r="J714" s="2" t="s">
        <v>556</v>
      </c>
    </row>
    <row r="715" spans="1:15" x14ac:dyDescent="0.25">
      <c r="A715" s="2" t="s">
        <v>14</v>
      </c>
      <c r="B715" s="2" t="s">
        <v>394</v>
      </c>
      <c r="C715" s="2">
        <v>2</v>
      </c>
      <c r="D715" s="2" t="s">
        <v>547</v>
      </c>
      <c r="E715" s="46">
        <v>42503</v>
      </c>
      <c r="F715" s="245">
        <v>0.28125</v>
      </c>
      <c r="G715" s="2" t="s">
        <v>361</v>
      </c>
      <c r="H715" s="2" t="s">
        <v>362</v>
      </c>
      <c r="I715" s="2">
        <v>4</v>
      </c>
      <c r="J715" s="2"/>
    </row>
    <row r="716" spans="1:15" x14ac:dyDescent="0.25">
      <c r="A716" s="2" t="s">
        <v>14</v>
      </c>
      <c r="B716" s="2" t="s">
        <v>394</v>
      </c>
      <c r="C716" s="2">
        <v>4</v>
      </c>
      <c r="D716" s="2" t="s">
        <v>547</v>
      </c>
      <c r="E716" s="46">
        <v>42504</v>
      </c>
      <c r="F716" s="245">
        <v>0.29166666666666669</v>
      </c>
      <c r="G716" s="2" t="s">
        <v>381</v>
      </c>
      <c r="H716" s="2" t="s">
        <v>382</v>
      </c>
      <c r="I716" s="2">
        <v>18</v>
      </c>
      <c r="J716" s="2"/>
    </row>
    <row r="717" spans="1:15" x14ac:dyDescent="0.25">
      <c r="A717" s="2" t="s">
        <v>14</v>
      </c>
      <c r="B717" s="2" t="s">
        <v>394</v>
      </c>
      <c r="C717" s="2">
        <v>1</v>
      </c>
      <c r="D717" s="2" t="s">
        <v>548</v>
      </c>
      <c r="E717" s="46">
        <v>42506</v>
      </c>
      <c r="F717" s="245">
        <v>0.5</v>
      </c>
      <c r="G717" s="2" t="s">
        <v>301</v>
      </c>
      <c r="H717" s="2" t="s">
        <v>302</v>
      </c>
      <c r="I717" s="2">
        <v>4</v>
      </c>
      <c r="J717" s="2"/>
    </row>
    <row r="718" spans="1:15" x14ac:dyDescent="0.25">
      <c r="A718" s="2" t="s">
        <v>14</v>
      </c>
      <c r="B718" s="2" t="s">
        <v>394</v>
      </c>
      <c r="C718" s="2">
        <v>3</v>
      </c>
      <c r="D718" s="2" t="s">
        <v>557</v>
      </c>
      <c r="E718" s="46">
        <v>42509</v>
      </c>
      <c r="F718" s="245">
        <v>0.47916666666666669</v>
      </c>
      <c r="G718" s="2" t="s">
        <v>432</v>
      </c>
      <c r="H718" s="2" t="s">
        <v>433</v>
      </c>
      <c r="I718" s="2">
        <v>2</v>
      </c>
      <c r="J718" s="2"/>
    </row>
    <row r="719" spans="1:15" x14ac:dyDescent="0.25">
      <c r="A719" s="2" t="s">
        <v>14</v>
      </c>
      <c r="B719" s="2" t="s">
        <v>394</v>
      </c>
      <c r="C719" s="2">
        <v>1</v>
      </c>
      <c r="D719" s="2" t="s">
        <v>548</v>
      </c>
      <c r="E719" s="46">
        <v>42511</v>
      </c>
      <c r="F719" s="245">
        <v>0.70833333333333337</v>
      </c>
      <c r="G719" s="2" t="s">
        <v>301</v>
      </c>
      <c r="H719" s="2" t="s">
        <v>302</v>
      </c>
      <c r="I719" s="2">
        <v>4</v>
      </c>
      <c r="J719" s="2"/>
    </row>
    <row r="720" spans="1:15" x14ac:dyDescent="0.25">
      <c r="A720" s="2"/>
      <c r="C720" s="2">
        <f>SUM(C709:C719)</f>
        <v>52</v>
      </c>
      <c r="D720" s="2"/>
      <c r="E720" s="46"/>
      <c r="F720" s="245"/>
      <c r="G720" s="2"/>
      <c r="H720" s="2"/>
      <c r="I720" s="2"/>
      <c r="J720" s="2"/>
    </row>
    <row r="721" spans="1:10" x14ac:dyDescent="0.25">
      <c r="A721" s="2" t="s">
        <v>558</v>
      </c>
      <c r="B721" s="2" t="s">
        <v>559</v>
      </c>
      <c r="C721" s="2">
        <v>1</v>
      </c>
      <c r="D721" s="2" t="s">
        <v>548</v>
      </c>
      <c r="E721" s="46">
        <v>42501</v>
      </c>
      <c r="F721" s="245">
        <v>0.33333333333333331</v>
      </c>
      <c r="G721" s="2" t="s">
        <v>301</v>
      </c>
      <c r="H721" s="2" t="s">
        <v>302</v>
      </c>
      <c r="I721" s="2">
        <v>3</v>
      </c>
      <c r="J721" s="2"/>
    </row>
    <row r="722" spans="1:10" x14ac:dyDescent="0.25">
      <c r="A722" s="2"/>
      <c r="C722" s="2">
        <f>SUM(C721)</f>
        <v>1</v>
      </c>
      <c r="D722" s="2"/>
      <c r="E722" s="46"/>
      <c r="F722" s="245"/>
      <c r="G722" s="2"/>
      <c r="H722" s="2"/>
      <c r="I722" s="2"/>
      <c r="J722" s="2"/>
    </row>
    <row r="723" spans="1:10" x14ac:dyDescent="0.25">
      <c r="A723" s="2" t="s">
        <v>3</v>
      </c>
      <c r="B723" s="2" t="s">
        <v>412</v>
      </c>
      <c r="C723" s="2">
        <v>2</v>
      </c>
      <c r="D723" s="2" t="s">
        <v>547</v>
      </c>
      <c r="E723" s="46">
        <v>42473</v>
      </c>
      <c r="F723" s="245">
        <v>0.5</v>
      </c>
      <c r="G723" s="2" t="s">
        <v>301</v>
      </c>
      <c r="H723" s="2" t="s">
        <v>302</v>
      </c>
      <c r="I723" s="2">
        <v>1</v>
      </c>
      <c r="J723" s="2" t="s">
        <v>560</v>
      </c>
    </row>
    <row r="724" spans="1:10" x14ac:dyDescent="0.25">
      <c r="A724" s="2" t="s">
        <v>3</v>
      </c>
      <c r="B724" s="2" t="s">
        <v>412</v>
      </c>
      <c r="C724" s="2">
        <v>1</v>
      </c>
      <c r="D724" s="2" t="s">
        <v>561</v>
      </c>
      <c r="E724" s="46">
        <v>42473</v>
      </c>
      <c r="F724" s="245">
        <v>0.47916666666666669</v>
      </c>
      <c r="G724" s="2" t="s">
        <v>301</v>
      </c>
      <c r="H724" s="2" t="s">
        <v>302</v>
      </c>
      <c r="I724" s="2">
        <v>2</v>
      </c>
      <c r="J724" s="2" t="s">
        <v>562</v>
      </c>
    </row>
    <row r="725" spans="1:10" x14ac:dyDescent="0.25">
      <c r="A725" s="2" t="s">
        <v>3</v>
      </c>
      <c r="B725" s="2" t="s">
        <v>412</v>
      </c>
      <c r="C725" s="2">
        <v>2</v>
      </c>
      <c r="D725" s="2" t="s">
        <v>548</v>
      </c>
      <c r="E725" s="46">
        <v>42476</v>
      </c>
      <c r="F725" s="245">
        <v>0.47916666666666669</v>
      </c>
      <c r="G725" s="2" t="s">
        <v>301</v>
      </c>
      <c r="H725" s="2" t="s">
        <v>302</v>
      </c>
      <c r="I725" s="2">
        <v>4</v>
      </c>
      <c r="J725" s="2" t="s">
        <v>415</v>
      </c>
    </row>
    <row r="726" spans="1:10" x14ac:dyDescent="0.25">
      <c r="A726" s="2" t="s">
        <v>3</v>
      </c>
      <c r="B726" s="2" t="s">
        <v>412</v>
      </c>
      <c r="C726" s="2">
        <v>5</v>
      </c>
      <c r="D726" s="2" t="s">
        <v>548</v>
      </c>
      <c r="E726" s="46">
        <v>42481</v>
      </c>
      <c r="F726" s="245">
        <v>0.69791666666666663</v>
      </c>
      <c r="G726" s="2" t="s">
        <v>301</v>
      </c>
      <c r="H726" s="2" t="s">
        <v>302</v>
      </c>
      <c r="I726" s="2">
        <v>5</v>
      </c>
      <c r="J726" s="2" t="s">
        <v>375</v>
      </c>
    </row>
    <row r="727" spans="1:10" x14ac:dyDescent="0.25">
      <c r="A727" s="2" t="s">
        <v>3</v>
      </c>
      <c r="B727" s="2" t="s">
        <v>412</v>
      </c>
      <c r="C727" s="2">
        <v>1</v>
      </c>
      <c r="D727" s="2" t="s">
        <v>547</v>
      </c>
      <c r="E727" s="46">
        <v>42484</v>
      </c>
      <c r="F727" s="245">
        <v>0.32569444444444445</v>
      </c>
      <c r="G727" s="2" t="s">
        <v>555</v>
      </c>
      <c r="H727" s="2" t="s">
        <v>553</v>
      </c>
      <c r="I727" s="2">
        <v>1</v>
      </c>
      <c r="J727" s="2" t="s">
        <v>315</v>
      </c>
    </row>
    <row r="728" spans="1:10" x14ac:dyDescent="0.25">
      <c r="A728" s="2" t="s">
        <v>3</v>
      </c>
      <c r="B728" s="2" t="s">
        <v>412</v>
      </c>
      <c r="C728" s="2">
        <v>1</v>
      </c>
      <c r="D728" s="2" t="s">
        <v>547</v>
      </c>
      <c r="E728" s="46">
        <v>42484</v>
      </c>
      <c r="F728" s="245">
        <v>0.65347222222222223</v>
      </c>
      <c r="G728" s="2" t="s">
        <v>313</v>
      </c>
      <c r="H728" s="2" t="s">
        <v>314</v>
      </c>
      <c r="I728" s="2">
        <v>2</v>
      </c>
      <c r="J728" s="2" t="s">
        <v>315</v>
      </c>
    </row>
    <row r="729" spans="1:10" x14ac:dyDescent="0.25">
      <c r="A729" s="2" t="s">
        <v>3</v>
      </c>
      <c r="B729" s="2" t="s">
        <v>412</v>
      </c>
      <c r="C729" s="2">
        <v>13</v>
      </c>
      <c r="D729" s="2" t="s">
        <v>548</v>
      </c>
      <c r="E729" s="46">
        <v>42486</v>
      </c>
      <c r="F729" s="245">
        <v>0.79166666666666663</v>
      </c>
      <c r="G729" s="2" t="s">
        <v>301</v>
      </c>
      <c r="H729" s="2" t="s">
        <v>302</v>
      </c>
      <c r="I729" s="2">
        <v>6</v>
      </c>
      <c r="J729" s="2"/>
    </row>
    <row r="730" spans="1:10" x14ac:dyDescent="0.25">
      <c r="A730" s="2" t="s">
        <v>3</v>
      </c>
      <c r="B730" s="2" t="s">
        <v>412</v>
      </c>
      <c r="C730" s="2">
        <v>6</v>
      </c>
      <c r="D730" s="2" t="s">
        <v>548</v>
      </c>
      <c r="E730" s="46">
        <v>42491</v>
      </c>
      <c r="F730" s="245">
        <v>0.41666666666666669</v>
      </c>
      <c r="G730" s="2" t="s">
        <v>301</v>
      </c>
      <c r="H730" s="2" t="s">
        <v>302</v>
      </c>
      <c r="I730" s="2">
        <v>3</v>
      </c>
      <c r="J730" s="2"/>
    </row>
    <row r="731" spans="1:10" x14ac:dyDescent="0.25">
      <c r="A731" s="2" t="s">
        <v>3</v>
      </c>
      <c r="B731" s="2" t="s">
        <v>412</v>
      </c>
      <c r="C731" s="2">
        <v>3</v>
      </c>
      <c r="D731" s="2" t="s">
        <v>547</v>
      </c>
      <c r="E731" s="46">
        <v>42494</v>
      </c>
      <c r="F731" s="245">
        <v>0.61319444444444449</v>
      </c>
      <c r="G731" s="2" t="s">
        <v>549</v>
      </c>
      <c r="H731" s="2" t="s">
        <v>550</v>
      </c>
      <c r="I731" s="2">
        <v>2</v>
      </c>
      <c r="J731" s="2" t="s">
        <v>554</v>
      </c>
    </row>
    <row r="732" spans="1:10" x14ac:dyDescent="0.25">
      <c r="A732" s="2" t="s">
        <v>3</v>
      </c>
      <c r="B732" s="2" t="s">
        <v>412</v>
      </c>
      <c r="C732" s="2">
        <v>1</v>
      </c>
      <c r="D732" s="2" t="s">
        <v>547</v>
      </c>
      <c r="E732" s="46">
        <v>42494</v>
      </c>
      <c r="F732" s="245">
        <v>0.59722222222222221</v>
      </c>
      <c r="G732" s="2" t="s">
        <v>320</v>
      </c>
      <c r="H732" s="2" t="s">
        <v>321</v>
      </c>
      <c r="I732" s="2">
        <v>1</v>
      </c>
      <c r="J732" s="2" t="s">
        <v>297</v>
      </c>
    </row>
    <row r="733" spans="1:10" x14ac:dyDescent="0.25">
      <c r="A733" s="2" t="s">
        <v>3</v>
      </c>
      <c r="B733" s="2" t="s">
        <v>412</v>
      </c>
      <c r="C733" s="2">
        <v>4</v>
      </c>
      <c r="D733" s="2" t="s">
        <v>548</v>
      </c>
      <c r="E733" s="46">
        <v>42496</v>
      </c>
      <c r="F733" s="245">
        <v>0.70833333333333337</v>
      </c>
      <c r="G733" s="2" t="s">
        <v>301</v>
      </c>
      <c r="H733" s="2" t="s">
        <v>302</v>
      </c>
      <c r="I733" s="2">
        <v>3</v>
      </c>
      <c r="J733" s="2"/>
    </row>
    <row r="734" spans="1:10" x14ac:dyDescent="0.25">
      <c r="A734" s="2" t="s">
        <v>3</v>
      </c>
      <c r="B734" s="2" t="s">
        <v>412</v>
      </c>
      <c r="C734" s="2">
        <v>1</v>
      </c>
      <c r="D734" s="2" t="s">
        <v>547</v>
      </c>
      <c r="E734" s="46">
        <v>42500</v>
      </c>
      <c r="F734" s="245">
        <v>0.54166666666666663</v>
      </c>
      <c r="G734" s="2" t="s">
        <v>320</v>
      </c>
      <c r="H734" s="2" t="s">
        <v>321</v>
      </c>
      <c r="I734" s="2">
        <v>1</v>
      </c>
      <c r="J734" s="2" t="s">
        <v>380</v>
      </c>
    </row>
    <row r="735" spans="1:10" x14ac:dyDescent="0.25">
      <c r="A735" s="2" t="s">
        <v>3</v>
      </c>
      <c r="B735" s="2" t="s">
        <v>412</v>
      </c>
      <c r="C735" s="2">
        <v>6</v>
      </c>
      <c r="D735" s="2" t="s">
        <v>548</v>
      </c>
      <c r="E735" s="46">
        <v>42501</v>
      </c>
      <c r="F735" s="245">
        <v>0.33333333333333331</v>
      </c>
      <c r="G735" s="2" t="s">
        <v>301</v>
      </c>
      <c r="H735" s="2" t="s">
        <v>302</v>
      </c>
      <c r="I735" s="2">
        <v>3</v>
      </c>
      <c r="J735" s="2"/>
    </row>
    <row r="736" spans="1:10" x14ac:dyDescent="0.25">
      <c r="A736" s="2" t="s">
        <v>3</v>
      </c>
      <c r="B736" s="2" t="s">
        <v>412</v>
      </c>
      <c r="C736" s="2">
        <v>1</v>
      </c>
      <c r="D736" s="2" t="s">
        <v>563</v>
      </c>
      <c r="E736" s="46">
        <v>42502</v>
      </c>
      <c r="F736" s="245">
        <v>0.60416666666666663</v>
      </c>
      <c r="G736" s="2" t="s">
        <v>301</v>
      </c>
      <c r="H736" s="2" t="s">
        <v>302</v>
      </c>
      <c r="I736" s="2">
        <v>1</v>
      </c>
      <c r="J736" s="2"/>
    </row>
    <row r="737" spans="1:10" x14ac:dyDescent="0.25">
      <c r="A737" s="2" t="s">
        <v>3</v>
      </c>
      <c r="B737" s="2" t="s">
        <v>412</v>
      </c>
      <c r="C737" s="2">
        <v>2</v>
      </c>
      <c r="D737" s="2" t="s">
        <v>547</v>
      </c>
      <c r="E737" s="46">
        <v>42503</v>
      </c>
      <c r="F737" s="245">
        <v>0.3354166666666667</v>
      </c>
      <c r="G737" s="2" t="s">
        <v>326</v>
      </c>
      <c r="H737" s="2" t="s">
        <v>327</v>
      </c>
      <c r="I737" s="2">
        <v>19</v>
      </c>
      <c r="J737" s="2" t="s">
        <v>556</v>
      </c>
    </row>
    <row r="738" spans="1:10" x14ac:dyDescent="0.25">
      <c r="A738" s="2" t="s">
        <v>3</v>
      </c>
      <c r="B738" s="2" t="s">
        <v>412</v>
      </c>
      <c r="C738" s="2">
        <v>10</v>
      </c>
      <c r="D738" s="2" t="s">
        <v>547</v>
      </c>
      <c r="E738" s="46">
        <v>42503</v>
      </c>
      <c r="F738" s="245">
        <v>0.28125</v>
      </c>
      <c r="G738" s="2" t="s">
        <v>361</v>
      </c>
      <c r="H738" s="2" t="s">
        <v>362</v>
      </c>
      <c r="I738" s="2">
        <v>4</v>
      </c>
      <c r="J738" s="2"/>
    </row>
    <row r="739" spans="1:10" x14ac:dyDescent="0.25">
      <c r="A739" s="2" t="s">
        <v>3</v>
      </c>
      <c r="B739" s="2" t="s">
        <v>412</v>
      </c>
      <c r="C739" s="2">
        <v>1</v>
      </c>
      <c r="D739" s="2" t="s">
        <v>548</v>
      </c>
      <c r="E739" s="46">
        <v>42503</v>
      </c>
      <c r="F739" s="245">
        <v>0.63541666666666663</v>
      </c>
      <c r="G739" s="2" t="s">
        <v>336</v>
      </c>
      <c r="H739" s="2" t="s">
        <v>337</v>
      </c>
      <c r="I739" s="2">
        <v>3</v>
      </c>
      <c r="J739" s="2" t="s">
        <v>564</v>
      </c>
    </row>
    <row r="740" spans="1:10" x14ac:dyDescent="0.25">
      <c r="A740" s="2" t="s">
        <v>3</v>
      </c>
      <c r="B740" s="2" t="s">
        <v>412</v>
      </c>
      <c r="C740" s="2">
        <v>2</v>
      </c>
      <c r="D740" s="2" t="s">
        <v>547</v>
      </c>
      <c r="E740" s="46">
        <v>42504</v>
      </c>
      <c r="F740" s="245">
        <v>0.5</v>
      </c>
      <c r="G740" s="2" t="s">
        <v>293</v>
      </c>
      <c r="H740" s="2" t="s">
        <v>294</v>
      </c>
      <c r="I740" s="2">
        <v>21</v>
      </c>
      <c r="J740" s="2" t="s">
        <v>380</v>
      </c>
    </row>
    <row r="741" spans="1:10" x14ac:dyDescent="0.25">
      <c r="A741" s="2" t="s">
        <v>3</v>
      </c>
      <c r="B741" s="2" t="s">
        <v>412</v>
      </c>
      <c r="C741" s="2">
        <v>1</v>
      </c>
      <c r="D741" s="2" t="s">
        <v>547</v>
      </c>
      <c r="E741" s="46">
        <v>42504</v>
      </c>
      <c r="F741" s="245">
        <v>0.29166666666666669</v>
      </c>
      <c r="G741" s="2" t="s">
        <v>381</v>
      </c>
      <c r="H741" s="2" t="s">
        <v>382</v>
      </c>
      <c r="I741" s="2">
        <v>18</v>
      </c>
      <c r="J741" s="2"/>
    </row>
    <row r="742" spans="1:10" x14ac:dyDescent="0.25">
      <c r="A742" s="2" t="s">
        <v>3</v>
      </c>
      <c r="B742" s="2" t="s">
        <v>412</v>
      </c>
      <c r="C742" s="2">
        <v>1</v>
      </c>
      <c r="D742" s="2" t="s">
        <v>547</v>
      </c>
      <c r="E742" s="46">
        <v>42504</v>
      </c>
      <c r="F742" s="245">
        <v>0.5805555555555556</v>
      </c>
      <c r="G742" s="2" t="s">
        <v>427</v>
      </c>
      <c r="H742" s="2" t="s">
        <v>428</v>
      </c>
      <c r="I742" s="2">
        <v>1</v>
      </c>
      <c r="J742" s="2" t="s">
        <v>565</v>
      </c>
    </row>
    <row r="743" spans="1:10" x14ac:dyDescent="0.25">
      <c r="A743" s="2" t="s">
        <v>3</v>
      </c>
      <c r="B743" s="2" t="s">
        <v>412</v>
      </c>
      <c r="C743" s="2">
        <v>1</v>
      </c>
      <c r="D743" s="2" t="s">
        <v>547</v>
      </c>
      <c r="E743" s="46">
        <v>42504</v>
      </c>
      <c r="F743" s="245">
        <v>0.48958333333333331</v>
      </c>
      <c r="G743" s="2" t="s">
        <v>363</v>
      </c>
      <c r="H743" s="2" t="s">
        <v>364</v>
      </c>
      <c r="I743" s="2">
        <v>20</v>
      </c>
      <c r="J743" s="2"/>
    </row>
    <row r="744" spans="1:10" x14ac:dyDescent="0.25">
      <c r="A744" s="2" t="s">
        <v>3</v>
      </c>
      <c r="B744" s="2" t="s">
        <v>412</v>
      </c>
      <c r="C744" s="2">
        <v>1</v>
      </c>
      <c r="D744" s="2" t="s">
        <v>547</v>
      </c>
      <c r="E744" s="46">
        <v>42506</v>
      </c>
      <c r="F744" s="245">
        <v>0.5444444444444444</v>
      </c>
      <c r="G744" s="2" t="s">
        <v>368</v>
      </c>
      <c r="H744" s="2" t="s">
        <v>369</v>
      </c>
      <c r="I744" s="2">
        <v>2</v>
      </c>
      <c r="J744" s="2" t="s">
        <v>566</v>
      </c>
    </row>
    <row r="745" spans="1:10" x14ac:dyDescent="0.25">
      <c r="A745" s="2" t="s">
        <v>3</v>
      </c>
      <c r="B745" s="2" t="s">
        <v>412</v>
      </c>
      <c r="C745" s="2">
        <v>7</v>
      </c>
      <c r="D745" s="2" t="s">
        <v>548</v>
      </c>
      <c r="E745" s="46">
        <v>42506</v>
      </c>
      <c r="F745" s="245">
        <v>0.5</v>
      </c>
      <c r="G745" s="2" t="s">
        <v>301</v>
      </c>
      <c r="H745" s="2" t="s">
        <v>302</v>
      </c>
      <c r="I745" s="2">
        <v>4</v>
      </c>
      <c r="J745" s="2"/>
    </row>
    <row r="746" spans="1:10" x14ac:dyDescent="0.25">
      <c r="A746" s="2" t="s">
        <v>3</v>
      </c>
      <c r="B746" s="2" t="s">
        <v>412</v>
      </c>
      <c r="C746" s="2">
        <v>2</v>
      </c>
      <c r="D746" s="2" t="s">
        <v>547</v>
      </c>
      <c r="E746" s="46">
        <v>42508</v>
      </c>
      <c r="F746" s="245">
        <v>0.625</v>
      </c>
      <c r="G746" s="2" t="s">
        <v>340</v>
      </c>
      <c r="H746" s="2" t="s">
        <v>341</v>
      </c>
      <c r="I746" s="2">
        <v>1</v>
      </c>
      <c r="J746" s="2"/>
    </row>
    <row r="747" spans="1:10" x14ac:dyDescent="0.25">
      <c r="A747" s="2" t="s">
        <v>3</v>
      </c>
      <c r="B747" s="2" t="s">
        <v>412</v>
      </c>
      <c r="C747" s="2">
        <v>2</v>
      </c>
      <c r="D747" s="2" t="s">
        <v>548</v>
      </c>
      <c r="E747" s="46">
        <v>42511</v>
      </c>
      <c r="F747" s="245">
        <v>0.70833333333333337</v>
      </c>
      <c r="G747" s="2" t="s">
        <v>301</v>
      </c>
      <c r="H747" s="2" t="s">
        <v>302</v>
      </c>
      <c r="I747" s="2">
        <v>4</v>
      </c>
      <c r="J747" s="2"/>
    </row>
    <row r="748" spans="1:10" x14ac:dyDescent="0.25">
      <c r="A748" s="2" t="s">
        <v>3</v>
      </c>
      <c r="B748" s="2" t="s">
        <v>412</v>
      </c>
      <c r="C748" s="2">
        <v>5</v>
      </c>
      <c r="D748" s="2" t="s">
        <v>548</v>
      </c>
      <c r="E748" s="46">
        <v>42516</v>
      </c>
      <c r="F748" s="245">
        <v>0.8125</v>
      </c>
      <c r="G748" s="2" t="s">
        <v>301</v>
      </c>
      <c r="H748" s="2" t="s">
        <v>302</v>
      </c>
      <c r="I748" s="2">
        <v>3</v>
      </c>
      <c r="J748" s="2"/>
    </row>
    <row r="749" spans="1:10" x14ac:dyDescent="0.25">
      <c r="A749" s="2" t="s">
        <v>3</v>
      </c>
      <c r="B749" s="2" t="s">
        <v>412</v>
      </c>
      <c r="C749" s="2">
        <v>1</v>
      </c>
      <c r="D749" s="2" t="s">
        <v>547</v>
      </c>
      <c r="E749" s="46">
        <v>42517</v>
      </c>
      <c r="F749" s="245">
        <v>0.625</v>
      </c>
      <c r="G749" s="2" t="s">
        <v>301</v>
      </c>
      <c r="H749" s="2" t="s">
        <v>302</v>
      </c>
      <c r="I749" s="2">
        <v>2</v>
      </c>
      <c r="J749" s="2"/>
    </row>
    <row r="750" spans="1:10" x14ac:dyDescent="0.25">
      <c r="A750" s="2" t="s">
        <v>3</v>
      </c>
      <c r="B750" s="2" t="s">
        <v>412</v>
      </c>
      <c r="C750" s="2">
        <v>2</v>
      </c>
      <c r="D750" s="2" t="s">
        <v>547</v>
      </c>
      <c r="E750" s="46">
        <v>42530</v>
      </c>
      <c r="F750" s="245">
        <v>0.25138888888888888</v>
      </c>
      <c r="G750" s="2" t="s">
        <v>552</v>
      </c>
      <c r="H750" s="2" t="s">
        <v>553</v>
      </c>
      <c r="I750" s="2">
        <v>1</v>
      </c>
      <c r="J750" s="2" t="s">
        <v>385</v>
      </c>
    </row>
    <row r="751" spans="1:10" x14ac:dyDescent="0.25">
      <c r="A751" s="2" t="s">
        <v>3</v>
      </c>
      <c r="B751" s="2" t="s">
        <v>412</v>
      </c>
      <c r="C751" s="2">
        <v>1</v>
      </c>
      <c r="D751" s="2" t="s">
        <v>567</v>
      </c>
      <c r="E751" s="46">
        <v>42530</v>
      </c>
      <c r="F751" s="245">
        <v>0.66527777777777775</v>
      </c>
      <c r="G751" s="2" t="s">
        <v>568</v>
      </c>
      <c r="H751" s="2" t="s">
        <v>569</v>
      </c>
      <c r="I751" s="2">
        <v>2</v>
      </c>
      <c r="J751" s="2"/>
    </row>
    <row r="752" spans="1:10" x14ac:dyDescent="0.25">
      <c r="A752" s="2" t="s">
        <v>3</v>
      </c>
      <c r="B752" s="2" t="s">
        <v>412</v>
      </c>
      <c r="C752" s="2">
        <v>2</v>
      </c>
      <c r="D752" s="2" t="s">
        <v>563</v>
      </c>
      <c r="E752" s="46">
        <v>42539</v>
      </c>
      <c r="F752" s="245">
        <v>0.3125</v>
      </c>
      <c r="G752" s="2" t="s">
        <v>301</v>
      </c>
      <c r="H752" s="2" t="s">
        <v>302</v>
      </c>
      <c r="I752" s="2">
        <v>10</v>
      </c>
      <c r="J752" s="2"/>
    </row>
    <row r="753" spans="1:10" x14ac:dyDescent="0.25">
      <c r="A753" s="2" t="s">
        <v>3</v>
      </c>
      <c r="B753" s="2" t="s">
        <v>412</v>
      </c>
      <c r="C753" s="2">
        <v>9</v>
      </c>
      <c r="D753" s="2" t="s">
        <v>547</v>
      </c>
      <c r="E753" s="46">
        <v>42541</v>
      </c>
      <c r="F753" s="245">
        <v>0.75</v>
      </c>
      <c r="G753" s="2" t="s">
        <v>549</v>
      </c>
      <c r="H753" s="2" t="s">
        <v>550</v>
      </c>
      <c r="I753" s="2">
        <v>2</v>
      </c>
      <c r="J753" s="2" t="s">
        <v>551</v>
      </c>
    </row>
    <row r="754" spans="1:10" x14ac:dyDescent="0.25">
      <c r="A754" s="2" t="s">
        <v>3</v>
      </c>
      <c r="B754" s="2" t="s">
        <v>412</v>
      </c>
      <c r="C754" s="2">
        <v>4</v>
      </c>
      <c r="D754" s="2" t="s">
        <v>547</v>
      </c>
      <c r="E754" s="46">
        <v>42546</v>
      </c>
      <c r="F754" s="245">
        <v>0.33333333333333331</v>
      </c>
      <c r="G754" s="2" t="s">
        <v>549</v>
      </c>
      <c r="H754" s="2" t="s">
        <v>550</v>
      </c>
      <c r="I754" s="2">
        <v>2</v>
      </c>
      <c r="J754" s="2" t="s">
        <v>570</v>
      </c>
    </row>
    <row r="755" spans="1:10" x14ac:dyDescent="0.25">
      <c r="A755" s="2" t="s">
        <v>3</v>
      </c>
      <c r="B755" s="2" t="s">
        <v>412</v>
      </c>
      <c r="C755" s="2">
        <v>10</v>
      </c>
      <c r="D755" s="2" t="s">
        <v>547</v>
      </c>
      <c r="E755" s="46">
        <v>42551</v>
      </c>
      <c r="F755" s="245">
        <v>0.5</v>
      </c>
      <c r="G755" s="2" t="s">
        <v>549</v>
      </c>
      <c r="H755" s="2" t="s">
        <v>550</v>
      </c>
      <c r="I755" s="2">
        <v>2</v>
      </c>
      <c r="J755" s="2" t="s">
        <v>571</v>
      </c>
    </row>
    <row r="756" spans="1:10" x14ac:dyDescent="0.25">
      <c r="A756" s="2"/>
      <c r="C756" s="2">
        <f>SUM(C723:C755)</f>
        <v>111</v>
      </c>
      <c r="D756" s="2"/>
      <c r="E756" s="46"/>
      <c r="F756" s="245"/>
      <c r="G756" s="2"/>
      <c r="H756" s="2"/>
      <c r="I756" s="2"/>
      <c r="J756" s="2"/>
    </row>
    <row r="757" spans="1:10" x14ac:dyDescent="0.25">
      <c r="A757" s="2" t="s">
        <v>281</v>
      </c>
      <c r="B757" s="2" t="s">
        <v>430</v>
      </c>
      <c r="C757" s="2">
        <v>1</v>
      </c>
      <c r="D757" s="2" t="s">
        <v>548</v>
      </c>
      <c r="E757" s="46">
        <v>42501</v>
      </c>
      <c r="F757" s="245">
        <v>0.33333333333333331</v>
      </c>
      <c r="G757" s="2" t="s">
        <v>301</v>
      </c>
      <c r="H757" s="2" t="s">
        <v>302</v>
      </c>
      <c r="I757" s="2">
        <v>3</v>
      </c>
      <c r="J757" s="2"/>
    </row>
    <row r="758" spans="1:10" x14ac:dyDescent="0.25">
      <c r="A758" s="2"/>
      <c r="C758" s="2">
        <f>SUM(C757)</f>
        <v>1</v>
      </c>
      <c r="D758" s="2"/>
      <c r="E758" s="46"/>
      <c r="F758" s="245"/>
      <c r="G758" s="2"/>
      <c r="H758" s="2"/>
      <c r="I758" s="2"/>
      <c r="J758" s="2"/>
    </row>
    <row r="759" spans="1:10" x14ac:dyDescent="0.25">
      <c r="A759" s="2" t="s">
        <v>51</v>
      </c>
      <c r="B759" s="2" t="s">
        <v>436</v>
      </c>
      <c r="C759" s="2">
        <v>1</v>
      </c>
      <c r="D759" s="2" t="s">
        <v>547</v>
      </c>
      <c r="E759" s="46">
        <v>42503</v>
      </c>
      <c r="F759" s="245">
        <v>0.28125</v>
      </c>
      <c r="G759" s="2" t="s">
        <v>361</v>
      </c>
      <c r="H759" s="2" t="s">
        <v>362</v>
      </c>
      <c r="I759" s="2">
        <v>4</v>
      </c>
      <c r="J759" s="2"/>
    </row>
    <row r="760" spans="1:10" x14ac:dyDescent="0.25">
      <c r="A760" s="2" t="s">
        <v>51</v>
      </c>
      <c r="B760" s="2" t="s">
        <v>436</v>
      </c>
      <c r="C760" s="2">
        <v>1</v>
      </c>
      <c r="D760" s="2" t="s">
        <v>547</v>
      </c>
      <c r="E760" s="46">
        <v>42504</v>
      </c>
      <c r="F760" s="245">
        <v>0.4152777777777778</v>
      </c>
      <c r="G760" s="2" t="s">
        <v>332</v>
      </c>
      <c r="H760" s="2" t="s">
        <v>333</v>
      </c>
      <c r="I760" s="2">
        <v>1</v>
      </c>
      <c r="J760" s="2" t="s">
        <v>334</v>
      </c>
    </row>
    <row r="761" spans="1:10" x14ac:dyDescent="0.25">
      <c r="A761" s="2"/>
      <c r="C761" s="2">
        <f>SUM(C759:C760)</f>
        <v>2</v>
      </c>
      <c r="D761" s="2"/>
      <c r="E761" s="46"/>
      <c r="F761" s="245"/>
      <c r="G761" s="2"/>
      <c r="H761" s="2"/>
      <c r="I761" s="2"/>
      <c r="J761" s="2"/>
    </row>
    <row r="762" spans="1:10" x14ac:dyDescent="0.25">
      <c r="A762" s="2" t="s">
        <v>12</v>
      </c>
      <c r="B762" s="2" t="s">
        <v>437</v>
      </c>
      <c r="C762" s="2">
        <v>10</v>
      </c>
      <c r="D762" s="2" t="s">
        <v>548</v>
      </c>
      <c r="E762" s="46">
        <v>42491</v>
      </c>
      <c r="F762" s="245">
        <v>0.41666666666666669</v>
      </c>
      <c r="G762" s="2" t="s">
        <v>301</v>
      </c>
      <c r="H762" s="2" t="s">
        <v>302</v>
      </c>
      <c r="I762" s="2">
        <v>3</v>
      </c>
      <c r="J762" s="2"/>
    </row>
    <row r="763" spans="1:10" x14ac:dyDescent="0.25">
      <c r="A763" s="2" t="s">
        <v>12</v>
      </c>
      <c r="B763" s="2" t="s">
        <v>437</v>
      </c>
      <c r="C763" s="2">
        <v>2</v>
      </c>
      <c r="D763" s="2" t="s">
        <v>547</v>
      </c>
      <c r="E763" s="46">
        <v>42494</v>
      </c>
      <c r="F763" s="245">
        <v>0.61319444444444449</v>
      </c>
      <c r="G763" s="2" t="s">
        <v>549</v>
      </c>
      <c r="H763" s="2" t="s">
        <v>550</v>
      </c>
      <c r="I763" s="2">
        <v>2</v>
      </c>
      <c r="J763" s="2" t="s">
        <v>554</v>
      </c>
    </row>
    <row r="764" spans="1:10" x14ac:dyDescent="0.25">
      <c r="A764" s="2" t="s">
        <v>12</v>
      </c>
      <c r="B764" s="2" t="s">
        <v>437</v>
      </c>
      <c r="C764" s="2">
        <v>4</v>
      </c>
      <c r="D764" s="2" t="s">
        <v>548</v>
      </c>
      <c r="E764" s="46">
        <v>42496</v>
      </c>
      <c r="F764" s="245">
        <v>0.70833333333333337</v>
      </c>
      <c r="G764" s="2" t="s">
        <v>301</v>
      </c>
      <c r="H764" s="2" t="s">
        <v>302</v>
      </c>
      <c r="I764" s="2">
        <v>3</v>
      </c>
      <c r="J764" s="2"/>
    </row>
    <row r="765" spans="1:10" x14ac:dyDescent="0.25">
      <c r="A765" s="2" t="s">
        <v>12</v>
      </c>
      <c r="B765" s="2" t="s">
        <v>437</v>
      </c>
      <c r="C765" s="2">
        <v>12</v>
      </c>
      <c r="D765" s="2" t="s">
        <v>547</v>
      </c>
      <c r="E765" s="46">
        <v>42503</v>
      </c>
      <c r="F765" s="245">
        <v>0.3354166666666667</v>
      </c>
      <c r="G765" s="2" t="s">
        <v>572</v>
      </c>
      <c r="H765" s="2" t="s">
        <v>573</v>
      </c>
      <c r="I765" s="2">
        <v>19</v>
      </c>
      <c r="J765" s="2" t="s">
        <v>556</v>
      </c>
    </row>
    <row r="766" spans="1:10" x14ac:dyDescent="0.25">
      <c r="A766" s="2" t="s">
        <v>12</v>
      </c>
      <c r="B766" s="2" t="s">
        <v>437</v>
      </c>
      <c r="C766" s="2">
        <v>30</v>
      </c>
      <c r="D766" s="2" t="s">
        <v>547</v>
      </c>
      <c r="E766" s="46">
        <v>42503</v>
      </c>
      <c r="F766" s="245">
        <v>0.28125</v>
      </c>
      <c r="G766" s="2" t="s">
        <v>361</v>
      </c>
      <c r="H766" s="2" t="s">
        <v>362</v>
      </c>
      <c r="I766" s="2">
        <v>4</v>
      </c>
      <c r="J766" s="2"/>
    </row>
    <row r="767" spans="1:10" x14ac:dyDescent="0.25">
      <c r="A767" s="2" t="s">
        <v>12</v>
      </c>
      <c r="B767" s="2" t="s">
        <v>437</v>
      </c>
      <c r="C767" s="2">
        <v>2</v>
      </c>
      <c r="D767" s="2" t="s">
        <v>547</v>
      </c>
      <c r="E767" s="46">
        <v>42504</v>
      </c>
      <c r="F767" s="245">
        <v>0.58680555555555558</v>
      </c>
      <c r="G767" s="2" t="s">
        <v>363</v>
      </c>
      <c r="H767" s="2" t="s">
        <v>364</v>
      </c>
      <c r="I767" s="2">
        <v>2</v>
      </c>
      <c r="J767" s="2"/>
    </row>
    <row r="768" spans="1:10" x14ac:dyDescent="0.25">
      <c r="A768" s="2" t="s">
        <v>12</v>
      </c>
      <c r="B768" s="2" t="s">
        <v>437</v>
      </c>
      <c r="C768" s="2">
        <v>1</v>
      </c>
      <c r="D768" s="2" t="s">
        <v>547</v>
      </c>
      <c r="E768" s="46">
        <v>42504</v>
      </c>
      <c r="F768" s="245">
        <v>0.5</v>
      </c>
      <c r="G768" s="2" t="s">
        <v>301</v>
      </c>
      <c r="H768" s="2" t="s">
        <v>302</v>
      </c>
      <c r="I768" s="2">
        <v>21</v>
      </c>
      <c r="J768" s="2" t="s">
        <v>380</v>
      </c>
    </row>
    <row r="769" spans="1:10" x14ac:dyDescent="0.25">
      <c r="A769" s="2" t="s">
        <v>12</v>
      </c>
      <c r="B769" s="2" t="s">
        <v>437</v>
      </c>
      <c r="C769" s="2">
        <v>5</v>
      </c>
      <c r="D769" s="2" t="s">
        <v>547</v>
      </c>
      <c r="E769" s="46">
        <v>42504</v>
      </c>
      <c r="F769" s="245">
        <v>0.44444444444444442</v>
      </c>
      <c r="G769" s="2" t="s">
        <v>361</v>
      </c>
      <c r="H769" s="2" t="s">
        <v>362</v>
      </c>
      <c r="I769" s="2">
        <v>4</v>
      </c>
      <c r="J769" s="2"/>
    </row>
    <row r="770" spans="1:10" x14ac:dyDescent="0.25">
      <c r="A770" s="2" t="s">
        <v>12</v>
      </c>
      <c r="B770" s="2" t="s">
        <v>437</v>
      </c>
      <c r="C770" s="2">
        <v>2</v>
      </c>
      <c r="D770" s="2" t="s">
        <v>547</v>
      </c>
      <c r="E770" s="46">
        <v>42504</v>
      </c>
      <c r="F770" s="245">
        <v>0.48958333333333331</v>
      </c>
      <c r="G770" s="2" t="s">
        <v>363</v>
      </c>
      <c r="H770" s="2" t="s">
        <v>364</v>
      </c>
      <c r="I770" s="2">
        <v>20</v>
      </c>
      <c r="J770" s="2"/>
    </row>
    <row r="771" spans="1:10" x14ac:dyDescent="0.25">
      <c r="A771" s="2" t="s">
        <v>12</v>
      </c>
      <c r="B771" s="2" t="s">
        <v>437</v>
      </c>
      <c r="C771" s="2">
        <v>2</v>
      </c>
      <c r="D771" s="2" t="s">
        <v>548</v>
      </c>
      <c r="E771" s="46">
        <v>42506</v>
      </c>
      <c r="F771" s="245">
        <v>0.5</v>
      </c>
      <c r="G771" s="2" t="s">
        <v>301</v>
      </c>
      <c r="H771" s="2" t="s">
        <v>302</v>
      </c>
      <c r="I771" s="2">
        <v>4</v>
      </c>
      <c r="J771" s="2"/>
    </row>
    <row r="772" spans="1:10" x14ac:dyDescent="0.25">
      <c r="A772" s="2" t="s">
        <v>12</v>
      </c>
      <c r="B772" s="2" t="s">
        <v>437</v>
      </c>
      <c r="C772" s="2">
        <v>1</v>
      </c>
      <c r="D772" s="2" t="s">
        <v>548</v>
      </c>
      <c r="E772" s="46">
        <v>42516</v>
      </c>
      <c r="F772" s="245">
        <v>0.8125</v>
      </c>
      <c r="G772" s="2" t="s">
        <v>301</v>
      </c>
      <c r="H772" s="2" t="s">
        <v>302</v>
      </c>
      <c r="I772" s="2">
        <v>3</v>
      </c>
      <c r="J772" s="2"/>
    </row>
    <row r="773" spans="1:10" x14ac:dyDescent="0.25">
      <c r="A773" s="2"/>
      <c r="C773" s="2">
        <f>SUM(C762:C772)</f>
        <v>71</v>
      </c>
      <c r="D773" s="2"/>
      <c r="E773" s="46"/>
      <c r="F773" s="245"/>
      <c r="G773" s="2"/>
      <c r="H773" s="2"/>
      <c r="I773" s="2"/>
      <c r="J773" s="2"/>
    </row>
    <row r="774" spans="1:10" x14ac:dyDescent="0.25">
      <c r="A774" s="2" t="s">
        <v>4</v>
      </c>
      <c r="B774" s="2" t="s">
        <v>439</v>
      </c>
      <c r="C774" s="2">
        <v>1</v>
      </c>
      <c r="D774" s="2" t="s">
        <v>548</v>
      </c>
      <c r="E774" s="46">
        <v>42486</v>
      </c>
      <c r="F774" s="245">
        <v>0.79166666666666663</v>
      </c>
      <c r="G774" s="2" t="s">
        <v>301</v>
      </c>
      <c r="H774" s="2" t="s">
        <v>302</v>
      </c>
      <c r="I774" s="2">
        <v>6</v>
      </c>
      <c r="J774" s="2"/>
    </row>
    <row r="775" spans="1:10" x14ac:dyDescent="0.25">
      <c r="A775" s="2" t="s">
        <v>4</v>
      </c>
      <c r="B775" s="2" t="s">
        <v>439</v>
      </c>
      <c r="C775" s="2">
        <v>3</v>
      </c>
      <c r="D775" s="2" t="s">
        <v>547</v>
      </c>
      <c r="E775" s="46">
        <v>42503</v>
      </c>
      <c r="F775" s="245">
        <v>0.28125</v>
      </c>
      <c r="G775" s="2" t="s">
        <v>361</v>
      </c>
      <c r="H775" s="2" t="s">
        <v>362</v>
      </c>
      <c r="I775" s="2">
        <v>4</v>
      </c>
      <c r="J775" s="2"/>
    </row>
    <row r="776" spans="1:10" x14ac:dyDescent="0.25">
      <c r="A776" s="2" t="s">
        <v>4</v>
      </c>
      <c r="B776" s="2" t="s">
        <v>439</v>
      </c>
      <c r="C776" s="2">
        <v>1</v>
      </c>
      <c r="D776" s="2" t="s">
        <v>547</v>
      </c>
      <c r="E776" s="46">
        <v>42504</v>
      </c>
      <c r="F776" s="245">
        <v>0.5805555555555556</v>
      </c>
      <c r="G776" s="2" t="s">
        <v>427</v>
      </c>
      <c r="H776" s="2" t="s">
        <v>428</v>
      </c>
      <c r="I776" s="2">
        <v>1</v>
      </c>
      <c r="J776" s="2" t="s">
        <v>565</v>
      </c>
    </row>
    <row r="777" spans="1:10" x14ac:dyDescent="0.25">
      <c r="A777" s="2"/>
      <c r="C777" s="2">
        <f>SUM(C774:C776)</f>
        <v>5</v>
      </c>
      <c r="D777" s="2"/>
      <c r="E777" s="46"/>
      <c r="F777" s="245"/>
      <c r="G777" s="2"/>
      <c r="H777" s="2"/>
      <c r="I777" s="2"/>
      <c r="J777" s="2"/>
    </row>
    <row r="778" spans="1:10" x14ac:dyDescent="0.25">
      <c r="A778" s="2" t="s">
        <v>54</v>
      </c>
      <c r="B778" s="2" t="s">
        <v>441</v>
      </c>
      <c r="C778" s="2">
        <v>1</v>
      </c>
      <c r="D778" s="2" t="s">
        <v>547</v>
      </c>
      <c r="E778" s="46">
        <v>42503</v>
      </c>
      <c r="F778" s="245">
        <v>0.3354166666666667</v>
      </c>
      <c r="G778" s="2" t="s">
        <v>572</v>
      </c>
      <c r="H778" s="2" t="s">
        <v>573</v>
      </c>
      <c r="I778" s="2">
        <v>19</v>
      </c>
      <c r="J778" s="2" t="s">
        <v>556</v>
      </c>
    </row>
    <row r="779" spans="1:10" x14ac:dyDescent="0.25">
      <c r="A779" s="2"/>
      <c r="C779" s="2">
        <f>SUM(C778:C778)</f>
        <v>1</v>
      </c>
      <c r="D779" s="2"/>
      <c r="E779" s="46"/>
      <c r="F779" s="245"/>
      <c r="G779" s="2"/>
      <c r="H779" s="2"/>
      <c r="I779" s="2"/>
      <c r="J779" s="2"/>
    </row>
    <row r="780" spans="1:10" x14ac:dyDescent="0.25">
      <c r="A780" s="2" t="s">
        <v>42</v>
      </c>
      <c r="B780" s="2" t="s">
        <v>442</v>
      </c>
      <c r="C780" s="2">
        <v>4</v>
      </c>
      <c r="D780" s="2" t="s">
        <v>557</v>
      </c>
      <c r="E780" s="46">
        <v>42509</v>
      </c>
      <c r="F780" s="245">
        <v>0.47916666666666669</v>
      </c>
      <c r="G780" s="2" t="s">
        <v>432</v>
      </c>
      <c r="H780" s="2" t="s">
        <v>433</v>
      </c>
      <c r="I780" s="2">
        <v>2</v>
      </c>
      <c r="J780" s="2"/>
    </row>
    <row r="781" spans="1:10" x14ac:dyDescent="0.25">
      <c r="A781" s="2"/>
      <c r="C781" s="2">
        <f>SUM(C780)</f>
        <v>4</v>
      </c>
      <c r="D781" s="2"/>
      <c r="E781" s="46"/>
      <c r="F781" s="245"/>
      <c r="G781" s="2"/>
      <c r="H781" s="2"/>
      <c r="I781" s="2"/>
      <c r="J781" s="2"/>
    </row>
    <row r="782" spans="1:10" x14ac:dyDescent="0.25">
      <c r="A782" s="2" t="s">
        <v>84</v>
      </c>
      <c r="B782" s="2" t="s">
        <v>444</v>
      </c>
      <c r="C782" s="2">
        <v>1</v>
      </c>
      <c r="D782" s="2" t="s">
        <v>547</v>
      </c>
      <c r="E782" s="46">
        <v>42494</v>
      </c>
      <c r="F782" s="245">
        <v>0.61319444444444449</v>
      </c>
      <c r="G782" s="2" t="s">
        <v>549</v>
      </c>
      <c r="H782" s="2" t="s">
        <v>550</v>
      </c>
      <c r="I782" s="2">
        <v>2</v>
      </c>
      <c r="J782" s="2" t="s">
        <v>554</v>
      </c>
    </row>
    <row r="783" spans="1:10" x14ac:dyDescent="0.25">
      <c r="A783" s="2" t="s">
        <v>84</v>
      </c>
      <c r="B783" s="2" t="s">
        <v>444</v>
      </c>
      <c r="C783" s="2">
        <v>6</v>
      </c>
      <c r="D783" s="2" t="s">
        <v>548</v>
      </c>
      <c r="E783" s="46">
        <v>42496</v>
      </c>
      <c r="F783" s="245">
        <v>0.70833333333333337</v>
      </c>
      <c r="G783" s="2" t="s">
        <v>301</v>
      </c>
      <c r="H783" s="2" t="s">
        <v>302</v>
      </c>
      <c r="I783" s="2">
        <v>3</v>
      </c>
      <c r="J783" s="2"/>
    </row>
    <row r="784" spans="1:10" x14ac:dyDescent="0.25">
      <c r="A784" s="2" t="s">
        <v>84</v>
      </c>
      <c r="B784" s="2" t="s">
        <v>444</v>
      </c>
      <c r="C784" s="2">
        <v>6</v>
      </c>
      <c r="D784" s="2" t="s">
        <v>557</v>
      </c>
      <c r="E784" s="46">
        <v>42498</v>
      </c>
      <c r="F784" s="245">
        <v>0.5</v>
      </c>
      <c r="G784" s="2" t="s">
        <v>432</v>
      </c>
      <c r="H784" s="2" t="s">
        <v>433</v>
      </c>
      <c r="I784" s="2">
        <v>2</v>
      </c>
      <c r="J784" s="2"/>
    </row>
    <row r="785" spans="1:10" x14ac:dyDescent="0.25">
      <c r="A785" s="2" t="s">
        <v>84</v>
      </c>
      <c r="B785" s="2" t="s">
        <v>444</v>
      </c>
      <c r="C785" s="2">
        <v>1</v>
      </c>
      <c r="D785" s="2" t="s">
        <v>548</v>
      </c>
      <c r="E785" s="46">
        <v>42501</v>
      </c>
      <c r="F785" s="245">
        <v>0.33333333333333331</v>
      </c>
      <c r="G785" s="2" t="s">
        <v>301</v>
      </c>
      <c r="H785" s="2" t="s">
        <v>302</v>
      </c>
      <c r="I785" s="2">
        <v>3</v>
      </c>
      <c r="J785" s="2"/>
    </row>
    <row r="786" spans="1:10" x14ac:dyDescent="0.25">
      <c r="A786" s="2" t="s">
        <v>84</v>
      </c>
      <c r="B786" s="2" t="s">
        <v>444</v>
      </c>
      <c r="C786" s="2">
        <v>2</v>
      </c>
      <c r="D786" s="2" t="s">
        <v>547</v>
      </c>
      <c r="E786" s="46">
        <v>42503</v>
      </c>
      <c r="F786" s="245">
        <v>0.3354166666666667</v>
      </c>
      <c r="G786" s="2" t="s">
        <v>381</v>
      </c>
      <c r="H786" s="2" t="s">
        <v>382</v>
      </c>
      <c r="I786" s="2">
        <v>19</v>
      </c>
      <c r="J786" s="2" t="s">
        <v>556</v>
      </c>
    </row>
    <row r="787" spans="1:10" x14ac:dyDescent="0.25">
      <c r="A787" s="2" t="s">
        <v>84</v>
      </c>
      <c r="B787" s="2" t="s">
        <v>444</v>
      </c>
      <c r="C787" s="2">
        <v>4</v>
      </c>
      <c r="D787" s="2" t="s">
        <v>547</v>
      </c>
      <c r="E787" s="46">
        <v>42504</v>
      </c>
      <c r="F787" s="245">
        <v>0.44444444444444442</v>
      </c>
      <c r="G787" s="2" t="s">
        <v>361</v>
      </c>
      <c r="H787" s="2" t="s">
        <v>362</v>
      </c>
      <c r="I787" s="2">
        <v>4</v>
      </c>
      <c r="J787" s="2"/>
    </row>
    <row r="788" spans="1:10" x14ac:dyDescent="0.25">
      <c r="A788" s="2"/>
      <c r="C788" s="2">
        <f>SUM(C782:C787)</f>
        <v>20</v>
      </c>
      <c r="D788" s="2"/>
      <c r="E788" s="46"/>
      <c r="F788" s="245"/>
      <c r="G788" s="2"/>
      <c r="H788" s="2"/>
      <c r="I788" s="2"/>
      <c r="J788" s="2"/>
    </row>
    <row r="789" spans="1:10" x14ac:dyDescent="0.25">
      <c r="A789" s="2" t="s">
        <v>13</v>
      </c>
      <c r="B789" s="2" t="s">
        <v>445</v>
      </c>
      <c r="C789" s="2">
        <v>1</v>
      </c>
      <c r="D789" s="2" t="s">
        <v>547</v>
      </c>
      <c r="E789" s="46">
        <v>42494</v>
      </c>
      <c r="F789" s="245">
        <v>0.61319444444444449</v>
      </c>
      <c r="G789" s="2" t="s">
        <v>549</v>
      </c>
      <c r="H789" s="2" t="s">
        <v>550</v>
      </c>
      <c r="I789" s="2">
        <v>2</v>
      </c>
      <c r="J789" s="2" t="s">
        <v>554</v>
      </c>
    </row>
    <row r="790" spans="1:10" x14ac:dyDescent="0.25">
      <c r="A790" s="2" t="s">
        <v>13</v>
      </c>
      <c r="B790" s="2" t="s">
        <v>445</v>
      </c>
      <c r="C790" s="2">
        <v>1</v>
      </c>
      <c r="D790" s="2" t="s">
        <v>548</v>
      </c>
      <c r="E790" s="46">
        <v>42496</v>
      </c>
      <c r="F790" s="245">
        <v>0.70833333333333337</v>
      </c>
      <c r="G790" s="2" t="s">
        <v>301</v>
      </c>
      <c r="H790" s="2" t="s">
        <v>302</v>
      </c>
      <c r="I790" s="2">
        <v>3</v>
      </c>
      <c r="J790" s="2"/>
    </row>
    <row r="791" spans="1:10" x14ac:dyDescent="0.25">
      <c r="A791" s="2" t="s">
        <v>13</v>
      </c>
      <c r="B791" s="2" t="s">
        <v>445</v>
      </c>
      <c r="C791" s="2">
        <v>9</v>
      </c>
      <c r="D791" s="2" t="s">
        <v>547</v>
      </c>
      <c r="E791" s="46">
        <v>42503</v>
      </c>
      <c r="F791" s="245">
        <v>0.3354166666666667</v>
      </c>
      <c r="G791" s="2" t="s">
        <v>572</v>
      </c>
      <c r="H791" s="2" t="s">
        <v>573</v>
      </c>
      <c r="I791" s="2">
        <v>19</v>
      </c>
      <c r="J791" s="2" t="s">
        <v>556</v>
      </c>
    </row>
    <row r="792" spans="1:10" x14ac:dyDescent="0.25">
      <c r="A792" s="2" t="s">
        <v>13</v>
      </c>
      <c r="B792" s="2" t="s">
        <v>445</v>
      </c>
      <c r="C792" s="2">
        <v>1</v>
      </c>
      <c r="D792" s="2" t="s">
        <v>547</v>
      </c>
      <c r="E792" s="46">
        <v>42504</v>
      </c>
      <c r="F792" s="245">
        <v>0.58680555555555558</v>
      </c>
      <c r="G792" s="2" t="s">
        <v>363</v>
      </c>
      <c r="H792" s="2" t="s">
        <v>364</v>
      </c>
      <c r="I792" s="2">
        <v>2</v>
      </c>
      <c r="J792" s="2"/>
    </row>
    <row r="793" spans="1:10" x14ac:dyDescent="0.25">
      <c r="A793" s="2" t="s">
        <v>13</v>
      </c>
      <c r="B793" s="2" t="s">
        <v>445</v>
      </c>
      <c r="C793" s="2">
        <v>1</v>
      </c>
      <c r="D793" s="2" t="s">
        <v>547</v>
      </c>
      <c r="E793" s="46">
        <v>42504</v>
      </c>
      <c r="F793" s="245">
        <v>0.29166666666666669</v>
      </c>
      <c r="G793" s="2" t="s">
        <v>381</v>
      </c>
      <c r="H793" s="2" t="s">
        <v>382</v>
      </c>
      <c r="I793" s="2">
        <v>18</v>
      </c>
      <c r="J793" s="2"/>
    </row>
    <row r="794" spans="1:10" x14ac:dyDescent="0.25">
      <c r="A794" s="2"/>
      <c r="C794" s="2">
        <f>SUM(C789:C793)</f>
        <v>13</v>
      </c>
      <c r="D794" s="2"/>
      <c r="E794" s="46"/>
      <c r="F794" s="245"/>
      <c r="G794" s="2"/>
      <c r="H794" s="2"/>
      <c r="I794" s="2"/>
      <c r="J794" s="2"/>
    </row>
    <row r="795" spans="1:10" x14ac:dyDescent="0.25">
      <c r="A795" s="2" t="s">
        <v>446</v>
      </c>
      <c r="B795" s="2" t="s">
        <v>447</v>
      </c>
      <c r="C795" s="2">
        <v>50</v>
      </c>
      <c r="D795" s="2" t="s">
        <v>547</v>
      </c>
      <c r="E795" s="46">
        <v>42494</v>
      </c>
      <c r="F795" s="245">
        <v>0.61319444444444449</v>
      </c>
      <c r="G795" s="2" t="s">
        <v>549</v>
      </c>
      <c r="H795" s="2" t="s">
        <v>550</v>
      </c>
      <c r="I795" s="2">
        <v>2</v>
      </c>
      <c r="J795" s="2" t="s">
        <v>554</v>
      </c>
    </row>
    <row r="796" spans="1:10" x14ac:dyDescent="0.25">
      <c r="A796" s="2" t="s">
        <v>446</v>
      </c>
      <c r="B796" s="2" t="s">
        <v>447</v>
      </c>
      <c r="C796" s="2">
        <v>6</v>
      </c>
      <c r="D796" s="2" t="s">
        <v>548</v>
      </c>
      <c r="E796" s="46">
        <v>42496</v>
      </c>
      <c r="F796" s="245">
        <v>0.70833333333333337</v>
      </c>
      <c r="G796" s="2" t="s">
        <v>301</v>
      </c>
      <c r="H796" s="2" t="s">
        <v>302</v>
      </c>
      <c r="I796" s="2">
        <v>3</v>
      </c>
      <c r="J796" s="2"/>
    </row>
    <row r="797" spans="1:10" x14ac:dyDescent="0.25">
      <c r="A797" s="2" t="s">
        <v>446</v>
      </c>
      <c r="B797" s="2" t="s">
        <v>447</v>
      </c>
      <c r="C797" s="2">
        <v>15</v>
      </c>
      <c r="D797" s="2" t="s">
        <v>548</v>
      </c>
      <c r="E797" s="46">
        <v>42501</v>
      </c>
      <c r="F797" s="245">
        <v>0.33333333333333331</v>
      </c>
      <c r="G797" s="2" t="s">
        <v>301</v>
      </c>
      <c r="H797" s="2" t="s">
        <v>302</v>
      </c>
      <c r="I797" s="2">
        <v>3</v>
      </c>
      <c r="J797" s="2"/>
    </row>
    <row r="798" spans="1:10" x14ac:dyDescent="0.25">
      <c r="A798" s="2" t="s">
        <v>446</v>
      </c>
      <c r="B798" s="2" t="s">
        <v>447</v>
      </c>
      <c r="C798" s="2">
        <v>3</v>
      </c>
      <c r="D798" s="2" t="s">
        <v>547</v>
      </c>
      <c r="E798" s="46">
        <v>42503</v>
      </c>
      <c r="F798" s="245">
        <v>0.53819444444444442</v>
      </c>
      <c r="G798" s="2" t="s">
        <v>363</v>
      </c>
      <c r="H798" s="2" t="s">
        <v>364</v>
      </c>
      <c r="I798" s="2">
        <v>4</v>
      </c>
      <c r="J798" s="2" t="s">
        <v>574</v>
      </c>
    </row>
    <row r="799" spans="1:10" x14ac:dyDescent="0.25">
      <c r="A799" s="2" t="s">
        <v>446</v>
      </c>
      <c r="B799" s="2" t="s">
        <v>447</v>
      </c>
      <c r="C799" s="2">
        <v>20</v>
      </c>
      <c r="D799" s="2" t="s">
        <v>548</v>
      </c>
      <c r="E799" s="46">
        <v>42511</v>
      </c>
      <c r="F799" s="245">
        <v>0.70833333333333337</v>
      </c>
      <c r="G799" s="2" t="s">
        <v>301</v>
      </c>
      <c r="H799" s="2" t="s">
        <v>302</v>
      </c>
      <c r="I799" s="2">
        <v>4</v>
      </c>
      <c r="J799" s="2"/>
    </row>
    <row r="800" spans="1:10" x14ac:dyDescent="0.25">
      <c r="A800" s="2"/>
      <c r="C800" s="2">
        <f>SUM(C795:C799)</f>
        <v>94</v>
      </c>
      <c r="D800" s="2"/>
      <c r="E800" s="46"/>
      <c r="F800" s="245"/>
      <c r="G800" s="2"/>
      <c r="H800" s="2"/>
      <c r="I800" s="2"/>
      <c r="J800" s="2"/>
    </row>
    <row r="801" spans="1:10" x14ac:dyDescent="0.25">
      <c r="A801" s="2" t="s">
        <v>40</v>
      </c>
      <c r="B801" s="2" t="s">
        <v>449</v>
      </c>
      <c r="C801" s="2">
        <v>3</v>
      </c>
      <c r="D801" s="2" t="s">
        <v>547</v>
      </c>
      <c r="E801" s="46">
        <v>42484</v>
      </c>
      <c r="F801" s="245">
        <v>0.32569444444444445</v>
      </c>
      <c r="G801" s="2" t="s">
        <v>555</v>
      </c>
      <c r="H801" s="2" t="s">
        <v>553</v>
      </c>
      <c r="I801" s="2">
        <v>1</v>
      </c>
      <c r="J801" s="2" t="s">
        <v>315</v>
      </c>
    </row>
    <row r="802" spans="1:10" x14ac:dyDescent="0.25">
      <c r="A802" s="2"/>
      <c r="C802" s="2">
        <f>SUM(C801)</f>
        <v>3</v>
      </c>
      <c r="D802" s="2"/>
      <c r="E802" s="46"/>
      <c r="F802" s="245"/>
      <c r="G802" s="2"/>
      <c r="H802" s="2"/>
      <c r="I802" s="2"/>
      <c r="J802" s="2"/>
    </row>
    <row r="803" spans="1:10" x14ac:dyDescent="0.25">
      <c r="A803" s="2" t="s">
        <v>46</v>
      </c>
      <c r="B803" s="2" t="s">
        <v>453</v>
      </c>
      <c r="C803" s="2">
        <v>8</v>
      </c>
      <c r="D803" s="2" t="s">
        <v>547</v>
      </c>
      <c r="E803" s="46">
        <v>42504</v>
      </c>
      <c r="F803" s="245">
        <v>0.5</v>
      </c>
      <c r="G803" s="2" t="s">
        <v>293</v>
      </c>
      <c r="H803" s="2" t="s">
        <v>294</v>
      </c>
      <c r="I803" s="2">
        <v>21</v>
      </c>
      <c r="J803" s="2" t="s">
        <v>380</v>
      </c>
    </row>
    <row r="804" spans="1:10" x14ac:dyDescent="0.25">
      <c r="A804" s="2"/>
      <c r="C804" s="2">
        <f>SUM(C803)</f>
        <v>8</v>
      </c>
      <c r="D804" s="2"/>
      <c r="E804" s="46"/>
      <c r="F804" s="245"/>
      <c r="G804" s="2"/>
      <c r="H804" s="2"/>
      <c r="I804" s="2"/>
      <c r="J804" s="2"/>
    </row>
    <row r="805" spans="1:10" x14ac:dyDescent="0.25">
      <c r="A805" s="2" t="s">
        <v>1</v>
      </c>
      <c r="B805" s="2" t="s">
        <v>454</v>
      </c>
      <c r="C805" s="2">
        <v>1</v>
      </c>
      <c r="D805" s="2" t="s">
        <v>547</v>
      </c>
      <c r="E805" s="46">
        <v>42484</v>
      </c>
      <c r="F805" s="245">
        <v>0.32569444444444445</v>
      </c>
      <c r="G805" s="2" t="s">
        <v>555</v>
      </c>
      <c r="H805" s="2" t="s">
        <v>553</v>
      </c>
      <c r="I805" s="2">
        <v>1</v>
      </c>
      <c r="J805" s="2" t="s">
        <v>315</v>
      </c>
    </row>
    <row r="806" spans="1:10" x14ac:dyDescent="0.25">
      <c r="A806" s="2" t="s">
        <v>1</v>
      </c>
      <c r="B806" s="2" t="s">
        <v>454</v>
      </c>
      <c r="C806" s="2">
        <v>1</v>
      </c>
      <c r="D806" s="2" t="s">
        <v>548</v>
      </c>
      <c r="E806" s="46">
        <v>42491</v>
      </c>
      <c r="F806" s="245">
        <v>0.41666666666666669</v>
      </c>
      <c r="G806" s="2" t="s">
        <v>301</v>
      </c>
      <c r="H806" s="2" t="s">
        <v>302</v>
      </c>
      <c r="I806" s="2">
        <v>3</v>
      </c>
      <c r="J806" s="2"/>
    </row>
    <row r="807" spans="1:10" x14ac:dyDescent="0.25">
      <c r="A807" s="2" t="s">
        <v>1</v>
      </c>
      <c r="B807" s="2" t="s">
        <v>454</v>
      </c>
      <c r="C807" s="2">
        <v>2</v>
      </c>
      <c r="D807" s="2" t="s">
        <v>547</v>
      </c>
      <c r="E807" s="46">
        <v>42494</v>
      </c>
      <c r="F807" s="245">
        <v>0.61319444444444449</v>
      </c>
      <c r="G807" s="2" t="s">
        <v>549</v>
      </c>
      <c r="H807" s="2" t="s">
        <v>550</v>
      </c>
      <c r="I807" s="2">
        <v>2</v>
      </c>
      <c r="J807" s="2" t="s">
        <v>554</v>
      </c>
    </row>
    <row r="808" spans="1:10" x14ac:dyDescent="0.25">
      <c r="A808" s="2" t="s">
        <v>1</v>
      </c>
      <c r="B808" s="2" t="s">
        <v>454</v>
      </c>
      <c r="C808" s="2">
        <v>1</v>
      </c>
      <c r="D808" s="2" t="s">
        <v>548</v>
      </c>
      <c r="E808" s="46">
        <v>42496</v>
      </c>
      <c r="F808" s="245">
        <v>0.70833333333333337</v>
      </c>
      <c r="G808" s="2" t="s">
        <v>301</v>
      </c>
      <c r="H808" s="2" t="s">
        <v>302</v>
      </c>
      <c r="I808" s="2">
        <v>3</v>
      </c>
      <c r="J808" s="2"/>
    </row>
    <row r="809" spans="1:10" x14ac:dyDescent="0.25">
      <c r="A809" s="2" t="s">
        <v>1</v>
      </c>
      <c r="B809" s="2" t="s">
        <v>454</v>
      </c>
      <c r="C809" s="2">
        <v>3</v>
      </c>
      <c r="D809" s="2" t="s">
        <v>548</v>
      </c>
      <c r="E809" s="46">
        <v>42501</v>
      </c>
      <c r="F809" s="245">
        <v>0.33333333333333331</v>
      </c>
      <c r="G809" s="2" t="s">
        <v>301</v>
      </c>
      <c r="H809" s="2" t="s">
        <v>302</v>
      </c>
      <c r="I809" s="2">
        <v>3</v>
      </c>
      <c r="J809" s="2"/>
    </row>
    <row r="810" spans="1:10" x14ac:dyDescent="0.25">
      <c r="A810" s="2" t="s">
        <v>1</v>
      </c>
      <c r="B810" s="2" t="s">
        <v>454</v>
      </c>
      <c r="C810" s="2">
        <v>4</v>
      </c>
      <c r="D810" s="2" t="s">
        <v>547</v>
      </c>
      <c r="E810" s="46">
        <v>42503</v>
      </c>
      <c r="F810" s="245">
        <v>0.3354166666666667</v>
      </c>
      <c r="G810" s="2" t="s">
        <v>572</v>
      </c>
      <c r="H810" s="2" t="s">
        <v>573</v>
      </c>
      <c r="I810" s="2">
        <v>19</v>
      </c>
      <c r="J810" s="2" t="s">
        <v>556</v>
      </c>
    </row>
    <row r="811" spans="1:10" x14ac:dyDescent="0.25">
      <c r="A811" s="2" t="s">
        <v>1</v>
      </c>
      <c r="B811" s="2" t="s">
        <v>454</v>
      </c>
      <c r="C811" s="2">
        <v>18</v>
      </c>
      <c r="D811" s="2" t="s">
        <v>547</v>
      </c>
      <c r="E811" s="46">
        <v>42503</v>
      </c>
      <c r="F811" s="245">
        <v>0.28125</v>
      </c>
      <c r="G811" s="2" t="s">
        <v>361</v>
      </c>
      <c r="H811" s="2" t="s">
        <v>362</v>
      </c>
      <c r="I811" s="2">
        <v>4</v>
      </c>
      <c r="J811" s="2"/>
    </row>
    <row r="812" spans="1:10" x14ac:dyDescent="0.25">
      <c r="A812" s="2" t="s">
        <v>1</v>
      </c>
      <c r="B812" s="2" t="s">
        <v>454</v>
      </c>
      <c r="C812" s="2">
        <v>5</v>
      </c>
      <c r="D812" s="2" t="s">
        <v>547</v>
      </c>
      <c r="E812" s="46">
        <v>42504</v>
      </c>
      <c r="F812" s="245">
        <v>0.29166666666666669</v>
      </c>
      <c r="G812" s="2" t="s">
        <v>381</v>
      </c>
      <c r="H812" s="2" t="s">
        <v>382</v>
      </c>
      <c r="I812" s="2">
        <v>18</v>
      </c>
      <c r="J812" s="2"/>
    </row>
    <row r="813" spans="1:10" x14ac:dyDescent="0.25">
      <c r="A813" s="2" t="s">
        <v>1</v>
      </c>
      <c r="B813" s="2" t="s">
        <v>454</v>
      </c>
      <c r="C813" s="2">
        <v>9</v>
      </c>
      <c r="D813" s="2" t="s">
        <v>547</v>
      </c>
      <c r="E813" s="46">
        <v>42504</v>
      </c>
      <c r="F813" s="245">
        <v>0.44444444444444442</v>
      </c>
      <c r="G813" s="2" t="s">
        <v>361</v>
      </c>
      <c r="H813" s="2" t="s">
        <v>362</v>
      </c>
      <c r="I813" s="2">
        <v>4</v>
      </c>
      <c r="J813" s="2"/>
    </row>
    <row r="814" spans="1:10" x14ac:dyDescent="0.25">
      <c r="A814" s="2" t="s">
        <v>1</v>
      </c>
      <c r="B814" s="2" t="s">
        <v>454</v>
      </c>
      <c r="C814" s="2">
        <v>1</v>
      </c>
      <c r="D814" s="2" t="s">
        <v>547</v>
      </c>
      <c r="E814" s="46">
        <v>42504</v>
      </c>
      <c r="F814" s="245">
        <v>0.5</v>
      </c>
      <c r="G814" s="2" t="s">
        <v>293</v>
      </c>
      <c r="H814" s="2" t="s">
        <v>294</v>
      </c>
      <c r="I814" s="2">
        <v>21</v>
      </c>
      <c r="J814" s="2" t="s">
        <v>380</v>
      </c>
    </row>
    <row r="815" spans="1:10" x14ac:dyDescent="0.25">
      <c r="A815" s="2" t="s">
        <v>1</v>
      </c>
      <c r="B815" s="2" t="s">
        <v>454</v>
      </c>
      <c r="C815" s="2">
        <v>1</v>
      </c>
      <c r="D815" s="2" t="s">
        <v>547</v>
      </c>
      <c r="E815" s="46">
        <v>42506</v>
      </c>
      <c r="F815" s="245">
        <v>0.5444444444444444</v>
      </c>
      <c r="G815" s="2" t="s">
        <v>368</v>
      </c>
      <c r="H815" s="2" t="s">
        <v>369</v>
      </c>
      <c r="I815" s="2">
        <v>2</v>
      </c>
      <c r="J815" s="2" t="s">
        <v>566</v>
      </c>
    </row>
    <row r="816" spans="1:10" x14ac:dyDescent="0.25">
      <c r="A816" s="2" t="s">
        <v>1</v>
      </c>
      <c r="B816" s="2" t="s">
        <v>454</v>
      </c>
      <c r="C816" s="2">
        <v>1</v>
      </c>
      <c r="D816" s="2" t="s">
        <v>548</v>
      </c>
      <c r="E816" s="46">
        <v>42506</v>
      </c>
      <c r="F816" s="245">
        <v>0.5</v>
      </c>
      <c r="G816" s="2" t="s">
        <v>301</v>
      </c>
      <c r="H816" s="2" t="s">
        <v>302</v>
      </c>
      <c r="I816" s="2">
        <v>4</v>
      </c>
      <c r="J816" s="2"/>
    </row>
    <row r="817" spans="1:10" x14ac:dyDescent="0.25">
      <c r="A817" s="2" t="s">
        <v>1</v>
      </c>
      <c r="B817" s="2" t="s">
        <v>454</v>
      </c>
      <c r="C817" s="2">
        <v>4</v>
      </c>
      <c r="D817" s="2" t="s">
        <v>548</v>
      </c>
      <c r="E817" s="46">
        <v>42511</v>
      </c>
      <c r="F817" s="245">
        <v>0.70833333333333337</v>
      </c>
      <c r="G817" s="2" t="s">
        <v>301</v>
      </c>
      <c r="H817" s="2" t="s">
        <v>302</v>
      </c>
      <c r="I817" s="2">
        <v>4</v>
      </c>
      <c r="J817" s="2"/>
    </row>
    <row r="818" spans="1:10" x14ac:dyDescent="0.25">
      <c r="A818" s="2"/>
      <c r="C818" s="2">
        <f>SUM(C805:C817)</f>
        <v>51</v>
      </c>
      <c r="D818" s="2"/>
      <c r="E818" s="46"/>
      <c r="F818" s="245"/>
      <c r="G818" s="2"/>
      <c r="H818" s="2"/>
      <c r="I818" s="2"/>
      <c r="J818" s="2"/>
    </row>
    <row r="819" spans="1:10" x14ac:dyDescent="0.25">
      <c r="A819" s="2" t="s">
        <v>32</v>
      </c>
      <c r="B819" s="2" t="s">
        <v>463</v>
      </c>
      <c r="C819" s="2">
        <v>2</v>
      </c>
      <c r="D819" s="2" t="s">
        <v>548</v>
      </c>
      <c r="E819" s="46">
        <v>42491</v>
      </c>
      <c r="F819" s="245">
        <v>0.41666666666666669</v>
      </c>
      <c r="G819" s="2" t="s">
        <v>301</v>
      </c>
      <c r="H819" s="2" t="s">
        <v>302</v>
      </c>
      <c r="I819" s="2">
        <v>3</v>
      </c>
      <c r="J819" s="2"/>
    </row>
    <row r="820" spans="1:10" x14ac:dyDescent="0.25">
      <c r="A820" s="2" t="s">
        <v>32</v>
      </c>
      <c r="B820" s="2" t="s">
        <v>463</v>
      </c>
      <c r="C820" s="2">
        <v>2</v>
      </c>
      <c r="D820" s="2" t="s">
        <v>547</v>
      </c>
      <c r="E820" s="46">
        <v>42494</v>
      </c>
      <c r="F820" s="245">
        <v>0.61319444444444449</v>
      </c>
      <c r="G820" s="2" t="s">
        <v>549</v>
      </c>
      <c r="H820" s="2" t="s">
        <v>550</v>
      </c>
      <c r="I820" s="2">
        <v>2</v>
      </c>
      <c r="J820" s="2" t="s">
        <v>554</v>
      </c>
    </row>
    <row r="821" spans="1:10" x14ac:dyDescent="0.25">
      <c r="A821" s="2" t="s">
        <v>32</v>
      </c>
      <c r="B821" s="2" t="s">
        <v>463</v>
      </c>
      <c r="C821" s="2">
        <v>1</v>
      </c>
      <c r="D821" s="2" t="s">
        <v>548</v>
      </c>
      <c r="E821" s="46">
        <v>42506</v>
      </c>
      <c r="F821" s="245">
        <v>0.5</v>
      </c>
      <c r="G821" s="2" t="s">
        <v>301</v>
      </c>
      <c r="H821" s="2" t="s">
        <v>302</v>
      </c>
      <c r="I821" s="2">
        <v>4</v>
      </c>
      <c r="J821" s="2"/>
    </row>
    <row r="822" spans="1:10" x14ac:dyDescent="0.25">
      <c r="A822" s="2" t="s">
        <v>32</v>
      </c>
      <c r="B822" s="2" t="s">
        <v>463</v>
      </c>
      <c r="C822" s="2">
        <v>1</v>
      </c>
      <c r="D822" s="2" t="s">
        <v>548</v>
      </c>
      <c r="E822" s="46">
        <v>42511</v>
      </c>
      <c r="F822" s="245">
        <v>0.70833333333333337</v>
      </c>
      <c r="G822" s="2" t="s">
        <v>301</v>
      </c>
      <c r="H822" s="2" t="s">
        <v>302</v>
      </c>
      <c r="I822" s="2">
        <v>4</v>
      </c>
      <c r="J822" s="2"/>
    </row>
    <row r="823" spans="1:10" x14ac:dyDescent="0.25">
      <c r="A823" s="2" t="s">
        <v>32</v>
      </c>
      <c r="B823" s="2" t="s">
        <v>463</v>
      </c>
      <c r="C823" s="2">
        <v>1</v>
      </c>
      <c r="D823" s="2" t="s">
        <v>548</v>
      </c>
      <c r="E823" s="46">
        <v>42516</v>
      </c>
      <c r="F823" s="245">
        <v>0.8125</v>
      </c>
      <c r="G823" s="2" t="s">
        <v>301</v>
      </c>
      <c r="H823" s="2" t="s">
        <v>302</v>
      </c>
      <c r="I823" s="2">
        <v>3</v>
      </c>
      <c r="J823" s="2"/>
    </row>
    <row r="824" spans="1:10" x14ac:dyDescent="0.25">
      <c r="A824" s="2"/>
      <c r="C824" s="2">
        <f>SUM(C819:C823)</f>
        <v>7</v>
      </c>
      <c r="D824" s="2"/>
      <c r="E824" s="46"/>
      <c r="F824" s="245"/>
      <c r="G824" s="2"/>
      <c r="H824" s="2"/>
      <c r="I824" s="2"/>
      <c r="J824" s="2"/>
    </row>
    <row r="825" spans="1:10" x14ac:dyDescent="0.25">
      <c r="A825" s="2" t="s">
        <v>15</v>
      </c>
      <c r="B825" s="2" t="s">
        <v>465</v>
      </c>
      <c r="C825" s="2">
        <v>10</v>
      </c>
      <c r="D825" s="2" t="s">
        <v>547</v>
      </c>
      <c r="E825" s="46">
        <v>42494</v>
      </c>
      <c r="F825" s="245">
        <v>0.61319444444444449</v>
      </c>
      <c r="G825" s="2" t="s">
        <v>549</v>
      </c>
      <c r="H825" s="2" t="s">
        <v>550</v>
      </c>
      <c r="I825" s="2">
        <v>2</v>
      </c>
      <c r="J825" s="2" t="s">
        <v>554</v>
      </c>
    </row>
    <row r="826" spans="1:10" x14ac:dyDescent="0.25">
      <c r="A826" s="2" t="s">
        <v>15</v>
      </c>
      <c r="B826" s="2" t="s">
        <v>465</v>
      </c>
      <c r="C826" s="2">
        <v>2</v>
      </c>
      <c r="D826" s="2" t="s">
        <v>548</v>
      </c>
      <c r="E826" s="46">
        <v>42496</v>
      </c>
      <c r="F826" s="245">
        <v>0.70833333333333337</v>
      </c>
      <c r="G826" s="2" t="s">
        <v>301</v>
      </c>
      <c r="H826" s="2" t="s">
        <v>302</v>
      </c>
      <c r="I826" s="2">
        <v>3</v>
      </c>
      <c r="J826" s="2"/>
    </row>
    <row r="827" spans="1:10" x14ac:dyDescent="0.25">
      <c r="A827" s="2" t="s">
        <v>15</v>
      </c>
      <c r="B827" s="2" t="s">
        <v>465</v>
      </c>
      <c r="C827" s="2">
        <v>1</v>
      </c>
      <c r="D827" s="2" t="s">
        <v>547</v>
      </c>
      <c r="E827" s="46">
        <v>42503</v>
      </c>
      <c r="F827" s="245">
        <v>0.28125</v>
      </c>
      <c r="G827" s="2" t="s">
        <v>361</v>
      </c>
      <c r="H827" s="2" t="s">
        <v>362</v>
      </c>
      <c r="I827" s="2">
        <v>4</v>
      </c>
      <c r="J827" s="2"/>
    </row>
    <row r="828" spans="1:10" x14ac:dyDescent="0.25">
      <c r="A828" s="2" t="s">
        <v>15</v>
      </c>
      <c r="B828" s="2" t="s">
        <v>465</v>
      </c>
      <c r="C828" s="2">
        <v>3</v>
      </c>
      <c r="D828" s="2" t="s">
        <v>557</v>
      </c>
      <c r="E828" s="46">
        <v>42509</v>
      </c>
      <c r="F828" s="245">
        <v>0.47916666666666669</v>
      </c>
      <c r="G828" s="2" t="s">
        <v>432</v>
      </c>
      <c r="H828" s="2" t="s">
        <v>433</v>
      </c>
      <c r="I828" s="2">
        <v>2</v>
      </c>
      <c r="J828" s="2"/>
    </row>
    <row r="829" spans="1:10" x14ac:dyDescent="0.25">
      <c r="A829" s="2" t="s">
        <v>15</v>
      </c>
      <c r="B829" s="2" t="s">
        <v>465</v>
      </c>
      <c r="C829" s="2">
        <v>2</v>
      </c>
      <c r="D829" s="2" t="s">
        <v>548</v>
      </c>
      <c r="E829" s="46">
        <v>42516</v>
      </c>
      <c r="F829" s="245">
        <v>0.8125</v>
      </c>
      <c r="G829" s="2" t="s">
        <v>301</v>
      </c>
      <c r="H829" s="2" t="s">
        <v>302</v>
      </c>
      <c r="I829" s="2">
        <v>3</v>
      </c>
      <c r="J829" s="2"/>
    </row>
    <row r="830" spans="1:10" x14ac:dyDescent="0.25">
      <c r="A830" s="2" t="s">
        <v>15</v>
      </c>
      <c r="B830" s="2" t="s">
        <v>465</v>
      </c>
      <c r="C830" s="2">
        <v>1</v>
      </c>
      <c r="D830" s="2" t="s">
        <v>547</v>
      </c>
      <c r="E830" s="46">
        <v>42519</v>
      </c>
      <c r="F830" s="245">
        <v>0.60902777777777783</v>
      </c>
      <c r="G830" s="2" t="s">
        <v>530</v>
      </c>
      <c r="H830" s="2" t="s">
        <v>531</v>
      </c>
      <c r="I830" s="2">
        <v>1</v>
      </c>
      <c r="J830" s="2"/>
    </row>
    <row r="831" spans="1:10" x14ac:dyDescent="0.25">
      <c r="A831" s="2"/>
      <c r="C831" s="2">
        <f>SUM(C825:C830)</f>
        <v>19</v>
      </c>
      <c r="D831" s="2"/>
      <c r="E831" s="46"/>
      <c r="F831" s="245"/>
      <c r="G831" s="2"/>
      <c r="H831" s="2"/>
      <c r="I831" s="2"/>
      <c r="J831" s="2"/>
    </row>
    <row r="832" spans="1:10" x14ac:dyDescent="0.25">
      <c r="A832" s="2" t="s">
        <v>467</v>
      </c>
      <c r="B832" s="2" t="s">
        <v>468</v>
      </c>
      <c r="C832" s="2">
        <v>7</v>
      </c>
      <c r="D832" s="2" t="s">
        <v>548</v>
      </c>
      <c r="E832" s="46">
        <v>42501</v>
      </c>
      <c r="F832" s="245">
        <v>0.33333333333333331</v>
      </c>
      <c r="G832" s="2" t="s">
        <v>301</v>
      </c>
      <c r="H832" s="2" t="s">
        <v>302</v>
      </c>
      <c r="I832" s="2">
        <v>3</v>
      </c>
      <c r="J832" s="2"/>
    </row>
    <row r="833" spans="1:10" x14ac:dyDescent="0.25">
      <c r="A833" s="2" t="s">
        <v>467</v>
      </c>
      <c r="B833" s="2" t="s">
        <v>468</v>
      </c>
      <c r="C833" s="2">
        <v>1</v>
      </c>
      <c r="D833" s="2" t="s">
        <v>547</v>
      </c>
      <c r="E833" s="46">
        <v>42504</v>
      </c>
      <c r="F833" s="245">
        <v>0.5</v>
      </c>
      <c r="G833" s="2" t="s">
        <v>301</v>
      </c>
      <c r="H833" s="2" t="s">
        <v>302</v>
      </c>
      <c r="I833" s="2">
        <v>21</v>
      </c>
      <c r="J833" s="2" t="s">
        <v>380</v>
      </c>
    </row>
    <row r="834" spans="1:10" x14ac:dyDescent="0.25">
      <c r="A834" s="2" t="s">
        <v>467</v>
      </c>
      <c r="B834" s="2" t="s">
        <v>468</v>
      </c>
      <c r="C834" s="2">
        <v>4</v>
      </c>
      <c r="D834" s="2" t="s">
        <v>548</v>
      </c>
      <c r="E834" s="46">
        <v>42511</v>
      </c>
      <c r="F834" s="245">
        <v>0.70833333333333337</v>
      </c>
      <c r="G834" s="2" t="s">
        <v>301</v>
      </c>
      <c r="H834" s="2" t="s">
        <v>302</v>
      </c>
      <c r="I834" s="2">
        <v>4</v>
      </c>
      <c r="J834" s="2"/>
    </row>
    <row r="835" spans="1:10" x14ac:dyDescent="0.25">
      <c r="A835" s="2" t="s">
        <v>467</v>
      </c>
      <c r="B835" s="2" t="s">
        <v>468</v>
      </c>
      <c r="C835" s="2">
        <v>1</v>
      </c>
      <c r="D835" s="2" t="s">
        <v>547</v>
      </c>
      <c r="E835" s="46">
        <v>42517</v>
      </c>
      <c r="F835" s="245">
        <v>0.625</v>
      </c>
      <c r="G835" s="2" t="s">
        <v>301</v>
      </c>
      <c r="H835" s="2" t="s">
        <v>302</v>
      </c>
      <c r="I835" s="2">
        <v>2</v>
      </c>
      <c r="J835" s="2"/>
    </row>
    <row r="836" spans="1:10" x14ac:dyDescent="0.25">
      <c r="A836" s="2"/>
      <c r="C836" s="2">
        <f>SUM(C832:C835)</f>
        <v>13</v>
      </c>
      <c r="D836" s="2"/>
      <c r="E836" s="46"/>
      <c r="F836" s="245"/>
      <c r="G836" s="2"/>
      <c r="H836" s="2"/>
      <c r="I836" s="2"/>
      <c r="J836" s="2"/>
    </row>
    <row r="837" spans="1:10" x14ac:dyDescent="0.25">
      <c r="A837" s="2" t="s">
        <v>6</v>
      </c>
      <c r="B837" s="2" t="s">
        <v>472</v>
      </c>
      <c r="C837" s="2">
        <v>1</v>
      </c>
      <c r="D837" s="2" t="s">
        <v>547</v>
      </c>
      <c r="E837" s="46">
        <v>42503</v>
      </c>
      <c r="F837" s="245">
        <v>0.28125</v>
      </c>
      <c r="G837" s="2" t="s">
        <v>361</v>
      </c>
      <c r="H837" s="2" t="s">
        <v>362</v>
      </c>
      <c r="I837" s="2">
        <v>4</v>
      </c>
      <c r="J837" s="2"/>
    </row>
    <row r="838" spans="1:10" x14ac:dyDescent="0.25">
      <c r="A838" s="2" t="s">
        <v>6</v>
      </c>
      <c r="B838" s="2" t="s">
        <v>472</v>
      </c>
      <c r="C838" s="2">
        <v>1</v>
      </c>
      <c r="D838" s="2" t="s">
        <v>547</v>
      </c>
      <c r="E838" s="46">
        <v>42504</v>
      </c>
      <c r="F838" s="245">
        <v>0.44444444444444442</v>
      </c>
      <c r="G838" s="2" t="s">
        <v>361</v>
      </c>
      <c r="H838" s="2" t="s">
        <v>362</v>
      </c>
      <c r="I838" s="2">
        <v>4</v>
      </c>
      <c r="J838" s="2"/>
    </row>
    <row r="839" spans="1:10" x14ac:dyDescent="0.25">
      <c r="A839" s="2" t="s">
        <v>6</v>
      </c>
      <c r="B839" s="2" t="s">
        <v>472</v>
      </c>
      <c r="C839" s="2">
        <v>2</v>
      </c>
      <c r="D839" s="2" t="s">
        <v>567</v>
      </c>
      <c r="E839" s="46">
        <v>42504</v>
      </c>
      <c r="F839" s="245">
        <v>0.45694444444444443</v>
      </c>
      <c r="G839" s="2" t="s">
        <v>507</v>
      </c>
      <c r="H839" s="2" t="s">
        <v>508</v>
      </c>
      <c r="I839" s="2">
        <v>3</v>
      </c>
      <c r="J839" s="2" t="s">
        <v>575</v>
      </c>
    </row>
    <row r="840" spans="1:10" x14ac:dyDescent="0.25">
      <c r="A840" s="2" t="s">
        <v>6</v>
      </c>
      <c r="B840" s="2" t="s">
        <v>472</v>
      </c>
      <c r="C840" s="2">
        <v>5</v>
      </c>
      <c r="D840" s="2" t="s">
        <v>548</v>
      </c>
      <c r="E840" s="46">
        <v>42516</v>
      </c>
      <c r="F840" s="245">
        <v>0.8125</v>
      </c>
      <c r="G840" s="2" t="s">
        <v>301</v>
      </c>
      <c r="H840" s="2" t="s">
        <v>302</v>
      </c>
      <c r="I840" s="2">
        <v>3</v>
      </c>
      <c r="J840" s="2"/>
    </row>
    <row r="841" spans="1:10" x14ac:dyDescent="0.25">
      <c r="A841" s="2" t="s">
        <v>6</v>
      </c>
      <c r="B841" s="2" t="s">
        <v>472</v>
      </c>
      <c r="C841" s="2">
        <v>1</v>
      </c>
      <c r="D841" s="2" t="s">
        <v>547</v>
      </c>
      <c r="E841" s="46">
        <v>42517</v>
      </c>
      <c r="F841" s="245">
        <v>0.625</v>
      </c>
      <c r="G841" s="2" t="s">
        <v>301</v>
      </c>
      <c r="H841" s="2" t="s">
        <v>302</v>
      </c>
      <c r="I841" s="2">
        <v>2</v>
      </c>
      <c r="J841" s="2"/>
    </row>
    <row r="842" spans="1:10" x14ac:dyDescent="0.25">
      <c r="A842" s="2"/>
      <c r="C842" s="2">
        <f>SUM(C837:C841)</f>
        <v>10</v>
      </c>
      <c r="D842" s="2"/>
      <c r="E842" s="46"/>
      <c r="F842" s="245"/>
      <c r="G842" s="2"/>
      <c r="H842" s="2"/>
      <c r="I842" s="2"/>
      <c r="J842" s="2"/>
    </row>
    <row r="843" spans="1:10" x14ac:dyDescent="0.25">
      <c r="A843" s="2" t="s">
        <v>79</v>
      </c>
      <c r="B843" s="2" t="s">
        <v>474</v>
      </c>
      <c r="C843" s="2">
        <v>4</v>
      </c>
      <c r="D843" s="2" t="s">
        <v>547</v>
      </c>
      <c r="E843" s="46">
        <v>42503</v>
      </c>
      <c r="F843" s="245">
        <v>0.3354166666666667</v>
      </c>
      <c r="G843" s="2" t="s">
        <v>572</v>
      </c>
      <c r="H843" s="2" t="s">
        <v>573</v>
      </c>
      <c r="I843" s="2">
        <v>19</v>
      </c>
      <c r="J843" s="2" t="s">
        <v>556</v>
      </c>
    </row>
    <row r="844" spans="1:10" x14ac:dyDescent="0.25">
      <c r="A844" s="2" t="s">
        <v>79</v>
      </c>
      <c r="B844" s="2" t="s">
        <v>474</v>
      </c>
      <c r="C844" s="2">
        <v>3</v>
      </c>
      <c r="D844" s="2" t="s">
        <v>547</v>
      </c>
      <c r="E844" s="46">
        <v>42503</v>
      </c>
      <c r="F844" s="245">
        <v>0.28125</v>
      </c>
      <c r="G844" s="2" t="s">
        <v>361</v>
      </c>
      <c r="H844" s="2" t="s">
        <v>362</v>
      </c>
      <c r="I844" s="2">
        <v>4</v>
      </c>
      <c r="J844" s="2"/>
    </row>
    <row r="845" spans="1:10" x14ac:dyDescent="0.25">
      <c r="A845" s="2" t="s">
        <v>79</v>
      </c>
      <c r="B845" s="2" t="s">
        <v>474</v>
      </c>
      <c r="C845" s="2">
        <v>4</v>
      </c>
      <c r="D845" s="2" t="s">
        <v>547</v>
      </c>
      <c r="E845" s="46">
        <v>42541</v>
      </c>
      <c r="F845" s="245">
        <v>0.75</v>
      </c>
      <c r="G845" s="2" t="s">
        <v>549</v>
      </c>
      <c r="H845" s="2" t="s">
        <v>550</v>
      </c>
      <c r="I845" s="2">
        <v>2</v>
      </c>
      <c r="J845" s="2" t="s">
        <v>551</v>
      </c>
    </row>
    <row r="846" spans="1:10" x14ac:dyDescent="0.25">
      <c r="A846" s="2"/>
      <c r="C846" s="2">
        <f>SUM(C843:C845)</f>
        <v>11</v>
      </c>
      <c r="D846" s="2"/>
      <c r="E846" s="46"/>
      <c r="F846" s="245"/>
      <c r="G846" s="2"/>
      <c r="H846" s="2"/>
      <c r="I846" s="2"/>
      <c r="J846" s="2"/>
    </row>
    <row r="847" spans="1:10" x14ac:dyDescent="0.25">
      <c r="A847" s="2" t="s">
        <v>8</v>
      </c>
      <c r="B847" s="2" t="s">
        <v>481</v>
      </c>
      <c r="C847" s="2">
        <v>2</v>
      </c>
      <c r="D847" s="2" t="s">
        <v>547</v>
      </c>
      <c r="E847" s="46">
        <v>42503</v>
      </c>
      <c r="F847" s="245">
        <v>0.28125</v>
      </c>
      <c r="G847" s="2" t="s">
        <v>361</v>
      </c>
      <c r="H847" s="2" t="s">
        <v>362</v>
      </c>
      <c r="I847" s="2">
        <v>4</v>
      </c>
      <c r="J847" s="2"/>
    </row>
    <row r="848" spans="1:10" x14ac:dyDescent="0.25">
      <c r="A848" s="2" t="s">
        <v>8</v>
      </c>
      <c r="B848" s="2" t="s">
        <v>481</v>
      </c>
      <c r="C848" s="2">
        <v>1</v>
      </c>
      <c r="D848" s="2" t="s">
        <v>547</v>
      </c>
      <c r="E848" s="46">
        <v>42506</v>
      </c>
      <c r="F848" s="245">
        <v>0.5444444444444444</v>
      </c>
      <c r="G848" s="2" t="s">
        <v>368</v>
      </c>
      <c r="H848" s="2" t="s">
        <v>369</v>
      </c>
      <c r="I848" s="2">
        <v>2</v>
      </c>
      <c r="J848" s="2" t="s">
        <v>566</v>
      </c>
    </row>
    <row r="849" spans="1:10" x14ac:dyDescent="0.25">
      <c r="A849" s="2"/>
      <c r="C849" s="2">
        <f>SUM(C847:C848)</f>
        <v>3</v>
      </c>
      <c r="D849" s="2"/>
      <c r="E849" s="46"/>
      <c r="F849" s="245"/>
      <c r="G849" s="2"/>
      <c r="H849" s="2"/>
      <c r="I849" s="2"/>
      <c r="J849" s="2"/>
    </row>
    <row r="850" spans="1:10" x14ac:dyDescent="0.25">
      <c r="A850" s="2" t="s">
        <v>11</v>
      </c>
      <c r="B850" s="2" t="s">
        <v>486</v>
      </c>
      <c r="C850" s="2">
        <v>4</v>
      </c>
      <c r="D850" s="2" t="s">
        <v>548</v>
      </c>
      <c r="E850" s="46">
        <v>42491</v>
      </c>
      <c r="F850" s="245">
        <v>0.41666666666666669</v>
      </c>
      <c r="G850" s="2" t="s">
        <v>301</v>
      </c>
      <c r="H850" s="2" t="s">
        <v>302</v>
      </c>
      <c r="I850" s="2">
        <v>3</v>
      </c>
      <c r="J850" s="2"/>
    </row>
    <row r="851" spans="1:10" x14ac:dyDescent="0.25">
      <c r="A851" s="2" t="s">
        <v>11</v>
      </c>
      <c r="B851" s="2" t="s">
        <v>486</v>
      </c>
      <c r="C851" s="2">
        <v>16</v>
      </c>
      <c r="D851" s="2" t="s">
        <v>547</v>
      </c>
      <c r="E851" s="46">
        <v>42494</v>
      </c>
      <c r="F851" s="245">
        <v>0.61319444444444449</v>
      </c>
      <c r="G851" s="2" t="s">
        <v>549</v>
      </c>
      <c r="H851" s="2" t="s">
        <v>550</v>
      </c>
      <c r="I851" s="2">
        <v>2</v>
      </c>
      <c r="J851" s="2" t="s">
        <v>554</v>
      </c>
    </row>
    <row r="852" spans="1:10" x14ac:dyDescent="0.25">
      <c r="A852" s="2" t="s">
        <v>11</v>
      </c>
      <c r="B852" s="2" t="s">
        <v>486</v>
      </c>
      <c r="C852" s="2">
        <v>4</v>
      </c>
      <c r="D852" s="2" t="s">
        <v>548</v>
      </c>
      <c r="E852" s="46">
        <v>42496</v>
      </c>
      <c r="F852" s="245">
        <v>0.70833333333333337</v>
      </c>
      <c r="G852" s="2" t="s">
        <v>301</v>
      </c>
      <c r="H852" s="2" t="s">
        <v>302</v>
      </c>
      <c r="I852" s="2">
        <v>3</v>
      </c>
      <c r="J852" s="2"/>
    </row>
    <row r="853" spans="1:10" x14ac:dyDescent="0.25">
      <c r="A853" s="2" t="s">
        <v>11</v>
      </c>
      <c r="B853" s="2" t="s">
        <v>486</v>
      </c>
      <c r="C853" s="2">
        <v>10</v>
      </c>
      <c r="D853" s="2" t="s">
        <v>547</v>
      </c>
      <c r="E853" s="46">
        <v>42500</v>
      </c>
      <c r="F853" s="245">
        <v>0.54166666666666663</v>
      </c>
      <c r="G853" s="2" t="s">
        <v>320</v>
      </c>
      <c r="H853" s="2" t="s">
        <v>321</v>
      </c>
      <c r="I853" s="2">
        <v>1</v>
      </c>
      <c r="J853" s="2" t="s">
        <v>380</v>
      </c>
    </row>
    <row r="854" spans="1:10" x14ac:dyDescent="0.25">
      <c r="A854" s="2" t="s">
        <v>11</v>
      </c>
      <c r="B854" s="2" t="s">
        <v>486</v>
      </c>
      <c r="C854" s="2">
        <v>11</v>
      </c>
      <c r="D854" s="2" t="s">
        <v>547</v>
      </c>
      <c r="E854" s="46">
        <v>42503</v>
      </c>
      <c r="F854" s="245">
        <v>0.3354166666666667</v>
      </c>
      <c r="G854" s="2" t="s">
        <v>381</v>
      </c>
      <c r="H854" s="2" t="s">
        <v>382</v>
      </c>
      <c r="I854" s="2">
        <v>19</v>
      </c>
      <c r="J854" s="2" t="s">
        <v>556</v>
      </c>
    </row>
    <row r="855" spans="1:10" x14ac:dyDescent="0.25">
      <c r="A855" s="2" t="s">
        <v>11</v>
      </c>
      <c r="B855" s="2" t="s">
        <v>486</v>
      </c>
      <c r="C855" s="2">
        <v>12</v>
      </c>
      <c r="D855" s="2" t="s">
        <v>547</v>
      </c>
      <c r="E855" s="46">
        <v>42503</v>
      </c>
      <c r="F855" s="245">
        <v>0.28125</v>
      </c>
      <c r="G855" s="2" t="s">
        <v>361</v>
      </c>
      <c r="H855" s="2" t="s">
        <v>362</v>
      </c>
      <c r="I855" s="2">
        <v>4</v>
      </c>
      <c r="J855" s="2"/>
    </row>
    <row r="856" spans="1:10" x14ac:dyDescent="0.25">
      <c r="A856" s="2" t="s">
        <v>11</v>
      </c>
      <c r="B856" s="2" t="s">
        <v>486</v>
      </c>
      <c r="C856" s="2">
        <v>6</v>
      </c>
      <c r="D856" s="2" t="s">
        <v>547</v>
      </c>
      <c r="E856" s="46">
        <v>42504</v>
      </c>
      <c r="F856" s="245">
        <v>0.58680555555555558</v>
      </c>
      <c r="G856" s="2" t="s">
        <v>363</v>
      </c>
      <c r="H856" s="2" t="s">
        <v>364</v>
      </c>
      <c r="I856" s="2">
        <v>2</v>
      </c>
      <c r="J856" s="2"/>
    </row>
    <row r="857" spans="1:10" x14ac:dyDescent="0.25">
      <c r="A857" s="2" t="s">
        <v>11</v>
      </c>
      <c r="B857" s="2" t="s">
        <v>486</v>
      </c>
      <c r="C857" s="2">
        <v>4</v>
      </c>
      <c r="D857" s="2" t="s">
        <v>547</v>
      </c>
      <c r="E857" s="46">
        <v>42504</v>
      </c>
      <c r="F857" s="245">
        <v>0.44444444444444442</v>
      </c>
      <c r="G857" s="2" t="s">
        <v>361</v>
      </c>
      <c r="H857" s="2" t="s">
        <v>362</v>
      </c>
      <c r="I857" s="2">
        <v>4</v>
      </c>
      <c r="J857" s="2"/>
    </row>
    <row r="858" spans="1:10" x14ac:dyDescent="0.25">
      <c r="A858" s="2" t="s">
        <v>11</v>
      </c>
      <c r="B858" s="2" t="s">
        <v>486</v>
      </c>
      <c r="C858" s="2">
        <v>15</v>
      </c>
      <c r="D858" s="2" t="s">
        <v>548</v>
      </c>
      <c r="E858" s="46">
        <v>42504</v>
      </c>
      <c r="F858" s="245">
        <v>0.39166666666666666</v>
      </c>
      <c r="G858" s="2" t="s">
        <v>336</v>
      </c>
      <c r="H858" s="2" t="s">
        <v>337</v>
      </c>
      <c r="I858" s="2">
        <v>3</v>
      </c>
      <c r="J858" s="2" t="s">
        <v>576</v>
      </c>
    </row>
    <row r="859" spans="1:10" x14ac:dyDescent="0.25">
      <c r="A859" s="2" t="s">
        <v>11</v>
      </c>
      <c r="B859" s="2" t="s">
        <v>486</v>
      </c>
      <c r="C859" s="2">
        <v>4</v>
      </c>
      <c r="D859" s="2" t="s">
        <v>548</v>
      </c>
      <c r="E859" s="46">
        <v>42506</v>
      </c>
      <c r="F859" s="245">
        <v>0.5</v>
      </c>
      <c r="G859" s="2" t="s">
        <v>301</v>
      </c>
      <c r="H859" s="2" t="s">
        <v>302</v>
      </c>
      <c r="I859" s="2">
        <v>4</v>
      </c>
      <c r="J859" s="2"/>
    </row>
    <row r="860" spans="1:10" x14ac:dyDescent="0.25">
      <c r="A860" s="2" t="s">
        <v>11</v>
      </c>
      <c r="B860" s="2" t="s">
        <v>486</v>
      </c>
      <c r="C860" s="2">
        <v>8</v>
      </c>
      <c r="D860" s="2" t="s">
        <v>557</v>
      </c>
      <c r="E860" s="46">
        <v>42509</v>
      </c>
      <c r="F860" s="245">
        <v>0.47916666666666669</v>
      </c>
      <c r="G860" s="2" t="s">
        <v>432</v>
      </c>
      <c r="H860" s="2" t="s">
        <v>433</v>
      </c>
      <c r="I860" s="2">
        <v>2</v>
      </c>
      <c r="J860" s="2"/>
    </row>
    <row r="861" spans="1:10" x14ac:dyDescent="0.25">
      <c r="A861" s="2" t="s">
        <v>11</v>
      </c>
      <c r="B861" s="2" t="s">
        <v>486</v>
      </c>
      <c r="C861" s="2">
        <v>1</v>
      </c>
      <c r="D861" s="2" t="s">
        <v>548</v>
      </c>
      <c r="E861" s="46">
        <v>42516</v>
      </c>
      <c r="F861" s="245">
        <v>0.8125</v>
      </c>
      <c r="G861" s="2" t="s">
        <v>301</v>
      </c>
      <c r="H861" s="2" t="s">
        <v>302</v>
      </c>
      <c r="I861" s="2">
        <v>3</v>
      </c>
      <c r="J861" s="2"/>
    </row>
    <row r="862" spans="1:10" x14ac:dyDescent="0.25">
      <c r="A862" s="2"/>
      <c r="C862" s="2">
        <f>SUM(C850:C861)</f>
        <v>95</v>
      </c>
      <c r="D862" s="2"/>
      <c r="E862" s="46"/>
      <c r="F862" s="245"/>
      <c r="G862" s="2"/>
      <c r="H862" s="2"/>
      <c r="I862" s="2"/>
      <c r="J862" s="2"/>
    </row>
    <row r="863" spans="1:10" x14ac:dyDescent="0.25">
      <c r="A863" s="2" t="s">
        <v>7</v>
      </c>
      <c r="B863" s="2" t="s">
        <v>490</v>
      </c>
      <c r="C863" s="2">
        <v>2</v>
      </c>
      <c r="D863" s="2" t="s">
        <v>548</v>
      </c>
      <c r="E863" s="46">
        <v>42491</v>
      </c>
      <c r="F863" s="245">
        <v>0.41666666666666669</v>
      </c>
      <c r="G863" s="2" t="s">
        <v>301</v>
      </c>
      <c r="H863" s="2" t="s">
        <v>302</v>
      </c>
      <c r="I863" s="2">
        <v>3</v>
      </c>
      <c r="J863" s="2"/>
    </row>
    <row r="864" spans="1:10" x14ac:dyDescent="0.25">
      <c r="A864" s="2" t="s">
        <v>7</v>
      </c>
      <c r="B864" s="2" t="s">
        <v>490</v>
      </c>
      <c r="C864" s="2">
        <v>1</v>
      </c>
      <c r="D864" s="2" t="s">
        <v>547</v>
      </c>
      <c r="E864" s="46">
        <v>42500</v>
      </c>
      <c r="F864" s="245">
        <v>0.54166666666666663</v>
      </c>
      <c r="G864" s="2" t="s">
        <v>320</v>
      </c>
      <c r="H864" s="2" t="s">
        <v>321</v>
      </c>
      <c r="I864" s="2">
        <v>1</v>
      </c>
      <c r="J864" s="2" t="s">
        <v>380</v>
      </c>
    </row>
    <row r="865" spans="1:10" x14ac:dyDescent="0.25">
      <c r="A865" s="2" t="s">
        <v>7</v>
      </c>
      <c r="B865" s="2" t="s">
        <v>490</v>
      </c>
      <c r="C865" s="2">
        <v>12</v>
      </c>
      <c r="D865" s="2" t="s">
        <v>547</v>
      </c>
      <c r="E865" s="46">
        <v>42503</v>
      </c>
      <c r="F865" s="245">
        <v>0.28125</v>
      </c>
      <c r="G865" s="2" t="s">
        <v>361</v>
      </c>
      <c r="H865" s="2" t="s">
        <v>362</v>
      </c>
      <c r="I865" s="2">
        <v>4</v>
      </c>
      <c r="J865" s="2"/>
    </row>
    <row r="866" spans="1:10" x14ac:dyDescent="0.25">
      <c r="A866" s="2" t="s">
        <v>7</v>
      </c>
      <c r="B866" s="2" t="s">
        <v>490</v>
      </c>
      <c r="C866" s="2">
        <v>2</v>
      </c>
      <c r="D866" s="2" t="s">
        <v>547</v>
      </c>
      <c r="E866" s="46">
        <v>42504</v>
      </c>
      <c r="F866" s="245">
        <v>0.4152777777777778</v>
      </c>
      <c r="G866" s="2" t="s">
        <v>332</v>
      </c>
      <c r="H866" s="2" t="s">
        <v>333</v>
      </c>
      <c r="I866" s="2">
        <v>1</v>
      </c>
      <c r="J866" s="2" t="s">
        <v>334</v>
      </c>
    </row>
    <row r="867" spans="1:10" x14ac:dyDescent="0.25">
      <c r="A867" s="2" t="s">
        <v>7</v>
      </c>
      <c r="B867" s="2" t="s">
        <v>490</v>
      </c>
      <c r="C867" s="2">
        <v>13</v>
      </c>
      <c r="D867" s="2" t="s">
        <v>547</v>
      </c>
      <c r="E867" s="46">
        <v>42504</v>
      </c>
      <c r="F867" s="245">
        <v>0.58680555555555558</v>
      </c>
      <c r="G867" s="2" t="s">
        <v>363</v>
      </c>
      <c r="H867" s="2" t="s">
        <v>364</v>
      </c>
      <c r="I867" s="2">
        <v>2</v>
      </c>
      <c r="J867" s="2"/>
    </row>
    <row r="868" spans="1:10" x14ac:dyDescent="0.25">
      <c r="A868" s="2" t="s">
        <v>7</v>
      </c>
      <c r="B868" s="2" t="s">
        <v>490</v>
      </c>
      <c r="C868" s="2">
        <v>1</v>
      </c>
      <c r="D868" s="2" t="s">
        <v>547</v>
      </c>
      <c r="E868" s="46">
        <v>42504</v>
      </c>
      <c r="F868" s="245">
        <v>0.29166666666666669</v>
      </c>
      <c r="G868" s="2" t="s">
        <v>381</v>
      </c>
      <c r="H868" s="2" t="s">
        <v>382</v>
      </c>
      <c r="I868" s="2">
        <v>18</v>
      </c>
      <c r="J868" s="2"/>
    </row>
    <row r="869" spans="1:10" x14ac:dyDescent="0.25">
      <c r="A869" s="2" t="s">
        <v>7</v>
      </c>
      <c r="B869" s="2" t="s">
        <v>490</v>
      </c>
      <c r="C869" s="2">
        <v>6</v>
      </c>
      <c r="D869" s="2" t="s">
        <v>547</v>
      </c>
      <c r="E869" s="46">
        <v>42504</v>
      </c>
      <c r="F869" s="245">
        <v>0.5805555555555556</v>
      </c>
      <c r="G869" s="2" t="s">
        <v>427</v>
      </c>
      <c r="H869" s="2" t="s">
        <v>428</v>
      </c>
      <c r="I869" s="2">
        <v>1</v>
      </c>
      <c r="J869" s="2" t="s">
        <v>565</v>
      </c>
    </row>
    <row r="870" spans="1:10" x14ac:dyDescent="0.25">
      <c r="A870" s="2" t="s">
        <v>7</v>
      </c>
      <c r="B870" s="2" t="s">
        <v>490</v>
      </c>
      <c r="C870" s="2">
        <v>8</v>
      </c>
      <c r="D870" s="2" t="s">
        <v>547</v>
      </c>
      <c r="E870" s="46">
        <v>42504</v>
      </c>
      <c r="F870" s="245">
        <v>0.44444444444444442</v>
      </c>
      <c r="G870" s="2" t="s">
        <v>361</v>
      </c>
      <c r="H870" s="2" t="s">
        <v>362</v>
      </c>
      <c r="I870" s="2">
        <v>4</v>
      </c>
      <c r="J870" s="2"/>
    </row>
    <row r="871" spans="1:10" x14ac:dyDescent="0.25">
      <c r="A871" s="2" t="s">
        <v>7</v>
      </c>
      <c r="B871" s="2" t="s">
        <v>490</v>
      </c>
      <c r="C871" s="2">
        <v>1</v>
      </c>
      <c r="D871" s="2" t="s">
        <v>547</v>
      </c>
      <c r="E871" s="46">
        <v>42504</v>
      </c>
      <c r="F871" s="245">
        <v>0.5</v>
      </c>
      <c r="G871" s="2" t="s">
        <v>301</v>
      </c>
      <c r="H871" s="2" t="s">
        <v>302</v>
      </c>
      <c r="I871" s="2">
        <v>21</v>
      </c>
      <c r="J871" s="2" t="s">
        <v>380</v>
      </c>
    </row>
    <row r="872" spans="1:10" x14ac:dyDescent="0.25">
      <c r="A872" s="2" t="s">
        <v>7</v>
      </c>
      <c r="B872" s="2" t="s">
        <v>490</v>
      </c>
      <c r="C872" s="2">
        <v>1</v>
      </c>
      <c r="D872" s="2" t="s">
        <v>548</v>
      </c>
      <c r="E872" s="46">
        <v>42504</v>
      </c>
      <c r="F872" s="245">
        <v>0.39166666666666666</v>
      </c>
      <c r="G872" s="2" t="s">
        <v>507</v>
      </c>
      <c r="H872" s="2" t="s">
        <v>508</v>
      </c>
      <c r="I872" s="2">
        <v>3</v>
      </c>
      <c r="J872" s="2" t="s">
        <v>576</v>
      </c>
    </row>
    <row r="873" spans="1:10" x14ac:dyDescent="0.25">
      <c r="A873" s="2" t="s">
        <v>7</v>
      </c>
      <c r="B873" s="2" t="s">
        <v>490</v>
      </c>
      <c r="C873" s="2">
        <v>1</v>
      </c>
      <c r="D873" s="2" t="s">
        <v>548</v>
      </c>
      <c r="E873" s="46">
        <v>42504</v>
      </c>
      <c r="F873" s="245">
        <v>0.5</v>
      </c>
      <c r="G873" s="2" t="s">
        <v>469</v>
      </c>
      <c r="H873" s="2" t="s">
        <v>470</v>
      </c>
      <c r="I873" s="2">
        <v>20</v>
      </c>
      <c r="J873" s="2" t="s">
        <v>577</v>
      </c>
    </row>
    <row r="874" spans="1:10" x14ac:dyDescent="0.25">
      <c r="A874" s="2" t="s">
        <v>7</v>
      </c>
      <c r="B874" s="2" t="s">
        <v>490</v>
      </c>
      <c r="C874" s="2">
        <v>7</v>
      </c>
      <c r="D874" s="2" t="s">
        <v>547</v>
      </c>
      <c r="E874" s="46">
        <v>42508</v>
      </c>
      <c r="F874" s="245">
        <v>0.625</v>
      </c>
      <c r="G874" s="2" t="s">
        <v>340</v>
      </c>
      <c r="H874" s="2" t="s">
        <v>341</v>
      </c>
      <c r="I874" s="2">
        <v>1</v>
      </c>
      <c r="J874" s="2"/>
    </row>
    <row r="875" spans="1:10" x14ac:dyDescent="0.25">
      <c r="A875" s="2" t="s">
        <v>7</v>
      </c>
      <c r="B875" s="2" t="s">
        <v>490</v>
      </c>
      <c r="C875" s="2">
        <v>8</v>
      </c>
      <c r="D875" s="2" t="s">
        <v>557</v>
      </c>
      <c r="E875" s="46">
        <v>42509</v>
      </c>
      <c r="F875" s="245">
        <v>0.47916666666666669</v>
      </c>
      <c r="G875" s="2" t="s">
        <v>432</v>
      </c>
      <c r="H875" s="2" t="s">
        <v>433</v>
      </c>
      <c r="I875" s="2">
        <v>2</v>
      </c>
      <c r="J875" s="2"/>
    </row>
    <row r="876" spans="1:10" x14ac:dyDescent="0.25">
      <c r="A876" s="2" t="s">
        <v>7</v>
      </c>
      <c r="B876" s="2" t="s">
        <v>490</v>
      </c>
      <c r="C876" s="2">
        <v>3</v>
      </c>
      <c r="D876" s="2" t="s">
        <v>548</v>
      </c>
      <c r="E876" s="46">
        <v>42511</v>
      </c>
      <c r="F876" s="245">
        <v>0.70833333333333337</v>
      </c>
      <c r="G876" s="2" t="s">
        <v>301</v>
      </c>
      <c r="H876" s="2" t="s">
        <v>302</v>
      </c>
      <c r="I876" s="2">
        <v>4</v>
      </c>
      <c r="J876" s="2"/>
    </row>
    <row r="877" spans="1:10" x14ac:dyDescent="0.25">
      <c r="A877" s="2" t="s">
        <v>7</v>
      </c>
      <c r="B877" s="2" t="s">
        <v>490</v>
      </c>
      <c r="C877" s="2">
        <v>3</v>
      </c>
      <c r="D877" s="2" t="s">
        <v>548</v>
      </c>
      <c r="E877" s="46">
        <v>42516</v>
      </c>
      <c r="F877" s="245">
        <v>0.8125</v>
      </c>
      <c r="G877" s="2" t="s">
        <v>301</v>
      </c>
      <c r="H877" s="2" t="s">
        <v>302</v>
      </c>
      <c r="I877" s="2">
        <v>3</v>
      </c>
      <c r="J877" s="2"/>
    </row>
    <row r="878" spans="1:10" x14ac:dyDescent="0.25">
      <c r="A878" s="2"/>
      <c r="C878" s="2">
        <f>SUM(C863:C877)</f>
        <v>69</v>
      </c>
      <c r="D878" s="2"/>
      <c r="E878" s="46"/>
      <c r="F878" s="245"/>
      <c r="G878" s="2"/>
      <c r="H878" s="2"/>
      <c r="I878" s="2"/>
      <c r="J878" s="2"/>
    </row>
    <row r="879" spans="1:10" x14ac:dyDescent="0.25">
      <c r="A879" s="2" t="s">
        <v>81</v>
      </c>
      <c r="B879" s="2" t="s">
        <v>493</v>
      </c>
      <c r="C879" s="2">
        <v>1</v>
      </c>
      <c r="D879" s="2" t="s">
        <v>578</v>
      </c>
      <c r="E879" s="46">
        <v>42473</v>
      </c>
      <c r="F879" s="245">
        <v>0.41666666666666669</v>
      </c>
      <c r="G879" s="2" t="s">
        <v>579</v>
      </c>
      <c r="H879" s="2" t="s">
        <v>580</v>
      </c>
      <c r="I879" s="2">
        <v>1</v>
      </c>
      <c r="J879" s="2" t="s">
        <v>581</v>
      </c>
    </row>
    <row r="880" spans="1:10" x14ac:dyDescent="0.25">
      <c r="A880" s="2" t="s">
        <v>81</v>
      </c>
      <c r="B880" s="2" t="s">
        <v>493</v>
      </c>
      <c r="C880" s="2">
        <v>1</v>
      </c>
      <c r="D880" s="2" t="s">
        <v>578</v>
      </c>
      <c r="E880" s="46">
        <v>42474</v>
      </c>
      <c r="F880" s="245">
        <v>0.39583333333333331</v>
      </c>
      <c r="G880" s="2" t="s">
        <v>579</v>
      </c>
      <c r="H880" s="2" t="s">
        <v>580</v>
      </c>
      <c r="I880" s="2">
        <v>1</v>
      </c>
      <c r="J880" s="2" t="s">
        <v>581</v>
      </c>
    </row>
    <row r="881" spans="1:10" x14ac:dyDescent="0.25">
      <c r="A881" s="2" t="s">
        <v>81</v>
      </c>
      <c r="B881" s="2" t="s">
        <v>493</v>
      </c>
      <c r="C881" s="2">
        <v>1</v>
      </c>
      <c r="D881" s="2" t="s">
        <v>578</v>
      </c>
      <c r="E881" s="46">
        <v>42475</v>
      </c>
      <c r="F881" s="245">
        <v>0.41666666666666669</v>
      </c>
      <c r="G881" s="2" t="s">
        <v>579</v>
      </c>
      <c r="H881" s="2" t="s">
        <v>580</v>
      </c>
      <c r="I881" s="2">
        <v>1</v>
      </c>
      <c r="J881" s="2" t="s">
        <v>581</v>
      </c>
    </row>
    <row r="882" spans="1:10" x14ac:dyDescent="0.25">
      <c r="A882" s="2" t="s">
        <v>81</v>
      </c>
      <c r="B882" s="2" t="s">
        <v>493</v>
      </c>
      <c r="C882" s="2">
        <v>2</v>
      </c>
      <c r="D882" s="2" t="s">
        <v>578</v>
      </c>
      <c r="E882" s="46">
        <v>42481</v>
      </c>
      <c r="F882" s="245">
        <v>0.83333333333333337</v>
      </c>
      <c r="G882" s="2" t="s">
        <v>579</v>
      </c>
      <c r="H882" s="2" t="s">
        <v>580</v>
      </c>
      <c r="I882" s="2">
        <v>1</v>
      </c>
      <c r="J882" s="2" t="s">
        <v>582</v>
      </c>
    </row>
    <row r="883" spans="1:10" x14ac:dyDescent="0.25">
      <c r="A883" s="2" t="s">
        <v>81</v>
      </c>
      <c r="B883" s="2" t="s">
        <v>493</v>
      </c>
      <c r="C883" s="2">
        <v>2</v>
      </c>
      <c r="D883" s="2" t="s">
        <v>547</v>
      </c>
      <c r="E883" s="46">
        <v>42482</v>
      </c>
      <c r="F883" s="245">
        <v>0.71458333333333324</v>
      </c>
      <c r="G883" s="2" t="s">
        <v>417</v>
      </c>
      <c r="H883" s="2" t="s">
        <v>418</v>
      </c>
      <c r="I883" s="2">
        <v>8</v>
      </c>
      <c r="J883" s="2" t="s">
        <v>315</v>
      </c>
    </row>
    <row r="884" spans="1:10" x14ac:dyDescent="0.25">
      <c r="A884" s="2" t="s">
        <v>81</v>
      </c>
      <c r="B884" s="2" t="s">
        <v>493</v>
      </c>
      <c r="C884" s="2">
        <v>2</v>
      </c>
      <c r="D884" s="2" t="s">
        <v>547</v>
      </c>
      <c r="E884" s="46">
        <v>42484</v>
      </c>
      <c r="F884" s="245">
        <v>0.32569444444444445</v>
      </c>
      <c r="G884" s="2" t="s">
        <v>555</v>
      </c>
      <c r="H884" s="2" t="s">
        <v>553</v>
      </c>
      <c r="I884" s="2">
        <v>1</v>
      </c>
      <c r="J884" s="2" t="s">
        <v>315</v>
      </c>
    </row>
    <row r="885" spans="1:10" x14ac:dyDescent="0.25">
      <c r="A885" s="2" t="s">
        <v>81</v>
      </c>
      <c r="B885" s="2" t="s">
        <v>493</v>
      </c>
      <c r="C885" s="2">
        <v>1</v>
      </c>
      <c r="D885" s="2" t="s">
        <v>547</v>
      </c>
      <c r="E885" s="46">
        <v>42503</v>
      </c>
      <c r="F885" s="245">
        <v>0.3354166666666667</v>
      </c>
      <c r="G885" s="2" t="s">
        <v>381</v>
      </c>
      <c r="H885" s="2" t="s">
        <v>382</v>
      </c>
      <c r="I885" s="2">
        <v>19</v>
      </c>
      <c r="J885" s="2" t="s">
        <v>556</v>
      </c>
    </row>
    <row r="886" spans="1:10" x14ac:dyDescent="0.25">
      <c r="A886" s="2" t="s">
        <v>81</v>
      </c>
      <c r="B886" s="2" t="s">
        <v>493</v>
      </c>
      <c r="C886" s="2">
        <v>2</v>
      </c>
      <c r="D886" s="2" t="s">
        <v>547</v>
      </c>
      <c r="E886" s="46">
        <v>42503</v>
      </c>
      <c r="F886" s="245">
        <v>0.28125</v>
      </c>
      <c r="G886" s="2" t="s">
        <v>361</v>
      </c>
      <c r="H886" s="2" t="s">
        <v>362</v>
      </c>
      <c r="I886" s="2">
        <v>4</v>
      </c>
      <c r="J886" s="2"/>
    </row>
    <row r="887" spans="1:10" x14ac:dyDescent="0.25">
      <c r="A887" s="2" t="s">
        <v>81</v>
      </c>
      <c r="B887" s="2" t="s">
        <v>493</v>
      </c>
      <c r="C887" s="2">
        <v>1</v>
      </c>
      <c r="D887" s="2" t="s">
        <v>567</v>
      </c>
      <c r="E887" s="46">
        <v>42504</v>
      </c>
      <c r="F887" s="245">
        <v>0.45694444444444443</v>
      </c>
      <c r="G887" s="2" t="s">
        <v>336</v>
      </c>
      <c r="H887" s="2" t="s">
        <v>337</v>
      </c>
      <c r="I887" s="2">
        <v>3</v>
      </c>
      <c r="J887" s="2" t="s">
        <v>575</v>
      </c>
    </row>
    <row r="888" spans="1:10" x14ac:dyDescent="0.25">
      <c r="A888" s="2" t="s">
        <v>81</v>
      </c>
      <c r="B888" s="2" t="s">
        <v>493</v>
      </c>
      <c r="C888" s="2">
        <v>1</v>
      </c>
      <c r="D888" s="2" t="s">
        <v>563</v>
      </c>
      <c r="E888" s="46">
        <v>42504</v>
      </c>
      <c r="F888" s="245">
        <v>0.42986111111111108</v>
      </c>
      <c r="G888" s="2" t="s">
        <v>293</v>
      </c>
      <c r="H888" s="2" t="s">
        <v>294</v>
      </c>
      <c r="I888" s="2">
        <v>21</v>
      </c>
      <c r="J888" s="2" t="s">
        <v>583</v>
      </c>
    </row>
    <row r="889" spans="1:10" x14ac:dyDescent="0.25">
      <c r="A889" s="2" t="s">
        <v>81</v>
      </c>
      <c r="B889" s="2" t="s">
        <v>493</v>
      </c>
      <c r="C889" s="2">
        <v>1</v>
      </c>
      <c r="D889" s="2" t="s">
        <v>547</v>
      </c>
      <c r="E889" s="46">
        <v>42506</v>
      </c>
      <c r="F889" s="245">
        <v>0.5444444444444444</v>
      </c>
      <c r="G889" s="2" t="s">
        <v>368</v>
      </c>
      <c r="H889" s="2" t="s">
        <v>369</v>
      </c>
      <c r="I889" s="2">
        <v>2</v>
      </c>
      <c r="J889" s="2" t="s">
        <v>566</v>
      </c>
    </row>
    <row r="890" spans="1:10" x14ac:dyDescent="0.25">
      <c r="A890" s="2" t="s">
        <v>81</v>
      </c>
      <c r="B890" s="2" t="s">
        <v>493</v>
      </c>
      <c r="C890" s="2">
        <v>2</v>
      </c>
      <c r="D890" s="2" t="s">
        <v>567</v>
      </c>
      <c r="E890" s="46">
        <v>42520</v>
      </c>
      <c r="F890" s="245">
        <v>0.3972222222222222</v>
      </c>
      <c r="G890" s="2" t="s">
        <v>530</v>
      </c>
      <c r="H890" s="2" t="s">
        <v>531</v>
      </c>
      <c r="I890" s="2">
        <v>1</v>
      </c>
      <c r="J890" s="2"/>
    </row>
    <row r="891" spans="1:10" x14ac:dyDescent="0.25">
      <c r="A891" s="2" t="s">
        <v>81</v>
      </c>
      <c r="B891" s="2" t="s">
        <v>493</v>
      </c>
      <c r="C891" s="2">
        <v>1</v>
      </c>
      <c r="D891" s="2" t="s">
        <v>563</v>
      </c>
      <c r="E891" s="46">
        <v>42539</v>
      </c>
      <c r="F891" s="245">
        <v>0.3125</v>
      </c>
      <c r="G891" s="2" t="s">
        <v>301</v>
      </c>
      <c r="H891" s="2" t="s">
        <v>302</v>
      </c>
      <c r="I891" s="2">
        <v>10</v>
      </c>
      <c r="J891" s="2"/>
    </row>
    <row r="892" spans="1:10" x14ac:dyDescent="0.25">
      <c r="A892" s="2"/>
      <c r="C892" s="2">
        <f>SUM(C879:C891)</f>
        <v>18</v>
      </c>
      <c r="D892" s="2"/>
      <c r="E892" s="2"/>
      <c r="F892" s="2"/>
      <c r="G892" s="2"/>
      <c r="H892" s="2"/>
      <c r="I892" s="2"/>
      <c r="J892" s="2"/>
    </row>
    <row r="894" spans="1:10" x14ac:dyDescent="0.25">
      <c r="A894" s="1" t="s">
        <v>546</v>
      </c>
    </row>
    <row r="895" spans="1:10" x14ac:dyDescent="0.25">
      <c r="A895" s="1" t="s">
        <v>586</v>
      </c>
      <c r="D895" s="2"/>
      <c r="E895" s="2" t="s">
        <v>278</v>
      </c>
      <c r="F895" s="2" t="s">
        <v>279</v>
      </c>
    </row>
    <row r="896" spans="1:10" x14ac:dyDescent="0.25">
      <c r="D896" s="131" t="s">
        <v>19</v>
      </c>
      <c r="E896" s="97" t="s">
        <v>157</v>
      </c>
      <c r="F896" s="104" t="s">
        <v>157</v>
      </c>
    </row>
    <row r="897" spans="3:27" s="2" customFormat="1" x14ac:dyDescent="0.25">
      <c r="D897" s="102" t="s">
        <v>1</v>
      </c>
      <c r="E897" s="95">
        <v>5</v>
      </c>
      <c r="F897" s="95">
        <v>7</v>
      </c>
    </row>
    <row r="898" spans="3:27" s="2" customFormat="1" x14ac:dyDescent="0.25">
      <c r="D898" s="102" t="s">
        <v>41</v>
      </c>
      <c r="E898" s="95">
        <v>8</v>
      </c>
      <c r="F898" s="95">
        <v>22</v>
      </c>
    </row>
    <row r="899" spans="3:27" s="2" customFormat="1" x14ac:dyDescent="0.25">
      <c r="C899" s="25"/>
      <c r="D899" s="102" t="s">
        <v>585</v>
      </c>
      <c r="E899" s="95">
        <v>0</v>
      </c>
      <c r="F899" s="95">
        <v>2</v>
      </c>
    </row>
    <row r="900" spans="3:27" x14ac:dyDescent="0.25">
      <c r="D900" s="102" t="s">
        <v>2</v>
      </c>
      <c r="E900" s="95">
        <v>70</v>
      </c>
      <c r="F900" s="95">
        <v>91</v>
      </c>
    </row>
    <row r="901" spans="3:27" x14ac:dyDescent="0.25">
      <c r="D901" s="102" t="s">
        <v>3</v>
      </c>
      <c r="E901" s="95">
        <v>18</v>
      </c>
      <c r="F901" s="95">
        <v>39</v>
      </c>
    </row>
    <row r="902" spans="3:27" x14ac:dyDescent="0.25">
      <c r="D902" s="102" t="s">
        <v>4</v>
      </c>
      <c r="E902" s="95">
        <v>13</v>
      </c>
      <c r="F902" s="95">
        <v>26</v>
      </c>
      <c r="U902" s="2"/>
      <c r="V902" s="2"/>
      <c r="W902" s="2"/>
      <c r="X902" s="2"/>
      <c r="Y902" s="2"/>
      <c r="Z902" s="2"/>
      <c r="AA902" s="2"/>
    </row>
    <row r="903" spans="3:27" s="2" customFormat="1" x14ac:dyDescent="0.25">
      <c r="D903" s="102" t="s">
        <v>48</v>
      </c>
      <c r="E903" s="95">
        <v>0</v>
      </c>
      <c r="F903" s="95">
        <v>6</v>
      </c>
    </row>
    <row r="904" spans="3:27" x14ac:dyDescent="0.25">
      <c r="D904" s="102" t="s">
        <v>7</v>
      </c>
      <c r="E904" s="95">
        <v>6</v>
      </c>
      <c r="F904" s="95">
        <v>13</v>
      </c>
      <c r="U904" s="2"/>
      <c r="V904" s="2"/>
      <c r="W904" s="2"/>
      <c r="X904" s="2"/>
      <c r="Y904" s="2"/>
      <c r="Z904" s="2"/>
      <c r="AA904" s="2"/>
    </row>
    <row r="905" spans="3:27" s="2" customFormat="1" x14ac:dyDescent="0.25">
      <c r="D905" s="102" t="s">
        <v>51</v>
      </c>
      <c r="E905" s="95">
        <v>21</v>
      </c>
      <c r="F905" s="95">
        <v>53</v>
      </c>
    </row>
    <row r="906" spans="3:27" s="2" customFormat="1" x14ac:dyDescent="0.25">
      <c r="D906" s="102" t="s">
        <v>42</v>
      </c>
      <c r="E906" s="95">
        <v>1</v>
      </c>
      <c r="F906" s="95">
        <v>3</v>
      </c>
    </row>
    <row r="907" spans="3:27" s="2" customFormat="1" x14ac:dyDescent="0.25">
      <c r="D907" s="102" t="s">
        <v>44</v>
      </c>
      <c r="E907" s="95">
        <v>2</v>
      </c>
      <c r="F907" s="95">
        <v>3</v>
      </c>
    </row>
    <row r="908" spans="3:27" x14ac:dyDescent="0.25">
      <c r="D908" s="102" t="s">
        <v>10</v>
      </c>
      <c r="E908" s="95">
        <v>0</v>
      </c>
      <c r="F908" s="95">
        <v>6</v>
      </c>
      <c r="U908" s="2"/>
      <c r="V908" s="2"/>
      <c r="W908" s="2"/>
      <c r="X908" s="2"/>
      <c r="Y908" s="2"/>
      <c r="Z908" s="2"/>
      <c r="AA908" s="2"/>
    </row>
    <row r="909" spans="3:27" s="2" customFormat="1" x14ac:dyDescent="0.25">
      <c r="D909" s="102" t="s">
        <v>11</v>
      </c>
      <c r="E909" s="95">
        <v>2652</v>
      </c>
      <c r="F909" s="95">
        <v>4918</v>
      </c>
    </row>
    <row r="910" spans="3:27" s="2" customFormat="1" x14ac:dyDescent="0.25">
      <c r="D910" s="102" t="s">
        <v>12</v>
      </c>
      <c r="E910" s="95">
        <v>2</v>
      </c>
      <c r="F910" s="95">
        <v>6</v>
      </c>
    </row>
    <row r="911" spans="3:27" x14ac:dyDescent="0.25">
      <c r="D911" s="102" t="s">
        <v>32</v>
      </c>
      <c r="E911" s="95">
        <v>14</v>
      </c>
      <c r="F911" s="95">
        <v>26</v>
      </c>
      <c r="U911" s="2"/>
      <c r="V911" s="2"/>
      <c r="W911" s="2"/>
      <c r="X911" s="2"/>
      <c r="Y911" s="2"/>
      <c r="Z911" s="2"/>
      <c r="AA911" s="2"/>
    </row>
    <row r="912" spans="3:27" s="2" customFormat="1" x14ac:dyDescent="0.25">
      <c r="D912" s="102" t="s">
        <v>18</v>
      </c>
      <c r="E912" s="95">
        <v>0</v>
      </c>
      <c r="F912" s="95">
        <v>8</v>
      </c>
    </row>
    <row r="913" spans="1:27" s="2" customFormat="1" x14ac:dyDescent="0.25">
      <c r="D913" s="102" t="s">
        <v>46</v>
      </c>
      <c r="E913" s="95">
        <v>2</v>
      </c>
      <c r="F913" s="95">
        <v>8</v>
      </c>
    </row>
    <row r="914" spans="1:27" x14ac:dyDescent="0.25">
      <c r="D914" s="102" t="s">
        <v>13</v>
      </c>
      <c r="E914" s="95">
        <v>1</v>
      </c>
      <c r="F914" s="95">
        <v>8</v>
      </c>
      <c r="U914" s="2"/>
      <c r="V914" s="2"/>
      <c r="W914" s="2"/>
      <c r="X914" s="2"/>
      <c r="Y914" s="2"/>
      <c r="Z914" s="2"/>
      <c r="AA914" s="2"/>
    </row>
    <row r="915" spans="1:27" x14ac:dyDescent="0.25">
      <c r="D915" s="102" t="s">
        <v>14</v>
      </c>
      <c r="E915" s="95">
        <v>523</v>
      </c>
      <c r="F915" s="95">
        <v>1032</v>
      </c>
      <c r="U915" s="2"/>
      <c r="V915" s="2"/>
      <c r="W915" s="2"/>
      <c r="X915" s="2"/>
      <c r="Y915" s="2"/>
      <c r="Z915" s="2"/>
      <c r="AA915" s="2"/>
    </row>
    <row r="916" spans="1:27" x14ac:dyDescent="0.25">
      <c r="D916" s="102" t="s">
        <v>52</v>
      </c>
      <c r="E916" s="95">
        <v>1</v>
      </c>
      <c r="F916" s="95">
        <v>1</v>
      </c>
      <c r="U916" s="2"/>
      <c r="V916" s="2"/>
      <c r="W916" s="2"/>
      <c r="X916" s="2"/>
      <c r="Y916" s="2"/>
      <c r="Z916" s="2"/>
      <c r="AA916" s="2"/>
    </row>
    <row r="917" spans="1:27" x14ac:dyDescent="0.25">
      <c r="D917" s="102" t="s">
        <v>53</v>
      </c>
      <c r="E917" s="95">
        <v>5</v>
      </c>
      <c r="F917" s="95">
        <v>21</v>
      </c>
      <c r="U917" s="2"/>
      <c r="V917" s="2"/>
      <c r="W917" s="2"/>
      <c r="X917" s="2"/>
      <c r="Y917" s="2"/>
      <c r="Z917" s="2"/>
      <c r="AA917" s="2"/>
    </row>
    <row r="918" spans="1:27" x14ac:dyDescent="0.25">
      <c r="D918" s="102" t="s">
        <v>15</v>
      </c>
      <c r="E918" s="95">
        <v>378</v>
      </c>
      <c r="F918" s="95">
        <v>604</v>
      </c>
      <c r="U918" s="2"/>
      <c r="V918" s="2"/>
      <c r="W918" s="2"/>
      <c r="X918" s="2"/>
      <c r="Y918" s="2"/>
      <c r="Z918" s="2"/>
      <c r="AA918" s="2"/>
    </row>
    <row r="919" spans="1:27" s="2" customFormat="1" x14ac:dyDescent="0.25">
      <c r="D919" s="102" t="s">
        <v>47</v>
      </c>
      <c r="E919" s="95">
        <v>0</v>
      </c>
      <c r="F919" s="95">
        <v>20</v>
      </c>
    </row>
    <row r="920" spans="1:27" s="2" customFormat="1" x14ac:dyDescent="0.25">
      <c r="D920" s="41" t="s">
        <v>16</v>
      </c>
      <c r="E920" s="95">
        <v>5</v>
      </c>
      <c r="F920" s="95">
        <v>6</v>
      </c>
    </row>
    <row r="921" spans="1:27" x14ac:dyDescent="0.25">
      <c r="D921" s="244" t="s">
        <v>24</v>
      </c>
      <c r="E921" s="195">
        <v>3727</v>
      </c>
      <c r="F921" s="196">
        <f>SUM(F897:F920)</f>
        <v>6929</v>
      </c>
      <c r="U921" s="2"/>
      <c r="V921" s="2"/>
      <c r="W921" s="2"/>
      <c r="X921" s="2"/>
      <c r="Y921" s="2"/>
      <c r="Z921" s="2"/>
      <c r="AA921" s="2"/>
    </row>
    <row r="922" spans="1:27" s="2" customFormat="1" x14ac:dyDescent="0.25">
      <c r="D922" s="248"/>
      <c r="E922" s="154"/>
      <c r="F922" s="154"/>
    </row>
    <row r="923" spans="1:27" x14ac:dyDescent="0.25">
      <c r="U923" s="2"/>
      <c r="V923" s="2"/>
      <c r="W923" s="2"/>
      <c r="X923" s="2"/>
      <c r="Y923" s="2"/>
      <c r="Z923" s="2"/>
      <c r="AA923" s="2"/>
    </row>
    <row r="924" spans="1:27" s="2" customFormat="1" x14ac:dyDescent="0.25">
      <c r="A924" s="1" t="s">
        <v>282</v>
      </c>
      <c r="B924" s="1" t="s">
        <v>283</v>
      </c>
      <c r="C924" s="1" t="s">
        <v>284</v>
      </c>
      <c r="D924" s="1" t="s">
        <v>285</v>
      </c>
      <c r="E924" s="1" t="s">
        <v>286</v>
      </c>
      <c r="F924" s="1" t="s">
        <v>287</v>
      </c>
      <c r="G924" s="1" t="s">
        <v>288</v>
      </c>
      <c r="H924" s="1" t="s">
        <v>289</v>
      </c>
      <c r="I924" s="1" t="s">
        <v>544</v>
      </c>
      <c r="J924" s="1" t="s">
        <v>290</v>
      </c>
      <c r="K924"/>
      <c r="L924"/>
      <c r="M924"/>
    </row>
    <row r="925" spans="1:27" x14ac:dyDescent="0.25">
      <c r="A925" s="2" t="s">
        <v>593</v>
      </c>
      <c r="B925" s="2" t="s">
        <v>594</v>
      </c>
      <c r="C925" s="2">
        <v>1</v>
      </c>
      <c r="D925" s="2" t="s">
        <v>587</v>
      </c>
      <c r="E925" s="46">
        <v>42492</v>
      </c>
      <c r="F925" s="245">
        <v>0.64583333333333337</v>
      </c>
      <c r="G925" s="2" t="s">
        <v>323</v>
      </c>
      <c r="H925" s="2" t="s">
        <v>324</v>
      </c>
      <c r="I925" s="2">
        <v>4</v>
      </c>
      <c r="J925" s="2"/>
      <c r="K925" s="2"/>
      <c r="L925" s="2"/>
      <c r="M925" s="2"/>
      <c r="U925" s="2"/>
      <c r="V925" s="2"/>
      <c r="W925" s="2"/>
      <c r="X925" s="2"/>
      <c r="Y925" s="2"/>
      <c r="Z925" s="2"/>
      <c r="AA925" s="2"/>
    </row>
    <row r="926" spans="1:27" x14ac:dyDescent="0.25">
      <c r="A926" s="2" t="s">
        <v>593</v>
      </c>
      <c r="B926" s="2" t="s">
        <v>594</v>
      </c>
      <c r="C926" s="2">
        <v>1</v>
      </c>
      <c r="D926" s="2" t="s">
        <v>587</v>
      </c>
      <c r="E926" s="46">
        <v>42492</v>
      </c>
      <c r="F926" s="245">
        <v>0.64583333333333337</v>
      </c>
      <c r="G926" s="2" t="s">
        <v>588</v>
      </c>
      <c r="H926" s="2" t="s">
        <v>589</v>
      </c>
      <c r="I926" s="2">
        <v>4</v>
      </c>
      <c r="J926" s="2"/>
      <c r="K926" s="2"/>
      <c r="L926" s="2"/>
      <c r="M926" s="2"/>
      <c r="U926" s="2"/>
      <c r="V926" s="2"/>
      <c r="W926" s="2"/>
      <c r="X926" s="2"/>
      <c r="Y926" s="2"/>
      <c r="Z926" s="2"/>
      <c r="AA926" s="2"/>
    </row>
    <row r="927" spans="1:27" x14ac:dyDescent="0.25">
      <c r="A927" s="2"/>
      <c r="C927" s="2">
        <f>SUM(C925:C926)</f>
        <v>2</v>
      </c>
      <c r="D927" s="2"/>
      <c r="E927" s="46"/>
      <c r="F927" s="245"/>
      <c r="G927" s="2"/>
      <c r="H927" s="2"/>
      <c r="I927" s="2"/>
      <c r="J927" s="2"/>
      <c r="K927" s="2"/>
      <c r="L927" s="2"/>
      <c r="M927" s="2"/>
      <c r="U927" s="2"/>
      <c r="V927" s="2"/>
      <c r="W927" s="2"/>
      <c r="X927" s="2"/>
      <c r="Y927" s="2"/>
      <c r="Z927" s="2"/>
      <c r="AA927" s="2"/>
    </row>
    <row r="928" spans="1:27" x14ac:dyDescent="0.25">
      <c r="A928" s="2" t="s">
        <v>52</v>
      </c>
      <c r="B928" s="2" t="s">
        <v>291</v>
      </c>
      <c r="C928" s="2">
        <v>1</v>
      </c>
      <c r="D928" s="2" t="s">
        <v>595</v>
      </c>
      <c r="E928" s="46">
        <v>42506</v>
      </c>
      <c r="F928" s="245">
        <v>0.44444444444444442</v>
      </c>
      <c r="G928" s="2" t="s">
        <v>361</v>
      </c>
      <c r="H928" s="2" t="s">
        <v>362</v>
      </c>
      <c r="I928" s="2">
        <v>4</v>
      </c>
      <c r="J928" s="2" t="s">
        <v>599</v>
      </c>
      <c r="K928" s="2"/>
      <c r="L928" s="2"/>
      <c r="M928" s="2"/>
      <c r="U928" s="2"/>
      <c r="V928" s="2"/>
      <c r="W928" s="2"/>
      <c r="X928" s="2"/>
      <c r="Y928" s="2"/>
      <c r="Z928" s="2"/>
      <c r="AA928" s="2"/>
    </row>
    <row r="929" spans="1:39" x14ac:dyDescent="0.25">
      <c r="A929" s="2"/>
      <c r="C929" s="2">
        <f>SUM(C928)</f>
        <v>1</v>
      </c>
      <c r="D929" s="2"/>
      <c r="E929" s="46"/>
      <c r="F929" s="245"/>
      <c r="G929" s="2"/>
      <c r="H929" s="2"/>
      <c r="I929" s="2"/>
      <c r="J929" s="2"/>
      <c r="K929" s="2"/>
      <c r="L929" s="2"/>
      <c r="M929" s="2"/>
      <c r="U929" s="2"/>
      <c r="V929" s="2"/>
      <c r="W929" s="2"/>
      <c r="X929" s="2"/>
      <c r="Y929" s="2"/>
      <c r="Z929" s="2"/>
      <c r="AA929" s="2"/>
    </row>
    <row r="930" spans="1:39" x14ac:dyDescent="0.25">
      <c r="A930" s="2" t="s">
        <v>80</v>
      </c>
      <c r="B930" s="2" t="s">
        <v>343</v>
      </c>
      <c r="C930" s="2">
        <v>6</v>
      </c>
      <c r="D930" s="2" t="s">
        <v>595</v>
      </c>
      <c r="E930" s="46">
        <v>42510</v>
      </c>
      <c r="F930" s="245">
        <v>0.54166666666666663</v>
      </c>
      <c r="G930" s="2" t="s">
        <v>361</v>
      </c>
      <c r="H930" s="2" t="s">
        <v>362</v>
      </c>
      <c r="I930" s="2">
        <v>25</v>
      </c>
      <c r="J930" s="2" t="s">
        <v>602</v>
      </c>
      <c r="K930" s="2"/>
      <c r="L930" s="2"/>
      <c r="M930" s="2"/>
      <c r="U930" s="2"/>
      <c r="V930" s="2"/>
      <c r="W930" s="2"/>
      <c r="X930" s="2"/>
      <c r="Y930" s="2"/>
      <c r="Z930" s="2"/>
      <c r="AA930" s="2"/>
    </row>
    <row r="931" spans="1:39" x14ac:dyDescent="0.25">
      <c r="A931" s="2"/>
      <c r="C931" s="2">
        <f>SUM(C930)</f>
        <v>6</v>
      </c>
      <c r="D931" s="2"/>
      <c r="E931" s="46"/>
      <c r="F931" s="245"/>
      <c r="G931" s="2"/>
      <c r="H931" s="2"/>
      <c r="I931" s="2"/>
      <c r="J931" s="2"/>
      <c r="K931" s="2"/>
      <c r="L931" s="2"/>
      <c r="M931" s="2"/>
      <c r="U931" s="2"/>
      <c r="V931" s="2"/>
      <c r="W931" s="2"/>
      <c r="X931" s="2"/>
      <c r="Y931" s="2"/>
      <c r="Z931" s="2"/>
      <c r="AA931" s="2"/>
    </row>
    <row r="932" spans="1:39" x14ac:dyDescent="0.25">
      <c r="A932" s="2" t="s">
        <v>2</v>
      </c>
      <c r="B932" s="2" t="s">
        <v>371</v>
      </c>
      <c r="C932" s="2">
        <v>18</v>
      </c>
      <c r="D932" s="2" t="s">
        <v>595</v>
      </c>
      <c r="E932" s="46">
        <v>42486</v>
      </c>
      <c r="F932" s="245">
        <v>0.68055555555555547</v>
      </c>
      <c r="G932" s="2" t="s">
        <v>361</v>
      </c>
      <c r="H932" s="2" t="s">
        <v>362</v>
      </c>
      <c r="I932" s="2">
        <v>2</v>
      </c>
      <c r="J932" s="2" t="s">
        <v>596</v>
      </c>
      <c r="K932" s="2"/>
      <c r="L932" s="2"/>
      <c r="M932" s="2"/>
      <c r="U932" s="2"/>
      <c r="V932" s="2"/>
      <c r="W932" s="2"/>
      <c r="X932" s="2"/>
      <c r="Y932" s="2"/>
      <c r="Z932" s="2"/>
      <c r="AA932" s="2"/>
    </row>
    <row r="933" spans="1:39" x14ac:dyDescent="0.25">
      <c r="A933" s="2" t="s">
        <v>2</v>
      </c>
      <c r="B933" s="2" t="s">
        <v>371</v>
      </c>
      <c r="C933" s="2">
        <v>9</v>
      </c>
      <c r="D933" s="2" t="s">
        <v>595</v>
      </c>
      <c r="E933" s="46">
        <v>42491</v>
      </c>
      <c r="F933" s="245">
        <v>0.33680555555555558</v>
      </c>
      <c r="G933" s="2" t="s">
        <v>361</v>
      </c>
      <c r="H933" s="2" t="s">
        <v>362</v>
      </c>
      <c r="I933" s="2">
        <v>2</v>
      </c>
      <c r="J933" s="2" t="s">
        <v>605</v>
      </c>
      <c r="K933" s="2"/>
      <c r="L933" s="2"/>
      <c r="M933" s="2"/>
      <c r="U933" s="2"/>
      <c r="V933" s="2"/>
      <c r="W933" s="2"/>
      <c r="X933" s="2"/>
      <c r="Y933" s="2"/>
      <c r="Z933" s="2"/>
      <c r="AA933" s="2"/>
    </row>
    <row r="934" spans="1:39" x14ac:dyDescent="0.25">
      <c r="A934" s="2" t="s">
        <v>2</v>
      </c>
      <c r="B934" s="2" t="s">
        <v>371</v>
      </c>
      <c r="C934" s="2">
        <v>30</v>
      </c>
      <c r="D934" s="2" t="s">
        <v>595</v>
      </c>
      <c r="E934" s="46">
        <v>42496</v>
      </c>
      <c r="F934" s="245">
        <v>0.54513888888888895</v>
      </c>
      <c r="G934" s="2" t="s">
        <v>361</v>
      </c>
      <c r="H934" s="2" t="s">
        <v>362</v>
      </c>
      <c r="I934" s="2">
        <v>5</v>
      </c>
      <c r="J934" s="2" t="s">
        <v>606</v>
      </c>
      <c r="K934" s="2"/>
      <c r="L934" s="2"/>
      <c r="M934" s="2"/>
      <c r="U934" s="2"/>
      <c r="V934" s="2"/>
      <c r="W934" s="2"/>
      <c r="X934" s="2"/>
      <c r="Y934" s="2"/>
      <c r="Z934" s="2"/>
      <c r="AA934" s="2"/>
    </row>
    <row r="935" spans="1:39" x14ac:dyDescent="0.25">
      <c r="A935" s="2" t="s">
        <v>2</v>
      </c>
      <c r="B935" s="2" t="s">
        <v>371</v>
      </c>
      <c r="C935" s="2">
        <v>12</v>
      </c>
      <c r="D935" s="2" t="s">
        <v>595</v>
      </c>
      <c r="E935" s="46">
        <v>42497</v>
      </c>
      <c r="F935" s="245">
        <v>0.57986111111111105</v>
      </c>
      <c r="G935" s="2" t="s">
        <v>361</v>
      </c>
      <c r="H935" s="2" t="s">
        <v>362</v>
      </c>
      <c r="I935" s="2">
        <v>3</v>
      </c>
      <c r="J935" s="2" t="s">
        <v>603</v>
      </c>
      <c r="K935" s="2"/>
      <c r="L935" s="2"/>
      <c r="M935" s="2"/>
      <c r="U935" s="2"/>
      <c r="V935" s="2"/>
      <c r="W935" s="2"/>
      <c r="X935" s="2"/>
      <c r="Y935" s="2"/>
      <c r="Z935" s="2"/>
      <c r="AA935" s="2"/>
      <c r="AB935" s="2"/>
      <c r="AC935" s="2"/>
      <c r="AD935" s="2"/>
      <c r="AE935" s="2"/>
      <c r="AF935" s="2"/>
      <c r="AG935" s="2"/>
      <c r="AH935" s="2"/>
      <c r="AI935" s="2"/>
      <c r="AJ935" s="2"/>
      <c r="AK935" s="2"/>
    </row>
    <row r="936" spans="1:39" x14ac:dyDescent="0.25">
      <c r="A936" s="2" t="s">
        <v>2</v>
      </c>
      <c r="B936" s="2" t="s">
        <v>371</v>
      </c>
      <c r="C936" s="2">
        <v>9</v>
      </c>
      <c r="D936" s="2" t="s">
        <v>595</v>
      </c>
      <c r="E936" s="46">
        <v>42501</v>
      </c>
      <c r="F936" s="245">
        <v>0.72222222222222221</v>
      </c>
      <c r="G936" s="2" t="s">
        <v>361</v>
      </c>
      <c r="H936" s="2" t="s">
        <v>362</v>
      </c>
      <c r="I936" s="2">
        <v>3</v>
      </c>
      <c r="J936" s="2" t="s">
        <v>604</v>
      </c>
      <c r="K936" s="2"/>
      <c r="L936" s="2"/>
      <c r="M936" s="2"/>
      <c r="U936" s="2"/>
      <c r="V936" s="2"/>
      <c r="W936" s="2"/>
      <c r="X936" s="2"/>
      <c r="Y936" s="2"/>
      <c r="Z936" s="2"/>
      <c r="AA936" s="2"/>
      <c r="AB936" s="2"/>
      <c r="AC936" s="2"/>
      <c r="AD936" s="2"/>
      <c r="AE936" s="2"/>
      <c r="AF936" s="2"/>
      <c r="AG936" s="2"/>
      <c r="AH936" s="2"/>
      <c r="AI936" s="2"/>
      <c r="AJ936" s="2"/>
      <c r="AK936" s="2"/>
      <c r="AL936" s="2"/>
      <c r="AM936" s="2"/>
    </row>
    <row r="937" spans="1:39" x14ac:dyDescent="0.25">
      <c r="A937" s="2" t="s">
        <v>2</v>
      </c>
      <c r="B937" s="2" t="s">
        <v>371</v>
      </c>
      <c r="C937" s="2">
        <v>6</v>
      </c>
      <c r="D937" s="2" t="s">
        <v>595</v>
      </c>
      <c r="E937" s="46">
        <v>42504</v>
      </c>
      <c r="F937" s="245">
        <v>0.49652777777777773</v>
      </c>
      <c r="G937" s="2" t="s">
        <v>368</v>
      </c>
      <c r="H937" s="2" t="s">
        <v>369</v>
      </c>
      <c r="I937" s="2">
        <v>3</v>
      </c>
      <c r="J937" s="2" t="s">
        <v>600</v>
      </c>
      <c r="K937" s="2"/>
      <c r="L937" s="2"/>
      <c r="M937" s="2"/>
      <c r="U937" s="2"/>
      <c r="V937" s="2"/>
      <c r="W937" s="2"/>
      <c r="X937" s="2"/>
      <c r="Y937" s="2"/>
      <c r="Z937" s="2"/>
      <c r="AA937" s="2"/>
      <c r="AB937" s="2"/>
      <c r="AC937" s="2"/>
      <c r="AD937" s="2"/>
      <c r="AE937" s="2"/>
      <c r="AF937" s="2"/>
      <c r="AG937" s="2"/>
      <c r="AH937" s="2"/>
      <c r="AI937" s="2"/>
      <c r="AJ937" s="2"/>
      <c r="AK937" s="2"/>
      <c r="AL937" s="2"/>
      <c r="AM937" s="2"/>
    </row>
    <row r="938" spans="1:39" s="2" customFormat="1" x14ac:dyDescent="0.25">
      <c r="A938" s="2" t="s">
        <v>2</v>
      </c>
      <c r="B938" s="2" t="s">
        <v>371</v>
      </c>
      <c r="C938" s="2">
        <v>4</v>
      </c>
      <c r="D938" s="2" t="s">
        <v>595</v>
      </c>
      <c r="E938" s="46">
        <v>42506</v>
      </c>
      <c r="F938" s="245">
        <v>0.44444444444444442</v>
      </c>
      <c r="G938" s="2" t="s">
        <v>361</v>
      </c>
      <c r="H938" s="2" t="s">
        <v>362</v>
      </c>
      <c r="I938" s="2">
        <v>4</v>
      </c>
      <c r="J938" s="2" t="s">
        <v>599</v>
      </c>
    </row>
    <row r="939" spans="1:39" x14ac:dyDescent="0.25">
      <c r="A939" s="2" t="s">
        <v>2</v>
      </c>
      <c r="B939" s="2" t="s">
        <v>371</v>
      </c>
      <c r="C939" s="2">
        <v>3</v>
      </c>
      <c r="D939" s="2" t="s">
        <v>595</v>
      </c>
      <c r="E939" s="46">
        <v>42510</v>
      </c>
      <c r="F939" s="245">
        <v>0.54166666666666663</v>
      </c>
      <c r="G939" s="2" t="s">
        <v>361</v>
      </c>
      <c r="H939" s="2" t="s">
        <v>362</v>
      </c>
      <c r="I939" s="2">
        <v>25</v>
      </c>
      <c r="J939" s="2" t="s">
        <v>602</v>
      </c>
      <c r="K939" s="2"/>
      <c r="L939" s="2"/>
      <c r="M939" s="2"/>
      <c r="U939" s="2"/>
      <c r="V939" s="2"/>
      <c r="W939" s="2"/>
      <c r="X939" s="2"/>
      <c r="Y939" s="2"/>
      <c r="Z939" s="2"/>
      <c r="AA939" s="2"/>
      <c r="AB939" s="2"/>
      <c r="AC939" s="2"/>
      <c r="AD939" s="2"/>
      <c r="AE939" s="2"/>
      <c r="AF939" s="2"/>
      <c r="AG939" s="2"/>
      <c r="AH939" s="2"/>
      <c r="AI939" s="2"/>
      <c r="AJ939" s="2"/>
      <c r="AK939" s="2"/>
      <c r="AL939" s="2"/>
      <c r="AM939" s="2"/>
    </row>
    <row r="940" spans="1:39" x14ac:dyDescent="0.25">
      <c r="A940" s="2"/>
      <c r="C940" s="2">
        <f>SUM(C932:C939)</f>
        <v>91</v>
      </c>
      <c r="D940" s="2"/>
      <c r="E940" s="46"/>
      <c r="F940" s="245"/>
      <c r="G940" s="2"/>
      <c r="H940" s="2"/>
      <c r="I940" s="2"/>
      <c r="J940" s="2"/>
      <c r="K940" s="2"/>
      <c r="L940" s="2"/>
      <c r="M940" s="2"/>
      <c r="U940" s="2"/>
      <c r="V940" s="2"/>
      <c r="W940" s="2"/>
      <c r="X940" s="2"/>
      <c r="Y940" s="2"/>
      <c r="Z940" s="2"/>
      <c r="AA940" s="2"/>
      <c r="AB940" s="2"/>
      <c r="AC940" s="2"/>
      <c r="AD940" s="2"/>
      <c r="AE940" s="2"/>
      <c r="AF940" s="2"/>
      <c r="AG940" s="2"/>
      <c r="AH940" s="2"/>
      <c r="AI940" s="2"/>
      <c r="AJ940" s="2"/>
      <c r="AK940" s="2"/>
      <c r="AL940" s="2"/>
      <c r="AM940" s="2"/>
    </row>
    <row r="941" spans="1:39" x14ac:dyDescent="0.25">
      <c r="A941" s="2" t="s">
        <v>14</v>
      </c>
      <c r="B941" s="2" t="s">
        <v>394</v>
      </c>
      <c r="C941" s="2">
        <v>87</v>
      </c>
      <c r="D941" s="2" t="s">
        <v>595</v>
      </c>
      <c r="E941" s="46">
        <v>42486</v>
      </c>
      <c r="F941" s="245">
        <v>0.68055555555555547</v>
      </c>
      <c r="G941" s="2" t="s">
        <v>361</v>
      </c>
      <c r="H941" s="2" t="s">
        <v>362</v>
      </c>
      <c r="I941" s="2">
        <v>2</v>
      </c>
      <c r="J941" s="2" t="s">
        <v>596</v>
      </c>
      <c r="K941" s="2"/>
      <c r="L941" s="2"/>
      <c r="M941" s="2"/>
      <c r="U941" s="2"/>
      <c r="V941" s="2"/>
      <c r="W941" s="2"/>
      <c r="X941" s="2"/>
      <c r="Y941" s="2"/>
      <c r="Z941" s="2"/>
      <c r="AA941" s="2"/>
      <c r="AB941" s="2"/>
      <c r="AC941" s="2"/>
      <c r="AD941" s="2"/>
      <c r="AE941" s="2"/>
      <c r="AF941" s="2"/>
      <c r="AG941" s="2"/>
      <c r="AH941" s="2"/>
      <c r="AI941" s="2"/>
      <c r="AJ941" s="2"/>
      <c r="AK941" s="2"/>
      <c r="AL941" s="2"/>
      <c r="AM941" s="2"/>
    </row>
    <row r="942" spans="1:39" x14ac:dyDescent="0.25">
      <c r="A942" s="2" t="s">
        <v>14</v>
      </c>
      <c r="B942" s="2" t="s">
        <v>394</v>
      </c>
      <c r="C942" s="2">
        <v>30</v>
      </c>
      <c r="D942" s="2" t="s">
        <v>595</v>
      </c>
      <c r="E942" s="46">
        <v>42491</v>
      </c>
      <c r="F942" s="245">
        <v>0.33680555555555558</v>
      </c>
      <c r="G942" s="2" t="s">
        <v>361</v>
      </c>
      <c r="H942" s="2" t="s">
        <v>362</v>
      </c>
      <c r="I942" s="2">
        <v>2</v>
      </c>
      <c r="J942" s="2" t="s">
        <v>605</v>
      </c>
      <c r="K942" s="2"/>
      <c r="L942" s="2"/>
      <c r="M942" s="2"/>
      <c r="U942" s="2"/>
      <c r="V942" s="2"/>
      <c r="W942" s="2"/>
      <c r="X942" s="2"/>
      <c r="Y942" s="2"/>
      <c r="Z942" s="2"/>
      <c r="AA942" s="2"/>
      <c r="AB942" s="2"/>
      <c r="AC942" s="2"/>
      <c r="AD942" s="2"/>
      <c r="AE942" s="2"/>
      <c r="AF942" s="2"/>
      <c r="AG942" s="2"/>
      <c r="AH942" s="2"/>
      <c r="AI942" s="2"/>
      <c r="AJ942" s="2"/>
      <c r="AK942" s="2"/>
      <c r="AL942" s="2"/>
      <c r="AM942" s="2"/>
    </row>
    <row r="943" spans="1:39" x14ac:dyDescent="0.25">
      <c r="A943" s="2" t="s">
        <v>14</v>
      </c>
      <c r="B943" s="2" t="s">
        <v>394</v>
      </c>
      <c r="C943" s="2">
        <v>4</v>
      </c>
      <c r="D943" s="2" t="s">
        <v>587</v>
      </c>
      <c r="E943" s="46">
        <v>42492</v>
      </c>
      <c r="F943" s="245">
        <v>0.64583333333333337</v>
      </c>
      <c r="G943" s="2" t="s">
        <v>323</v>
      </c>
      <c r="H943" s="2" t="s">
        <v>324</v>
      </c>
      <c r="I943" s="2">
        <v>4</v>
      </c>
      <c r="J943" s="2"/>
      <c r="K943" s="2"/>
      <c r="L943" s="2"/>
      <c r="M943" s="2"/>
      <c r="U943" s="2"/>
      <c r="V943" s="2"/>
      <c r="W943" s="2"/>
      <c r="X943" s="2"/>
      <c r="Y943" s="2"/>
      <c r="Z943" s="2"/>
      <c r="AA943" s="2"/>
      <c r="AB943" s="2"/>
      <c r="AC943" s="2"/>
      <c r="AD943" s="2"/>
      <c r="AE943" s="2"/>
      <c r="AF943" s="2"/>
      <c r="AG943" s="2"/>
      <c r="AH943" s="2"/>
      <c r="AI943" s="2"/>
      <c r="AJ943" s="2"/>
      <c r="AK943" s="2"/>
      <c r="AL943" s="2"/>
      <c r="AM943" s="2"/>
    </row>
    <row r="944" spans="1:39" x14ac:dyDescent="0.25">
      <c r="A944" s="2" t="s">
        <v>14</v>
      </c>
      <c r="B944" s="2" t="s">
        <v>394</v>
      </c>
      <c r="C944" s="2">
        <v>61</v>
      </c>
      <c r="D944" s="2" t="s">
        <v>595</v>
      </c>
      <c r="E944" s="46">
        <v>42492</v>
      </c>
      <c r="F944" s="245">
        <v>0.43402777777777773</v>
      </c>
      <c r="G944" s="2" t="s">
        <v>549</v>
      </c>
      <c r="H944" s="2" t="s">
        <v>550</v>
      </c>
      <c r="I944" s="2">
        <v>2</v>
      </c>
      <c r="J944" s="2" t="s">
        <v>607</v>
      </c>
      <c r="K944" s="2" t="s">
        <v>610</v>
      </c>
      <c r="L944" s="2"/>
      <c r="M944" s="2"/>
      <c r="U944" s="2"/>
      <c r="V944" s="2"/>
      <c r="W944" s="2"/>
      <c r="X944" s="2"/>
      <c r="Y944" s="2"/>
      <c r="Z944" s="2"/>
      <c r="AA944" s="2"/>
      <c r="AB944" s="2"/>
      <c r="AC944" s="2"/>
      <c r="AD944" s="2"/>
      <c r="AE944" s="2"/>
      <c r="AF944" s="2"/>
      <c r="AG944" s="2"/>
      <c r="AH944" s="2"/>
      <c r="AI944" s="2"/>
      <c r="AJ944" s="2"/>
      <c r="AK944" s="2"/>
      <c r="AL944" s="2"/>
      <c r="AM944" s="2"/>
    </row>
    <row r="945" spans="1:39" x14ac:dyDescent="0.25">
      <c r="A945" s="2" t="s">
        <v>14</v>
      </c>
      <c r="B945" s="2" t="s">
        <v>394</v>
      </c>
      <c r="C945" s="2">
        <v>350</v>
      </c>
      <c r="D945" s="2" t="s">
        <v>595</v>
      </c>
      <c r="E945" s="46">
        <v>42496</v>
      </c>
      <c r="F945" s="245">
        <v>0.54513888888888895</v>
      </c>
      <c r="G945" s="2" t="s">
        <v>361</v>
      </c>
      <c r="H945" s="2" t="s">
        <v>362</v>
      </c>
      <c r="I945" s="2">
        <v>5</v>
      </c>
      <c r="J945" s="2" t="s">
        <v>606</v>
      </c>
      <c r="K945" s="2"/>
      <c r="L945" s="2"/>
      <c r="M945" s="2"/>
      <c r="U945" s="2"/>
      <c r="V945" s="2"/>
      <c r="W945" s="2"/>
      <c r="X945" s="2"/>
      <c r="Y945" s="2"/>
      <c r="Z945" s="2"/>
      <c r="AA945" s="2"/>
      <c r="AB945" s="2"/>
      <c r="AC945" s="2"/>
      <c r="AD945" s="2"/>
      <c r="AE945" s="2"/>
      <c r="AF945" s="2"/>
      <c r="AG945" s="2"/>
      <c r="AH945" s="2"/>
      <c r="AI945" s="2"/>
      <c r="AJ945" s="2"/>
      <c r="AK945" s="2"/>
      <c r="AL945" s="2"/>
      <c r="AM945" s="2"/>
    </row>
    <row r="946" spans="1:39" x14ac:dyDescent="0.25">
      <c r="A946" s="2" t="s">
        <v>14</v>
      </c>
      <c r="B946" s="2" t="s">
        <v>394</v>
      </c>
      <c r="C946" s="2">
        <v>300</v>
      </c>
      <c r="D946" s="2" t="s">
        <v>595</v>
      </c>
      <c r="E946" s="46">
        <v>42497</v>
      </c>
      <c r="F946" s="245">
        <v>0.57986111111111105</v>
      </c>
      <c r="G946" s="2" t="s">
        <v>361</v>
      </c>
      <c r="H946" s="2" t="s">
        <v>362</v>
      </c>
      <c r="I946" s="2">
        <v>3</v>
      </c>
      <c r="J946" s="2" t="s">
        <v>603</v>
      </c>
      <c r="K946" s="2"/>
      <c r="L946" s="2"/>
      <c r="M946" s="2"/>
      <c r="U946" s="2"/>
      <c r="V946" s="2"/>
      <c r="W946" s="2"/>
      <c r="X946" s="2"/>
      <c r="Y946" s="2"/>
      <c r="Z946" s="2"/>
      <c r="AA946" s="2"/>
      <c r="AB946" s="2"/>
      <c r="AC946" s="2"/>
      <c r="AD946" s="2"/>
      <c r="AE946" s="2"/>
      <c r="AF946" s="2"/>
      <c r="AG946" s="2"/>
      <c r="AH946" s="2"/>
      <c r="AI946" s="2"/>
      <c r="AJ946" s="2"/>
      <c r="AK946" s="2"/>
      <c r="AL946" s="2"/>
      <c r="AM946" s="2"/>
    </row>
    <row r="947" spans="1:39" x14ac:dyDescent="0.25">
      <c r="A947" s="2" t="s">
        <v>14</v>
      </c>
      <c r="B947" s="2" t="s">
        <v>394</v>
      </c>
      <c r="C947" s="2">
        <v>8</v>
      </c>
      <c r="D947" s="2" t="s">
        <v>595</v>
      </c>
      <c r="E947" s="46">
        <v>42501</v>
      </c>
      <c r="F947" s="245">
        <v>0.72222222222222221</v>
      </c>
      <c r="G947" s="2" t="s">
        <v>361</v>
      </c>
      <c r="H947" s="2" t="s">
        <v>362</v>
      </c>
      <c r="I947" s="2">
        <v>3</v>
      </c>
      <c r="J947" s="2" t="s">
        <v>604</v>
      </c>
      <c r="K947" s="2"/>
      <c r="L947" s="2"/>
      <c r="M947" s="2"/>
      <c r="U947" s="2"/>
      <c r="V947" s="2"/>
      <c r="W947" s="2"/>
      <c r="X947" s="2"/>
      <c r="Y947" s="2"/>
      <c r="Z947" s="2"/>
      <c r="AA947" s="2"/>
      <c r="AB947" s="2"/>
      <c r="AC947" s="2"/>
      <c r="AD947" s="2"/>
      <c r="AE947" s="2"/>
      <c r="AF947" s="2"/>
      <c r="AG947" s="2"/>
      <c r="AH947" s="2"/>
      <c r="AI947" s="2"/>
      <c r="AJ947" s="2"/>
      <c r="AK947" s="2"/>
      <c r="AL947" s="2"/>
      <c r="AM947" s="2"/>
    </row>
    <row r="948" spans="1:39" x14ac:dyDescent="0.25">
      <c r="A948" s="2" t="s">
        <v>14</v>
      </c>
      <c r="B948" s="2" t="s">
        <v>394</v>
      </c>
      <c r="C948" s="2">
        <v>14</v>
      </c>
      <c r="D948" s="2" t="s">
        <v>595</v>
      </c>
      <c r="E948" s="46">
        <v>42504</v>
      </c>
      <c r="F948" s="245">
        <v>0.49652777777777773</v>
      </c>
      <c r="G948" s="2" t="s">
        <v>368</v>
      </c>
      <c r="H948" s="2" t="s">
        <v>369</v>
      </c>
      <c r="I948" s="2">
        <v>3</v>
      </c>
      <c r="J948" s="2" t="s">
        <v>600</v>
      </c>
      <c r="K948" s="2"/>
      <c r="L948" s="2"/>
      <c r="M948" s="2"/>
      <c r="U948" s="2"/>
      <c r="V948" s="2"/>
      <c r="W948" s="2"/>
      <c r="X948" s="2"/>
      <c r="Y948" s="2"/>
      <c r="Z948" s="2"/>
      <c r="AA948" s="2"/>
      <c r="AB948" s="2"/>
      <c r="AC948" s="2"/>
      <c r="AD948" s="2"/>
      <c r="AE948" s="2"/>
      <c r="AF948" s="2"/>
      <c r="AG948" s="2"/>
      <c r="AH948" s="2"/>
      <c r="AI948" s="2"/>
      <c r="AJ948" s="2"/>
      <c r="AK948" s="2"/>
      <c r="AL948" s="2"/>
      <c r="AM948" s="2"/>
    </row>
    <row r="949" spans="1:39" x14ac:dyDescent="0.25">
      <c r="A949" s="2" t="s">
        <v>14</v>
      </c>
      <c r="B949" s="2" t="s">
        <v>394</v>
      </c>
      <c r="C949" s="2">
        <v>10</v>
      </c>
      <c r="D949" s="2" t="s">
        <v>587</v>
      </c>
      <c r="E949" s="46">
        <v>42506</v>
      </c>
      <c r="F949" s="245">
        <v>0.58333333333333337</v>
      </c>
      <c r="G949" s="2" t="s">
        <v>588</v>
      </c>
      <c r="H949" s="2" t="s">
        <v>589</v>
      </c>
      <c r="I949" s="2">
        <v>4</v>
      </c>
      <c r="J949" s="2" t="s">
        <v>591</v>
      </c>
      <c r="K949" s="2"/>
      <c r="L949" s="2"/>
      <c r="M949" s="2"/>
      <c r="U949" s="2"/>
      <c r="V949" s="2"/>
      <c r="W949" s="2"/>
      <c r="X949" s="2"/>
      <c r="Y949" s="2"/>
      <c r="Z949" s="2"/>
      <c r="AA949" s="2"/>
      <c r="AB949" s="2"/>
      <c r="AC949" s="2"/>
      <c r="AD949" s="2"/>
      <c r="AE949" s="2"/>
      <c r="AF949" s="2"/>
      <c r="AG949" s="2"/>
      <c r="AH949" s="2"/>
      <c r="AI949" s="2"/>
      <c r="AJ949" s="2"/>
      <c r="AK949" s="2"/>
      <c r="AL949" s="2"/>
      <c r="AM949" s="2"/>
    </row>
    <row r="950" spans="1:39" x14ac:dyDescent="0.25">
      <c r="A950" s="2" t="s">
        <v>14</v>
      </c>
      <c r="B950" s="2" t="s">
        <v>394</v>
      </c>
      <c r="C950" s="2">
        <v>25</v>
      </c>
      <c r="D950" s="2" t="s">
        <v>595</v>
      </c>
      <c r="E950" s="46">
        <v>42506</v>
      </c>
      <c r="F950" s="245">
        <v>0.44444444444444442</v>
      </c>
      <c r="G950" s="2" t="s">
        <v>361</v>
      </c>
      <c r="H950" s="2" t="s">
        <v>362</v>
      </c>
      <c r="I950" s="2">
        <v>4</v>
      </c>
      <c r="J950" s="2" t="s">
        <v>599</v>
      </c>
      <c r="K950" s="2"/>
      <c r="L950" s="2"/>
      <c r="M950" s="2"/>
      <c r="U950" s="2"/>
      <c r="V950" s="2"/>
      <c r="W950" s="2"/>
      <c r="X950" s="2"/>
      <c r="Y950" s="2"/>
      <c r="Z950" s="2"/>
      <c r="AA950" s="2"/>
      <c r="AB950" s="2"/>
      <c r="AC950" s="2"/>
      <c r="AD950" s="2"/>
      <c r="AE950" s="2"/>
      <c r="AF950" s="2"/>
      <c r="AG950" s="2"/>
      <c r="AH950" s="2"/>
      <c r="AI950" s="2"/>
      <c r="AJ950" s="2"/>
      <c r="AK950" s="2"/>
      <c r="AL950" s="2"/>
      <c r="AM950" s="2"/>
    </row>
    <row r="951" spans="1:39" x14ac:dyDescent="0.25">
      <c r="A951" s="2" t="s">
        <v>14</v>
      </c>
      <c r="B951" s="2" t="s">
        <v>394</v>
      </c>
      <c r="C951" s="2">
        <v>9</v>
      </c>
      <c r="D951" s="2" t="s">
        <v>595</v>
      </c>
      <c r="E951" s="46">
        <v>42506</v>
      </c>
      <c r="F951" s="245">
        <v>0.65138888888888891</v>
      </c>
      <c r="G951" s="2" t="s">
        <v>368</v>
      </c>
      <c r="H951" s="2" t="s">
        <v>369</v>
      </c>
      <c r="I951" s="2">
        <v>2</v>
      </c>
      <c r="J951" s="2" t="s">
        <v>608</v>
      </c>
      <c r="K951" s="2"/>
      <c r="L951" s="2"/>
      <c r="M951" s="2"/>
      <c r="U951" s="2"/>
      <c r="V951" s="2"/>
      <c r="W951" s="2"/>
      <c r="X951" s="2"/>
      <c r="Y951" s="2"/>
      <c r="Z951" s="2"/>
      <c r="AA951" s="2"/>
      <c r="AB951" s="2"/>
      <c r="AC951" s="2"/>
      <c r="AD951" s="2"/>
      <c r="AE951" s="2"/>
      <c r="AF951" s="2"/>
      <c r="AG951" s="2"/>
      <c r="AH951" s="2"/>
      <c r="AI951" s="2"/>
      <c r="AJ951" s="2"/>
      <c r="AK951" s="2"/>
      <c r="AL951" s="2"/>
      <c r="AM951" s="2"/>
    </row>
    <row r="952" spans="1:39" x14ac:dyDescent="0.25">
      <c r="A952" s="2" t="s">
        <v>14</v>
      </c>
      <c r="B952" s="2" t="s">
        <v>394</v>
      </c>
      <c r="C952" s="2">
        <v>15</v>
      </c>
      <c r="D952" s="2" t="s">
        <v>595</v>
      </c>
      <c r="E952" s="46">
        <v>42506</v>
      </c>
      <c r="F952" s="245">
        <v>0.625</v>
      </c>
      <c r="G952" s="2" t="s">
        <v>301</v>
      </c>
      <c r="H952" s="2" t="s">
        <v>475</v>
      </c>
      <c r="I952" s="2">
        <v>4</v>
      </c>
      <c r="J952" s="2"/>
      <c r="K952" s="2"/>
      <c r="L952" s="2"/>
      <c r="M952" s="2"/>
      <c r="U952" s="2"/>
      <c r="V952" s="2"/>
      <c r="W952" s="2"/>
      <c r="X952" s="2"/>
      <c r="Y952" s="2"/>
      <c r="Z952" s="2"/>
      <c r="AA952" s="2"/>
      <c r="AB952" s="2"/>
      <c r="AC952" s="2"/>
      <c r="AD952" s="2"/>
      <c r="AE952" s="2"/>
      <c r="AF952" s="2"/>
      <c r="AG952" s="2"/>
      <c r="AH952" s="2"/>
      <c r="AI952" s="2"/>
      <c r="AJ952" s="2"/>
      <c r="AK952" s="2"/>
      <c r="AL952" s="2"/>
      <c r="AM952" s="2"/>
    </row>
    <row r="953" spans="1:39" x14ac:dyDescent="0.25">
      <c r="A953" s="2" t="s">
        <v>14</v>
      </c>
      <c r="B953" s="2" t="s">
        <v>394</v>
      </c>
      <c r="C953" s="2">
        <v>75</v>
      </c>
      <c r="D953" s="2" t="s">
        <v>595</v>
      </c>
      <c r="E953" s="46">
        <v>42510</v>
      </c>
      <c r="F953" s="245">
        <v>0.54166666666666663</v>
      </c>
      <c r="G953" s="2" t="s">
        <v>361</v>
      </c>
      <c r="H953" s="2" t="s">
        <v>362</v>
      </c>
      <c r="I953" s="2">
        <v>25</v>
      </c>
      <c r="J953" s="2" t="s">
        <v>602</v>
      </c>
      <c r="K953" s="2"/>
      <c r="L953" s="2"/>
      <c r="M953" s="2"/>
      <c r="U953" s="2"/>
      <c r="V953" s="2"/>
      <c r="W953" s="2"/>
      <c r="X953" s="2"/>
      <c r="Y953" s="2"/>
      <c r="Z953" s="2"/>
      <c r="AA953" s="2"/>
      <c r="AB953" s="2"/>
      <c r="AC953" s="2"/>
      <c r="AD953" s="2"/>
      <c r="AE953" s="2"/>
      <c r="AF953" s="2"/>
      <c r="AG953" s="2"/>
      <c r="AH953" s="2"/>
      <c r="AI953" s="2"/>
      <c r="AJ953" s="2"/>
      <c r="AK953" s="2"/>
      <c r="AL953" s="2"/>
      <c r="AM953" s="2"/>
    </row>
    <row r="954" spans="1:39" s="2" customFormat="1" x14ac:dyDescent="0.25">
      <c r="A954" s="2" t="s">
        <v>14</v>
      </c>
      <c r="B954" s="2" t="s">
        <v>394</v>
      </c>
      <c r="C954" s="2">
        <v>6</v>
      </c>
      <c r="D954" s="2" t="s">
        <v>614</v>
      </c>
      <c r="E954" s="46">
        <v>42510</v>
      </c>
      <c r="F954" s="245">
        <v>0.4381944444444445</v>
      </c>
      <c r="G954" s="2" t="s">
        <v>615</v>
      </c>
      <c r="H954" s="2" t="s">
        <v>616</v>
      </c>
      <c r="I954" s="2">
        <v>1</v>
      </c>
      <c r="J954" s="2" t="s">
        <v>385</v>
      </c>
    </row>
    <row r="955" spans="1:39" s="2" customFormat="1" x14ac:dyDescent="0.25">
      <c r="A955" s="2" t="s">
        <v>14</v>
      </c>
      <c r="B955" s="2" t="s">
        <v>394</v>
      </c>
      <c r="C955" s="2">
        <v>25</v>
      </c>
      <c r="D955" s="2" t="s">
        <v>595</v>
      </c>
      <c r="E955" s="46">
        <v>42511</v>
      </c>
      <c r="F955" s="245">
        <v>0.59027777777777779</v>
      </c>
      <c r="G955" s="2" t="s">
        <v>381</v>
      </c>
      <c r="H955" s="2" t="s">
        <v>382</v>
      </c>
      <c r="I955" s="2">
        <v>4</v>
      </c>
    </row>
    <row r="956" spans="1:39" x14ac:dyDescent="0.25">
      <c r="A956" s="2" t="s">
        <v>14</v>
      </c>
      <c r="B956" s="2" t="s">
        <v>394</v>
      </c>
      <c r="C956" s="2">
        <v>13</v>
      </c>
      <c r="D956" s="2" t="s">
        <v>595</v>
      </c>
      <c r="E956" s="46">
        <v>42516</v>
      </c>
      <c r="F956" s="245">
        <v>0.69444444444444453</v>
      </c>
      <c r="G956" s="2" t="s">
        <v>361</v>
      </c>
      <c r="H956" s="2" t="s">
        <v>362</v>
      </c>
      <c r="I956" s="2">
        <v>2</v>
      </c>
      <c r="J956" s="2" t="s">
        <v>609</v>
      </c>
      <c r="K956" s="2"/>
      <c r="L956" s="2"/>
      <c r="M956" s="2"/>
      <c r="U956" s="2"/>
      <c r="V956" s="2"/>
      <c r="W956" s="2"/>
      <c r="X956" s="2"/>
      <c r="Y956" s="2"/>
      <c r="Z956" s="2"/>
      <c r="AA956" s="2"/>
      <c r="AB956" s="2"/>
      <c r="AC956" s="2"/>
      <c r="AD956" s="2"/>
      <c r="AE956" s="2"/>
      <c r="AF956" s="2"/>
      <c r="AG956" s="2"/>
      <c r="AH956" s="2"/>
      <c r="AI956" s="2"/>
      <c r="AJ956" s="2"/>
      <c r="AK956" s="2"/>
      <c r="AL956" s="2"/>
      <c r="AM956" s="2"/>
    </row>
    <row r="957" spans="1:39" x14ac:dyDescent="0.25">
      <c r="A957" s="2"/>
      <c r="C957" s="2">
        <f>SUM(C941:C956)</f>
        <v>1032</v>
      </c>
      <c r="D957" s="2"/>
      <c r="E957" s="46"/>
      <c r="F957" s="245"/>
      <c r="G957" s="2"/>
      <c r="H957" s="2"/>
      <c r="I957" s="2"/>
      <c r="J957" s="2"/>
      <c r="K957" s="2"/>
      <c r="L957" s="2"/>
      <c r="M957" s="2"/>
      <c r="U957" s="2"/>
      <c r="V957" s="2"/>
      <c r="W957" s="2"/>
      <c r="X957" s="2"/>
      <c r="Y957" s="2"/>
      <c r="Z957" s="2"/>
      <c r="AA957" s="2"/>
      <c r="AB957" s="2"/>
      <c r="AC957" s="2"/>
      <c r="AD957" s="2"/>
      <c r="AE957" s="2"/>
      <c r="AF957" s="2"/>
      <c r="AG957" s="2"/>
      <c r="AH957" s="2"/>
      <c r="AI957" s="2"/>
      <c r="AJ957" s="2"/>
      <c r="AK957" s="2"/>
      <c r="AL957" s="2"/>
      <c r="AM957" s="2"/>
    </row>
    <row r="958" spans="1:39" s="2" customFormat="1" x14ac:dyDescent="0.25">
      <c r="A958" s="2" t="s">
        <v>3</v>
      </c>
      <c r="B958" s="2" t="s">
        <v>412</v>
      </c>
      <c r="C958" s="2">
        <v>3</v>
      </c>
      <c r="D958" s="2" t="s">
        <v>595</v>
      </c>
      <c r="E958" s="46">
        <v>42476</v>
      </c>
      <c r="F958" s="245">
        <v>0.38194444444444442</v>
      </c>
      <c r="G958" s="2" t="s">
        <v>361</v>
      </c>
      <c r="H958" s="2" t="s">
        <v>362</v>
      </c>
      <c r="I958" s="2">
        <v>3</v>
      </c>
      <c r="J958" s="2" t="s">
        <v>597</v>
      </c>
    </row>
    <row r="959" spans="1:39" x14ac:dyDescent="0.25">
      <c r="A959" s="2" t="s">
        <v>3</v>
      </c>
      <c r="B959" s="2" t="s">
        <v>412</v>
      </c>
      <c r="C959" s="2">
        <v>3</v>
      </c>
      <c r="D959" s="2" t="s">
        <v>595</v>
      </c>
      <c r="E959" s="46">
        <v>42481</v>
      </c>
      <c r="F959" s="245">
        <v>0.54861111111111105</v>
      </c>
      <c r="G959" s="2" t="s">
        <v>361</v>
      </c>
      <c r="H959" s="2" t="s">
        <v>362</v>
      </c>
      <c r="I959" s="2">
        <v>5</v>
      </c>
      <c r="J959" s="2" t="s">
        <v>598</v>
      </c>
      <c r="K959" s="2" t="s">
        <v>620</v>
      </c>
      <c r="L959" s="2"/>
      <c r="M959" s="2"/>
      <c r="U959" s="2"/>
      <c r="V959" s="2"/>
      <c r="W959" s="2"/>
      <c r="X959" s="2"/>
      <c r="Y959" s="2"/>
      <c r="Z959" s="2"/>
      <c r="AA959" s="2"/>
      <c r="AB959" s="2"/>
      <c r="AC959" s="2"/>
      <c r="AD959" s="2"/>
      <c r="AE959" s="2"/>
      <c r="AF959" s="2"/>
      <c r="AG959" s="2"/>
      <c r="AH959" s="2"/>
      <c r="AI959" s="2"/>
      <c r="AJ959" s="2"/>
      <c r="AK959" s="2"/>
      <c r="AL959" s="2"/>
      <c r="AM959" s="2"/>
    </row>
    <row r="960" spans="1:39" x14ac:dyDescent="0.25">
      <c r="A960" s="2" t="s">
        <v>3</v>
      </c>
      <c r="B960" s="2" t="s">
        <v>412</v>
      </c>
      <c r="C960" s="2">
        <v>4</v>
      </c>
      <c r="D960" s="2" t="s">
        <v>595</v>
      </c>
      <c r="E960" s="46">
        <v>42486</v>
      </c>
      <c r="F960" s="245">
        <v>0.68055555555555547</v>
      </c>
      <c r="G960" s="2" t="s">
        <v>361</v>
      </c>
      <c r="H960" s="2" t="s">
        <v>362</v>
      </c>
      <c r="I960" s="2">
        <v>2</v>
      </c>
      <c r="J960" s="2" t="s">
        <v>596</v>
      </c>
      <c r="K960" s="2"/>
      <c r="L960" s="2"/>
      <c r="M960" s="2"/>
      <c r="U960" s="2"/>
      <c r="V960" s="2"/>
      <c r="W960" s="2"/>
      <c r="X960" s="2"/>
      <c r="Y960" s="2"/>
      <c r="Z960" s="2"/>
      <c r="AA960" s="2"/>
      <c r="AB960" s="2"/>
      <c r="AC960" s="2"/>
      <c r="AD960" s="2"/>
      <c r="AE960" s="2"/>
      <c r="AF960" s="2"/>
      <c r="AG960" s="2"/>
      <c r="AH960" s="2"/>
      <c r="AI960" s="2"/>
      <c r="AJ960" s="2"/>
      <c r="AK960" s="2"/>
      <c r="AL960" s="2"/>
      <c r="AM960" s="2"/>
    </row>
    <row r="961" spans="1:39" x14ac:dyDescent="0.25">
      <c r="A961" s="2" t="s">
        <v>3</v>
      </c>
      <c r="B961" s="2" t="s">
        <v>412</v>
      </c>
      <c r="C961" s="2">
        <v>1</v>
      </c>
      <c r="D961" s="2" t="s">
        <v>595</v>
      </c>
      <c r="E961" s="46">
        <v>42489</v>
      </c>
      <c r="F961" s="245">
        <v>0.60416666666666663</v>
      </c>
      <c r="G961" s="2" t="s">
        <v>301</v>
      </c>
      <c r="H961" s="2" t="s">
        <v>475</v>
      </c>
      <c r="I961" s="2">
        <v>2</v>
      </c>
      <c r="J961" s="2"/>
      <c r="K961" s="2"/>
      <c r="L961" s="2"/>
      <c r="M961" s="2"/>
      <c r="U961" s="2"/>
      <c r="V961" s="2"/>
      <c r="W961" s="2"/>
      <c r="X961" s="2"/>
      <c r="Y961" s="2"/>
      <c r="Z961" s="2"/>
      <c r="AA961" s="2"/>
      <c r="AB961" s="2"/>
      <c r="AC961" s="2"/>
      <c r="AD961" s="2"/>
      <c r="AE961" s="2"/>
      <c r="AF961" s="2"/>
      <c r="AG961" s="2"/>
      <c r="AH961" s="2"/>
      <c r="AI961" s="2"/>
      <c r="AJ961" s="2"/>
      <c r="AK961" s="2"/>
      <c r="AL961" s="2"/>
      <c r="AM961" s="2"/>
    </row>
    <row r="962" spans="1:39" x14ac:dyDescent="0.25">
      <c r="A962" s="2" t="s">
        <v>3</v>
      </c>
      <c r="B962" s="2" t="s">
        <v>412</v>
      </c>
      <c r="C962" s="2">
        <v>2</v>
      </c>
      <c r="D962" s="2" t="s">
        <v>595</v>
      </c>
      <c r="E962" s="46">
        <v>42491</v>
      </c>
      <c r="F962" s="245">
        <v>0.33680555555555558</v>
      </c>
      <c r="G962" s="2" t="s">
        <v>361</v>
      </c>
      <c r="H962" s="2" t="s">
        <v>362</v>
      </c>
      <c r="I962" s="2">
        <v>2</v>
      </c>
      <c r="J962" s="2" t="s">
        <v>605</v>
      </c>
      <c r="K962" s="2"/>
      <c r="L962" s="2"/>
      <c r="M962" s="2"/>
      <c r="U962" s="2"/>
      <c r="V962" s="2"/>
      <c r="W962" s="2"/>
      <c r="X962" s="2"/>
      <c r="Y962" s="2"/>
      <c r="Z962" s="2"/>
      <c r="AA962" s="2"/>
      <c r="AB962" s="2"/>
      <c r="AC962" s="2"/>
      <c r="AD962" s="2"/>
      <c r="AE962" s="2"/>
      <c r="AF962" s="2"/>
      <c r="AG962" s="2"/>
      <c r="AH962" s="2"/>
      <c r="AI962" s="2"/>
      <c r="AJ962" s="2"/>
      <c r="AK962" s="2"/>
      <c r="AL962" s="2"/>
      <c r="AM962" s="2"/>
    </row>
    <row r="963" spans="1:39" x14ac:dyDescent="0.25">
      <c r="A963" s="2" t="s">
        <v>3</v>
      </c>
      <c r="B963" s="2" t="s">
        <v>412</v>
      </c>
      <c r="C963" s="2">
        <v>2</v>
      </c>
      <c r="D963" s="2" t="s">
        <v>587</v>
      </c>
      <c r="E963" s="46">
        <v>42492</v>
      </c>
      <c r="F963" s="245">
        <v>0.64583333333333337</v>
      </c>
      <c r="G963" s="2" t="s">
        <v>323</v>
      </c>
      <c r="H963" s="2" t="s">
        <v>324</v>
      </c>
      <c r="I963" s="2">
        <v>4</v>
      </c>
      <c r="J963" s="2"/>
      <c r="K963" s="2"/>
      <c r="L963" s="2"/>
      <c r="M963" s="2"/>
      <c r="U963" s="2"/>
      <c r="V963" s="2"/>
      <c r="W963" s="2"/>
      <c r="X963" s="2"/>
      <c r="Y963" s="2"/>
      <c r="Z963" s="2"/>
      <c r="AA963" s="2"/>
      <c r="AB963" s="2"/>
      <c r="AC963" s="2"/>
      <c r="AD963" s="2"/>
      <c r="AE963" s="2"/>
      <c r="AF963" s="2"/>
      <c r="AG963" s="2"/>
      <c r="AH963" s="2"/>
      <c r="AI963" s="2"/>
      <c r="AJ963" s="2"/>
      <c r="AK963" s="2"/>
      <c r="AL963" s="2"/>
      <c r="AM963" s="2"/>
    </row>
    <row r="964" spans="1:39" x14ac:dyDescent="0.25">
      <c r="A964" s="2" t="s">
        <v>3</v>
      </c>
      <c r="B964" s="2" t="s">
        <v>412</v>
      </c>
      <c r="C964" s="2">
        <v>2</v>
      </c>
      <c r="D964" s="2" t="s">
        <v>595</v>
      </c>
      <c r="E964" s="46">
        <v>42496</v>
      </c>
      <c r="F964" s="245">
        <v>0.54513888888888895</v>
      </c>
      <c r="G964" s="2" t="s">
        <v>361</v>
      </c>
      <c r="H964" s="2" t="s">
        <v>362</v>
      </c>
      <c r="I964" s="2">
        <v>5</v>
      </c>
      <c r="J964" s="2" t="s">
        <v>606</v>
      </c>
      <c r="K964" s="2"/>
      <c r="L964" s="2"/>
      <c r="M964" s="2"/>
      <c r="U964" s="2"/>
      <c r="V964" s="2"/>
      <c r="W964" s="2"/>
      <c r="X964" s="2"/>
      <c r="Y964" s="2"/>
      <c r="Z964" s="2"/>
      <c r="AA964" s="2"/>
      <c r="AB964" s="2"/>
      <c r="AC964" s="2"/>
      <c r="AD964" s="2"/>
      <c r="AE964" s="2"/>
      <c r="AF964" s="2"/>
      <c r="AG964" s="2"/>
      <c r="AH964" s="2"/>
      <c r="AI964" s="2"/>
      <c r="AJ964" s="2"/>
      <c r="AK964" s="2"/>
      <c r="AL964" s="2"/>
      <c r="AM964" s="2"/>
    </row>
    <row r="965" spans="1:39" x14ac:dyDescent="0.25">
      <c r="A965" s="2" t="s">
        <v>3</v>
      </c>
      <c r="B965" s="2" t="s">
        <v>412</v>
      </c>
      <c r="C965" s="2">
        <v>1</v>
      </c>
      <c r="D965" s="2" t="s">
        <v>595</v>
      </c>
      <c r="E965" s="46">
        <v>42497</v>
      </c>
      <c r="F965" s="245">
        <v>0.57986111111111105</v>
      </c>
      <c r="G965" s="2" t="s">
        <v>361</v>
      </c>
      <c r="H965" s="2" t="s">
        <v>362</v>
      </c>
      <c r="I965" s="2">
        <v>3</v>
      </c>
      <c r="J965" s="2" t="s">
        <v>603</v>
      </c>
      <c r="K965" s="2"/>
      <c r="L965" s="2"/>
      <c r="M965" s="2"/>
      <c r="U965" s="2"/>
      <c r="V965" s="2"/>
      <c r="W965" s="2"/>
      <c r="X965" s="2"/>
      <c r="Y965" s="2"/>
      <c r="Z965" s="2"/>
      <c r="AA965" s="2"/>
      <c r="AB965" s="2"/>
      <c r="AC965" s="2"/>
      <c r="AD965" s="2"/>
      <c r="AE965" s="2"/>
      <c r="AF965" s="2"/>
      <c r="AG965" s="2"/>
      <c r="AH965" s="2"/>
      <c r="AI965" s="2"/>
      <c r="AJ965" s="2"/>
      <c r="AK965" s="2"/>
      <c r="AL965" s="2"/>
      <c r="AM965" s="2"/>
    </row>
    <row r="966" spans="1:39" x14ac:dyDescent="0.25">
      <c r="A966" s="2" t="s">
        <v>3</v>
      </c>
      <c r="B966" s="2" t="s">
        <v>412</v>
      </c>
      <c r="C966" s="2">
        <v>1</v>
      </c>
      <c r="D966" s="2" t="s">
        <v>595</v>
      </c>
      <c r="E966" s="46">
        <v>42501</v>
      </c>
      <c r="F966" s="245">
        <v>0.72222222222222221</v>
      </c>
      <c r="G966" s="2" t="s">
        <v>361</v>
      </c>
      <c r="H966" s="2" t="s">
        <v>362</v>
      </c>
      <c r="I966" s="2">
        <v>3</v>
      </c>
      <c r="J966" s="2" t="s">
        <v>604</v>
      </c>
      <c r="K966" s="2"/>
      <c r="L966" s="2"/>
      <c r="M966" s="2"/>
      <c r="U966" s="2"/>
      <c r="V966" s="2"/>
      <c r="W966" s="2"/>
      <c r="X966" s="2"/>
      <c r="Y966" s="2"/>
      <c r="Z966" s="2"/>
      <c r="AA966" s="2"/>
      <c r="AB966" s="2"/>
      <c r="AC966" s="2"/>
      <c r="AD966" s="2"/>
      <c r="AE966" s="2"/>
      <c r="AF966" s="2"/>
      <c r="AG966" s="2"/>
      <c r="AH966" s="2"/>
      <c r="AI966" s="2"/>
      <c r="AJ966" s="2"/>
      <c r="AK966" s="2"/>
      <c r="AL966" s="2"/>
      <c r="AM966" s="2"/>
    </row>
    <row r="967" spans="1:39" x14ac:dyDescent="0.25">
      <c r="A967" s="2" t="s">
        <v>3</v>
      </c>
      <c r="B967" s="2" t="s">
        <v>412</v>
      </c>
      <c r="C967" s="2">
        <v>1</v>
      </c>
      <c r="D967" s="2" t="s">
        <v>595</v>
      </c>
      <c r="E967" s="46">
        <v>42504</v>
      </c>
      <c r="F967" s="245">
        <v>0.49652777777777773</v>
      </c>
      <c r="G967" s="2" t="s">
        <v>368</v>
      </c>
      <c r="H967" s="2" t="s">
        <v>369</v>
      </c>
      <c r="I967" s="2">
        <v>3</v>
      </c>
      <c r="J967" s="2" t="s">
        <v>600</v>
      </c>
      <c r="K967" s="2"/>
      <c r="L967" s="2"/>
      <c r="M967" s="2"/>
      <c r="U967" s="2"/>
      <c r="V967" s="2"/>
      <c r="W967" s="2"/>
      <c r="X967" s="2"/>
      <c r="Y967" s="2"/>
      <c r="Z967" s="2"/>
      <c r="AA967" s="2"/>
      <c r="AB967" s="2"/>
      <c r="AC967" s="2"/>
      <c r="AD967" s="2"/>
      <c r="AE967" s="2"/>
      <c r="AF967" s="2"/>
      <c r="AG967" s="2"/>
      <c r="AH967" s="2"/>
      <c r="AI967" s="2"/>
      <c r="AJ967" s="2"/>
      <c r="AK967" s="2"/>
      <c r="AL967" s="2"/>
      <c r="AM967" s="2"/>
    </row>
    <row r="968" spans="1:39" x14ac:dyDescent="0.25">
      <c r="A968" s="2" t="s">
        <v>3</v>
      </c>
      <c r="B968" s="2" t="s">
        <v>412</v>
      </c>
      <c r="C968" s="2">
        <v>2</v>
      </c>
      <c r="D968" s="2" t="s">
        <v>595</v>
      </c>
      <c r="E968" s="46">
        <v>42506</v>
      </c>
      <c r="F968" s="245">
        <v>0.44444444444444442</v>
      </c>
      <c r="G968" s="2" t="s">
        <v>361</v>
      </c>
      <c r="H968" s="2" t="s">
        <v>362</v>
      </c>
      <c r="I968" s="2">
        <v>4</v>
      </c>
      <c r="J968" s="2" t="s">
        <v>599</v>
      </c>
      <c r="K968" s="2"/>
      <c r="L968" s="2"/>
      <c r="M968" s="2"/>
      <c r="U968" s="2"/>
      <c r="V968" s="2"/>
      <c r="W968" s="2"/>
      <c r="X968" s="2"/>
      <c r="Y968" s="2"/>
      <c r="Z968" s="2"/>
      <c r="AA968" s="2"/>
      <c r="AB968" s="2"/>
      <c r="AC968" s="2"/>
      <c r="AD968" s="2"/>
      <c r="AE968" s="2"/>
      <c r="AF968" s="2"/>
      <c r="AG968" s="2"/>
      <c r="AH968" s="2"/>
      <c r="AI968" s="2"/>
      <c r="AJ968" s="2"/>
      <c r="AK968" s="2"/>
      <c r="AL968" s="2"/>
      <c r="AM968" s="2"/>
    </row>
    <row r="969" spans="1:39" x14ac:dyDescent="0.25">
      <c r="A969" s="2" t="s">
        <v>3</v>
      </c>
      <c r="B969" s="2" t="s">
        <v>412</v>
      </c>
      <c r="C969" s="2">
        <v>1</v>
      </c>
      <c r="D969" s="2" t="s">
        <v>595</v>
      </c>
      <c r="E969" s="46">
        <v>42506</v>
      </c>
      <c r="F969" s="245">
        <v>0.65138888888888891</v>
      </c>
      <c r="G969" s="2" t="s">
        <v>368</v>
      </c>
      <c r="H969" s="2" t="s">
        <v>369</v>
      </c>
      <c r="I969" s="2">
        <v>2</v>
      </c>
      <c r="J969" s="2" t="s">
        <v>608</v>
      </c>
      <c r="K969" s="2"/>
      <c r="L969" s="2"/>
      <c r="M969" s="2"/>
      <c r="U969" s="2"/>
      <c r="V969" s="2"/>
      <c r="W969" s="2"/>
      <c r="X969" s="2"/>
      <c r="Y969" s="2"/>
      <c r="Z969" s="2"/>
      <c r="AA969" s="2"/>
      <c r="AB969" s="2"/>
      <c r="AC969" s="2"/>
      <c r="AD969" s="2"/>
      <c r="AE969" s="2"/>
      <c r="AF969" s="2"/>
      <c r="AG969" s="2"/>
      <c r="AH969" s="2"/>
      <c r="AI969" s="2"/>
      <c r="AJ969" s="2"/>
      <c r="AK969" s="2"/>
      <c r="AL969" s="2"/>
      <c r="AM969" s="2"/>
    </row>
    <row r="970" spans="1:39" s="2" customFormat="1" x14ac:dyDescent="0.25">
      <c r="A970" s="2" t="s">
        <v>3</v>
      </c>
      <c r="B970" s="2" t="s">
        <v>412</v>
      </c>
      <c r="C970" s="2">
        <v>7</v>
      </c>
      <c r="D970" s="2" t="s">
        <v>595</v>
      </c>
      <c r="E970" s="46">
        <v>42510</v>
      </c>
      <c r="F970" s="245">
        <v>0.54166666666666663</v>
      </c>
      <c r="G970" s="2" t="s">
        <v>381</v>
      </c>
      <c r="H970" s="2" t="s">
        <v>382</v>
      </c>
      <c r="I970" s="2">
        <v>14</v>
      </c>
      <c r="J970" s="2" t="s">
        <v>611</v>
      </c>
    </row>
    <row r="971" spans="1:39" x14ac:dyDescent="0.25">
      <c r="A971" s="2" t="s">
        <v>3</v>
      </c>
      <c r="B971" s="2" t="s">
        <v>412</v>
      </c>
      <c r="C971" s="2">
        <v>3</v>
      </c>
      <c r="D971" s="2" t="s">
        <v>614</v>
      </c>
      <c r="E971" s="46">
        <v>42510</v>
      </c>
      <c r="F971" s="245">
        <v>0.4381944444444445</v>
      </c>
      <c r="G971" s="2" t="s">
        <v>615</v>
      </c>
      <c r="H971" s="2" t="s">
        <v>616</v>
      </c>
      <c r="I971" s="2">
        <v>1</v>
      </c>
      <c r="J971" s="2" t="s">
        <v>385</v>
      </c>
      <c r="K971" s="2"/>
      <c r="L971" s="2"/>
      <c r="M971" s="2"/>
      <c r="U971" s="2"/>
      <c r="V971" s="2"/>
      <c r="W971" s="2"/>
      <c r="X971" s="2"/>
      <c r="Y971" s="2"/>
      <c r="Z971" s="2"/>
      <c r="AA971" s="2"/>
      <c r="AB971" s="2"/>
      <c r="AC971" s="2"/>
      <c r="AD971" s="2"/>
      <c r="AE971" s="2"/>
      <c r="AF971" s="2"/>
      <c r="AG971" s="2"/>
      <c r="AH971" s="2"/>
      <c r="AI971" s="2"/>
      <c r="AJ971" s="2"/>
      <c r="AK971" s="2"/>
      <c r="AL971" s="2"/>
      <c r="AM971" s="2"/>
    </row>
    <row r="972" spans="1:39" x14ac:dyDescent="0.25">
      <c r="A972" s="2" t="s">
        <v>3</v>
      </c>
      <c r="B972" s="2" t="s">
        <v>412</v>
      </c>
      <c r="C972" s="2">
        <v>2</v>
      </c>
      <c r="D972" s="2" t="s">
        <v>595</v>
      </c>
      <c r="E972" s="46">
        <v>42511</v>
      </c>
      <c r="F972" s="245">
        <v>0.59027777777777779</v>
      </c>
      <c r="G972" s="2" t="s">
        <v>381</v>
      </c>
      <c r="H972" s="2" t="s">
        <v>382</v>
      </c>
      <c r="I972" s="2">
        <v>4</v>
      </c>
      <c r="J972" s="2"/>
      <c r="K972" s="2"/>
      <c r="L972" s="2"/>
      <c r="M972" s="2"/>
      <c r="U972" s="2"/>
      <c r="V972" s="2"/>
      <c r="W972" s="2"/>
      <c r="X972" s="2"/>
      <c r="Y972" s="2"/>
      <c r="Z972" s="2"/>
      <c r="AA972" s="2"/>
      <c r="AB972" s="2"/>
      <c r="AC972" s="2"/>
      <c r="AD972" s="2"/>
      <c r="AE972" s="2"/>
      <c r="AF972" s="2"/>
      <c r="AG972" s="2"/>
      <c r="AH972" s="2"/>
      <c r="AI972" s="2"/>
      <c r="AJ972" s="2"/>
      <c r="AK972" s="2"/>
      <c r="AL972" s="2"/>
      <c r="AM972" s="2"/>
    </row>
    <row r="973" spans="1:39" s="2" customFormat="1" x14ac:dyDescent="0.25">
      <c r="A973" s="2" t="s">
        <v>3</v>
      </c>
      <c r="B973" s="2" t="s">
        <v>412</v>
      </c>
      <c r="C973" s="2">
        <v>4</v>
      </c>
      <c r="D973" s="2" t="s">
        <v>619</v>
      </c>
      <c r="E973" s="46">
        <v>42540</v>
      </c>
      <c r="F973" s="245">
        <v>0.55555555555555558</v>
      </c>
      <c r="G973" s="2" t="s">
        <v>346</v>
      </c>
      <c r="H973" s="2" t="s">
        <v>347</v>
      </c>
      <c r="I973" s="2">
        <v>1</v>
      </c>
      <c r="J973" s="2" t="s">
        <v>385</v>
      </c>
    </row>
    <row r="974" spans="1:39" x14ac:dyDescent="0.25">
      <c r="A974" s="2"/>
      <c r="C974" s="2">
        <f>SUM(C958:C973)</f>
        <v>39</v>
      </c>
      <c r="D974" s="2"/>
      <c r="E974" s="46"/>
      <c r="F974" s="245"/>
      <c r="G974" s="2"/>
      <c r="H974" s="2"/>
      <c r="I974" s="2"/>
      <c r="J974" s="2"/>
      <c r="K974" s="2"/>
      <c r="L974" s="2"/>
      <c r="M974" s="2"/>
      <c r="U974" s="2"/>
      <c r="V974" s="2"/>
      <c r="W974" s="2"/>
      <c r="X974" s="2"/>
      <c r="Y974" s="2"/>
      <c r="Z974" s="2"/>
      <c r="AA974" s="2"/>
      <c r="AB974" s="2"/>
      <c r="AC974" s="2"/>
      <c r="AD974" s="2"/>
      <c r="AE974" s="2"/>
      <c r="AF974" s="2"/>
      <c r="AG974" s="2"/>
      <c r="AH974" s="2"/>
      <c r="AI974" s="2"/>
      <c r="AJ974" s="2"/>
      <c r="AK974" s="2"/>
      <c r="AL974" s="2"/>
      <c r="AM974" s="2"/>
    </row>
    <row r="975" spans="1:39" s="2" customFormat="1" x14ac:dyDescent="0.25">
      <c r="A975" s="2" t="s">
        <v>281</v>
      </c>
      <c r="B975" s="2" t="s">
        <v>430</v>
      </c>
      <c r="C975" s="2">
        <v>5</v>
      </c>
      <c r="D975" s="2" t="s">
        <v>587</v>
      </c>
      <c r="E975" s="46">
        <v>42492</v>
      </c>
      <c r="F975" s="245">
        <v>0.64583333333333337</v>
      </c>
      <c r="G975" s="2" t="s">
        <v>323</v>
      </c>
      <c r="H975" s="2" t="s">
        <v>324</v>
      </c>
      <c r="I975" s="2">
        <v>4</v>
      </c>
    </row>
    <row r="976" spans="1:39" x14ac:dyDescent="0.25">
      <c r="A976" s="2" t="s">
        <v>281</v>
      </c>
      <c r="B976" s="2" t="s">
        <v>430</v>
      </c>
      <c r="C976" s="2">
        <v>1</v>
      </c>
      <c r="D976" s="2" t="s">
        <v>587</v>
      </c>
      <c r="E976" s="46">
        <v>42506</v>
      </c>
      <c r="F976" s="245">
        <v>0.58333333333333337</v>
      </c>
      <c r="G976" s="2" t="s">
        <v>588</v>
      </c>
      <c r="H976" s="2" t="s">
        <v>589</v>
      </c>
      <c r="I976" s="2">
        <v>4</v>
      </c>
      <c r="J976" s="2" t="s">
        <v>591</v>
      </c>
      <c r="K976" s="2"/>
      <c r="L976" s="2"/>
      <c r="M976" s="2"/>
      <c r="U976" s="2"/>
      <c r="V976" s="2"/>
      <c r="W976" s="2"/>
      <c r="X976" s="2"/>
      <c r="Y976" s="2"/>
      <c r="Z976" s="2"/>
      <c r="AA976" s="2"/>
      <c r="AB976" s="2"/>
      <c r="AC976" s="2"/>
      <c r="AD976" s="2"/>
      <c r="AE976" s="2"/>
      <c r="AF976" s="2"/>
      <c r="AG976" s="2"/>
      <c r="AH976" s="2"/>
      <c r="AI976" s="2"/>
      <c r="AJ976" s="2"/>
      <c r="AK976" s="2"/>
      <c r="AL976" s="2"/>
      <c r="AM976" s="2"/>
    </row>
    <row r="977" spans="1:39" x14ac:dyDescent="0.25">
      <c r="A977" s="2"/>
      <c r="C977" s="2">
        <f>SUM(C975:C976)</f>
        <v>6</v>
      </c>
      <c r="D977" s="2"/>
      <c r="E977" s="46"/>
      <c r="F977" s="245"/>
      <c r="G977" s="2"/>
      <c r="H977" s="2"/>
      <c r="I977" s="2"/>
      <c r="J977" s="2"/>
      <c r="K977" s="2"/>
      <c r="L977" s="2"/>
      <c r="M977" s="2"/>
      <c r="U977" s="2"/>
      <c r="V977" s="2"/>
      <c r="W977" s="2"/>
      <c r="X977" s="2"/>
      <c r="Y977" s="2"/>
      <c r="Z977" s="2"/>
      <c r="AA977" s="2"/>
      <c r="AB977" s="2"/>
      <c r="AC977" s="2"/>
      <c r="AD977" s="2"/>
      <c r="AE977" s="2"/>
      <c r="AF977" s="2"/>
      <c r="AG977" s="2"/>
      <c r="AH977" s="2"/>
      <c r="AI977" s="2"/>
      <c r="AJ977" s="2"/>
      <c r="AK977" s="2"/>
      <c r="AL977" s="2"/>
      <c r="AM977" s="2"/>
    </row>
    <row r="978" spans="1:39" x14ac:dyDescent="0.25">
      <c r="A978" s="2" t="s">
        <v>51</v>
      </c>
      <c r="B978" s="2" t="s">
        <v>436</v>
      </c>
      <c r="C978" s="2">
        <v>1</v>
      </c>
      <c r="D978" s="2" t="s">
        <v>595</v>
      </c>
      <c r="E978" s="46">
        <v>42489</v>
      </c>
      <c r="F978" s="245">
        <v>0.60416666666666663</v>
      </c>
      <c r="G978" s="2" t="s">
        <v>301</v>
      </c>
      <c r="H978" s="2" t="s">
        <v>475</v>
      </c>
      <c r="I978" s="2">
        <v>2</v>
      </c>
      <c r="J978" s="2"/>
      <c r="K978" s="2"/>
      <c r="L978" s="2"/>
      <c r="M978" s="2"/>
      <c r="U978" s="2"/>
      <c r="V978" s="2"/>
      <c r="W978" s="2"/>
      <c r="X978" s="2"/>
      <c r="Y978" s="2"/>
      <c r="Z978" s="2"/>
      <c r="AA978" s="2"/>
      <c r="AB978" s="2"/>
      <c r="AC978" s="2"/>
      <c r="AD978" s="2"/>
      <c r="AE978" s="2"/>
      <c r="AF978" s="2"/>
      <c r="AG978" s="2"/>
      <c r="AH978" s="2"/>
      <c r="AI978" s="2"/>
      <c r="AJ978" s="2"/>
      <c r="AK978" s="2"/>
      <c r="AL978" s="2"/>
      <c r="AM978" s="2"/>
    </row>
    <row r="979" spans="1:39" s="2" customFormat="1" x14ac:dyDescent="0.25">
      <c r="A979" s="2" t="s">
        <v>51</v>
      </c>
      <c r="B979" s="2" t="s">
        <v>436</v>
      </c>
      <c r="C979" s="2">
        <v>2</v>
      </c>
      <c r="D979" s="2" t="s">
        <v>595</v>
      </c>
      <c r="E979" s="46">
        <v>42491</v>
      </c>
      <c r="F979" s="245">
        <v>0.33680555555555558</v>
      </c>
      <c r="G979" s="2" t="s">
        <v>361</v>
      </c>
      <c r="H979" s="2" t="s">
        <v>362</v>
      </c>
      <c r="I979" s="2">
        <v>2</v>
      </c>
      <c r="J979" s="2" t="s">
        <v>605</v>
      </c>
    </row>
    <row r="980" spans="1:39" x14ac:dyDescent="0.25">
      <c r="A980" s="2" t="s">
        <v>51</v>
      </c>
      <c r="B980" s="2" t="s">
        <v>436</v>
      </c>
      <c r="C980" s="2">
        <v>2</v>
      </c>
      <c r="D980" s="2" t="s">
        <v>587</v>
      </c>
      <c r="E980" s="46">
        <v>42492</v>
      </c>
      <c r="F980" s="245">
        <v>0.64583333333333337</v>
      </c>
      <c r="G980" s="2" t="s">
        <v>323</v>
      </c>
      <c r="H980" s="2" t="s">
        <v>324</v>
      </c>
      <c r="I980" s="2">
        <v>4</v>
      </c>
      <c r="J980" s="2"/>
      <c r="K980" s="2"/>
      <c r="L980" s="2"/>
      <c r="M980" s="2"/>
      <c r="U980" s="2"/>
      <c r="V980" s="2"/>
      <c r="W980" s="2"/>
      <c r="X980" s="2"/>
      <c r="Y980" s="2"/>
      <c r="Z980" s="2"/>
      <c r="AA980" s="2"/>
      <c r="AB980" s="2"/>
      <c r="AC980" s="2"/>
      <c r="AD980" s="2"/>
      <c r="AE980" s="2"/>
      <c r="AF980" s="2"/>
      <c r="AG980" s="2"/>
      <c r="AH980" s="2"/>
      <c r="AI980" s="2"/>
      <c r="AJ980" s="2"/>
      <c r="AK980" s="2"/>
      <c r="AL980" s="2"/>
      <c r="AM980" s="2"/>
    </row>
    <row r="981" spans="1:39" x14ac:dyDescent="0.25">
      <c r="A981" s="2" t="s">
        <v>51</v>
      </c>
      <c r="B981" s="2" t="s">
        <v>436</v>
      </c>
      <c r="C981" s="2">
        <v>2</v>
      </c>
      <c r="D981" s="2" t="s">
        <v>595</v>
      </c>
      <c r="E981" s="46">
        <v>42492</v>
      </c>
      <c r="F981" s="245">
        <v>0.43402777777777773</v>
      </c>
      <c r="G981" s="2" t="s">
        <v>549</v>
      </c>
      <c r="H981" s="2" t="s">
        <v>550</v>
      </c>
      <c r="I981" s="2">
        <v>2</v>
      </c>
      <c r="J981" s="2" t="s">
        <v>607</v>
      </c>
      <c r="K981" s="2"/>
      <c r="L981" s="2"/>
      <c r="M981" s="2"/>
      <c r="U981" s="2"/>
      <c r="V981" s="2"/>
      <c r="W981" s="2"/>
      <c r="X981" s="2"/>
      <c r="Y981" s="2"/>
      <c r="Z981" s="2"/>
      <c r="AA981" s="2"/>
      <c r="AB981" s="2"/>
      <c r="AC981" s="2"/>
      <c r="AD981" s="2"/>
      <c r="AE981" s="2"/>
      <c r="AF981" s="2"/>
      <c r="AG981" s="2"/>
      <c r="AH981" s="2"/>
      <c r="AI981" s="2"/>
      <c r="AJ981" s="2"/>
      <c r="AK981" s="2"/>
      <c r="AL981" s="2"/>
      <c r="AM981" s="2"/>
    </row>
    <row r="982" spans="1:39" x14ac:dyDescent="0.25">
      <c r="A982" s="2" t="s">
        <v>51</v>
      </c>
      <c r="B982" s="2" t="s">
        <v>436</v>
      </c>
      <c r="C982" s="2">
        <v>4</v>
      </c>
      <c r="D982" s="2" t="s">
        <v>595</v>
      </c>
      <c r="E982" s="46">
        <v>42496</v>
      </c>
      <c r="F982" s="245">
        <v>0.54513888888888895</v>
      </c>
      <c r="G982" s="2" t="s">
        <v>361</v>
      </c>
      <c r="H982" s="2" t="s">
        <v>362</v>
      </c>
      <c r="I982" s="2">
        <v>5</v>
      </c>
      <c r="J982" s="2" t="s">
        <v>606</v>
      </c>
      <c r="K982" s="2"/>
      <c r="L982" s="2"/>
      <c r="M982" s="2"/>
      <c r="U982" s="2"/>
      <c r="V982" s="2"/>
      <c r="W982" s="2"/>
      <c r="X982" s="2"/>
      <c r="Y982" s="2"/>
      <c r="Z982" s="2"/>
      <c r="AA982" s="2"/>
      <c r="AB982" s="2"/>
      <c r="AC982" s="2"/>
      <c r="AD982" s="2"/>
      <c r="AE982" s="2"/>
      <c r="AF982" s="2"/>
      <c r="AG982" s="2"/>
      <c r="AH982" s="2"/>
      <c r="AI982" s="2"/>
      <c r="AJ982" s="2"/>
      <c r="AK982" s="2"/>
      <c r="AL982" s="2"/>
      <c r="AM982" s="2"/>
    </row>
    <row r="983" spans="1:39" s="2" customFormat="1" x14ac:dyDescent="0.25">
      <c r="A983" s="2" t="s">
        <v>51</v>
      </c>
      <c r="B983" s="2" t="s">
        <v>436</v>
      </c>
      <c r="C983" s="2">
        <v>4</v>
      </c>
      <c r="D983" s="2" t="s">
        <v>595</v>
      </c>
      <c r="E983" s="46">
        <v>42497</v>
      </c>
      <c r="F983" s="245">
        <v>0.57986111111111105</v>
      </c>
      <c r="G983" s="2" t="s">
        <v>361</v>
      </c>
      <c r="H983" s="2" t="s">
        <v>362</v>
      </c>
      <c r="I983" s="2">
        <v>3</v>
      </c>
      <c r="J983" s="2" t="s">
        <v>603</v>
      </c>
    </row>
    <row r="984" spans="1:39" x14ac:dyDescent="0.25">
      <c r="A984" s="2" t="s">
        <v>51</v>
      </c>
      <c r="B984" s="2" t="s">
        <v>436</v>
      </c>
      <c r="C984" s="2">
        <v>6</v>
      </c>
      <c r="D984" s="2" t="s">
        <v>595</v>
      </c>
      <c r="E984" s="46">
        <v>42501</v>
      </c>
      <c r="F984" s="245">
        <v>0.72222222222222221</v>
      </c>
      <c r="G984" s="2" t="s">
        <v>361</v>
      </c>
      <c r="H984" s="2" t="s">
        <v>362</v>
      </c>
      <c r="I984" s="2">
        <v>3</v>
      </c>
      <c r="J984" s="2" t="s">
        <v>604</v>
      </c>
      <c r="K984" s="2"/>
      <c r="L984" s="2"/>
      <c r="M984" s="2"/>
      <c r="U984" s="2"/>
      <c r="V984" s="2"/>
      <c r="W984" s="2"/>
      <c r="X984" s="2"/>
      <c r="Y984" s="2"/>
      <c r="Z984" s="2"/>
      <c r="AA984" s="2"/>
      <c r="AB984" s="2"/>
      <c r="AC984" s="2"/>
      <c r="AD984" s="2"/>
      <c r="AE984" s="2"/>
      <c r="AF984" s="2"/>
      <c r="AG984" s="2"/>
      <c r="AH984" s="2"/>
      <c r="AI984" s="2"/>
      <c r="AJ984" s="2"/>
      <c r="AK984" s="2"/>
      <c r="AL984" s="2"/>
      <c r="AM984" s="2"/>
    </row>
    <row r="985" spans="1:39" x14ac:dyDescent="0.25">
      <c r="A985" s="2" t="s">
        <v>51</v>
      </c>
      <c r="B985" s="2" t="s">
        <v>436</v>
      </c>
      <c r="C985" s="2">
        <v>2</v>
      </c>
      <c r="D985" s="2" t="s">
        <v>595</v>
      </c>
      <c r="E985" s="46">
        <v>42504</v>
      </c>
      <c r="F985" s="245">
        <v>0.49652777777777773</v>
      </c>
      <c r="G985" s="2" t="s">
        <v>368</v>
      </c>
      <c r="H985" s="2" t="s">
        <v>369</v>
      </c>
      <c r="I985" s="2">
        <v>3</v>
      </c>
      <c r="J985" s="2" t="s">
        <v>600</v>
      </c>
      <c r="K985" s="2"/>
      <c r="L985" s="2"/>
      <c r="M985" s="2"/>
      <c r="U985" s="2"/>
      <c r="V985" s="2"/>
      <c r="W985" s="2"/>
      <c r="X985" s="2"/>
      <c r="Y985" s="2"/>
      <c r="Z985" s="2"/>
      <c r="AA985" s="2"/>
      <c r="AB985" s="2"/>
      <c r="AC985" s="2"/>
      <c r="AD985" s="2"/>
      <c r="AE985" s="2"/>
      <c r="AF985" s="2"/>
      <c r="AG985" s="2"/>
      <c r="AH985" s="2"/>
      <c r="AI985" s="2"/>
      <c r="AJ985" s="2"/>
      <c r="AK985" s="2"/>
      <c r="AL985" s="2"/>
      <c r="AM985" s="2"/>
    </row>
    <row r="986" spans="1:39" x14ac:dyDescent="0.25">
      <c r="A986" s="2" t="s">
        <v>51</v>
      </c>
      <c r="B986" s="2" t="s">
        <v>436</v>
      </c>
      <c r="C986" s="2">
        <v>6</v>
      </c>
      <c r="D986" s="2" t="s">
        <v>587</v>
      </c>
      <c r="E986" s="46">
        <v>42506</v>
      </c>
      <c r="F986" s="245">
        <v>0.58333333333333337</v>
      </c>
      <c r="G986" s="2" t="s">
        <v>588</v>
      </c>
      <c r="H986" s="2" t="s">
        <v>589</v>
      </c>
      <c r="I986" s="2">
        <v>4</v>
      </c>
      <c r="J986" s="2" t="s">
        <v>591</v>
      </c>
      <c r="K986" s="2"/>
      <c r="L986" s="2"/>
      <c r="M986" s="2"/>
      <c r="U986" s="2"/>
      <c r="V986" s="2"/>
      <c r="W986" s="2"/>
      <c r="X986" s="2"/>
      <c r="Y986" s="2"/>
      <c r="Z986" s="2"/>
      <c r="AA986" s="2"/>
      <c r="AB986" s="2"/>
      <c r="AC986" s="2"/>
      <c r="AD986" s="2"/>
      <c r="AE986" s="2"/>
      <c r="AF986" s="2"/>
      <c r="AG986" s="2"/>
      <c r="AH986" s="2"/>
      <c r="AI986" s="2"/>
      <c r="AJ986" s="2"/>
      <c r="AK986" s="2"/>
      <c r="AL986" s="2"/>
      <c r="AM986" s="2"/>
    </row>
    <row r="987" spans="1:39" x14ac:dyDescent="0.25">
      <c r="A987" s="2" t="s">
        <v>51</v>
      </c>
      <c r="B987" s="2" t="s">
        <v>436</v>
      </c>
      <c r="C987" s="2">
        <v>3</v>
      </c>
      <c r="D987" s="2" t="s">
        <v>595</v>
      </c>
      <c r="E987" s="46">
        <v>42506</v>
      </c>
      <c r="F987" s="245">
        <v>0.44444444444444442</v>
      </c>
      <c r="G987" s="2" t="s">
        <v>361</v>
      </c>
      <c r="H987" s="2" t="s">
        <v>362</v>
      </c>
      <c r="I987" s="2">
        <v>4</v>
      </c>
      <c r="J987" s="2" t="s">
        <v>599</v>
      </c>
      <c r="K987" s="2"/>
      <c r="L987" s="2"/>
      <c r="M987" s="2"/>
      <c r="U987" s="2"/>
      <c r="V987" s="2"/>
      <c r="W987" s="2"/>
      <c r="X987" s="2"/>
      <c r="Y987" s="2"/>
      <c r="Z987" s="2"/>
      <c r="AA987" s="2"/>
      <c r="AB987" s="2"/>
      <c r="AC987" s="2"/>
      <c r="AD987" s="2"/>
      <c r="AE987" s="2"/>
      <c r="AF987" s="2"/>
      <c r="AG987" s="2"/>
      <c r="AH987" s="2"/>
      <c r="AI987" s="2"/>
      <c r="AJ987" s="2"/>
      <c r="AK987" s="2"/>
      <c r="AL987" s="2"/>
      <c r="AM987" s="2"/>
    </row>
    <row r="988" spans="1:39" x14ac:dyDescent="0.25">
      <c r="A988" s="2" t="s">
        <v>51</v>
      </c>
      <c r="B988" s="2" t="s">
        <v>436</v>
      </c>
      <c r="C988" s="2">
        <v>4</v>
      </c>
      <c r="D988" s="2" t="s">
        <v>595</v>
      </c>
      <c r="E988" s="46">
        <v>42506</v>
      </c>
      <c r="F988" s="245">
        <v>0.625</v>
      </c>
      <c r="G988" s="2" t="s">
        <v>301</v>
      </c>
      <c r="H988" s="2" t="s">
        <v>475</v>
      </c>
      <c r="I988" s="2">
        <v>4</v>
      </c>
      <c r="J988" s="2"/>
      <c r="K988" s="2"/>
      <c r="L988" s="2"/>
      <c r="M988" s="2"/>
      <c r="U988" s="2"/>
      <c r="V988" s="2"/>
      <c r="W988" s="2"/>
      <c r="X988" s="2"/>
      <c r="Y988" s="2"/>
      <c r="Z988" s="2"/>
      <c r="AA988" s="2"/>
      <c r="AB988" s="2"/>
      <c r="AC988" s="2"/>
      <c r="AD988" s="2"/>
      <c r="AE988" s="2"/>
      <c r="AF988" s="2"/>
      <c r="AG988" s="2"/>
      <c r="AH988" s="2"/>
      <c r="AI988" s="2"/>
      <c r="AJ988" s="2"/>
      <c r="AK988" s="2"/>
      <c r="AL988" s="2"/>
      <c r="AM988" s="2"/>
    </row>
    <row r="989" spans="1:39" s="2" customFormat="1" x14ac:dyDescent="0.25">
      <c r="A989" s="2" t="s">
        <v>51</v>
      </c>
      <c r="B989" s="2" t="s">
        <v>436</v>
      </c>
      <c r="C989" s="2">
        <v>2</v>
      </c>
      <c r="D989" s="2" t="s">
        <v>595</v>
      </c>
      <c r="E989" s="46">
        <v>42506</v>
      </c>
      <c r="F989" s="245">
        <v>0.65138888888888891</v>
      </c>
      <c r="G989" s="2" t="s">
        <v>368</v>
      </c>
      <c r="H989" s="2" t="s">
        <v>369</v>
      </c>
      <c r="I989" s="2">
        <v>2</v>
      </c>
      <c r="J989" s="2" t="s">
        <v>608</v>
      </c>
    </row>
    <row r="990" spans="1:39" x14ac:dyDescent="0.25">
      <c r="A990" s="2" t="s">
        <v>51</v>
      </c>
      <c r="B990" s="2" t="s">
        <v>436</v>
      </c>
      <c r="C990" s="2">
        <v>3</v>
      </c>
      <c r="D990" s="2" t="s">
        <v>595</v>
      </c>
      <c r="E990" s="46">
        <v>42510</v>
      </c>
      <c r="F990" s="245">
        <v>0.54166666666666663</v>
      </c>
      <c r="G990" s="2" t="s">
        <v>361</v>
      </c>
      <c r="H990" s="2" t="s">
        <v>362</v>
      </c>
      <c r="I990" s="2">
        <v>25</v>
      </c>
      <c r="J990" s="2" t="s">
        <v>602</v>
      </c>
      <c r="K990" s="2"/>
      <c r="L990" s="2"/>
      <c r="M990" s="2"/>
      <c r="U990" s="2"/>
      <c r="V990" s="2"/>
      <c r="W990" s="2"/>
      <c r="X990" s="2"/>
      <c r="Y990" s="2"/>
      <c r="Z990" s="2"/>
      <c r="AA990" s="2"/>
      <c r="AB990" s="2"/>
      <c r="AC990" s="2"/>
      <c r="AD990" s="2"/>
      <c r="AE990" s="2"/>
      <c r="AF990" s="2"/>
      <c r="AG990" s="2"/>
      <c r="AH990" s="2"/>
      <c r="AI990" s="2"/>
      <c r="AJ990" s="2"/>
      <c r="AK990" s="2"/>
      <c r="AL990" s="2"/>
      <c r="AM990" s="2"/>
    </row>
    <row r="991" spans="1:39" x14ac:dyDescent="0.25">
      <c r="A991" s="2" t="s">
        <v>51</v>
      </c>
      <c r="B991" s="2" t="s">
        <v>436</v>
      </c>
      <c r="C991" s="2">
        <v>6</v>
      </c>
      <c r="D991" s="2" t="s">
        <v>614</v>
      </c>
      <c r="E991" s="46">
        <v>42510</v>
      </c>
      <c r="F991" s="245">
        <v>0.4381944444444445</v>
      </c>
      <c r="G991" s="2" t="s">
        <v>615</v>
      </c>
      <c r="H991" s="2" t="s">
        <v>616</v>
      </c>
      <c r="I991" s="2">
        <v>1</v>
      </c>
      <c r="J991" s="2" t="s">
        <v>385</v>
      </c>
      <c r="K991" s="2"/>
      <c r="L991" s="2"/>
      <c r="M991" s="2"/>
      <c r="U991" s="2"/>
      <c r="V991" s="2"/>
      <c r="W991" s="2"/>
      <c r="X991" s="2"/>
      <c r="Y991" s="2"/>
      <c r="Z991" s="2"/>
      <c r="AA991" s="2"/>
      <c r="AB991" s="2"/>
      <c r="AC991" s="2"/>
      <c r="AD991" s="2"/>
      <c r="AE991" s="2"/>
      <c r="AF991" s="2"/>
      <c r="AG991" s="2"/>
      <c r="AH991" s="2"/>
      <c r="AI991" s="2"/>
      <c r="AJ991" s="2"/>
      <c r="AK991" s="2"/>
      <c r="AL991" s="2"/>
      <c r="AM991" s="2"/>
    </row>
    <row r="992" spans="1:39" x14ac:dyDescent="0.25">
      <c r="A992" s="2" t="s">
        <v>51</v>
      </c>
      <c r="B992" s="2" t="s">
        <v>436</v>
      </c>
      <c r="C992" s="2">
        <v>2</v>
      </c>
      <c r="D992" s="2" t="s">
        <v>587</v>
      </c>
      <c r="E992" s="46">
        <v>42511</v>
      </c>
      <c r="F992" s="245">
        <v>0.58333333333333337</v>
      </c>
      <c r="G992" s="2" t="s">
        <v>588</v>
      </c>
      <c r="H992" s="2" t="s">
        <v>589</v>
      </c>
      <c r="I992" s="2">
        <v>3</v>
      </c>
      <c r="J992" s="2" t="s">
        <v>590</v>
      </c>
      <c r="K992" s="2"/>
      <c r="L992" s="2"/>
      <c r="M992" s="2"/>
      <c r="U992" s="2"/>
      <c r="V992" s="2"/>
      <c r="W992" s="2"/>
      <c r="X992" s="2"/>
      <c r="Y992" s="2"/>
      <c r="Z992" s="2"/>
      <c r="AA992" s="2"/>
      <c r="AB992" s="2"/>
      <c r="AC992" s="2"/>
      <c r="AD992" s="2"/>
      <c r="AE992" s="2"/>
      <c r="AF992" s="2"/>
      <c r="AG992" s="2"/>
      <c r="AH992" s="2"/>
      <c r="AI992" s="2"/>
      <c r="AJ992" s="2"/>
      <c r="AK992" s="2"/>
      <c r="AL992" s="2"/>
      <c r="AM992" s="2"/>
    </row>
    <row r="993" spans="1:39" s="2" customFormat="1" x14ac:dyDescent="0.25">
      <c r="A993" s="2" t="s">
        <v>51</v>
      </c>
      <c r="B993" s="2" t="s">
        <v>436</v>
      </c>
      <c r="C993" s="2">
        <v>4</v>
      </c>
      <c r="D993" s="2" t="s">
        <v>595</v>
      </c>
      <c r="E993" s="46">
        <v>42516</v>
      </c>
      <c r="F993" s="245">
        <v>0.69444444444444453</v>
      </c>
      <c r="G993" s="2" t="s">
        <v>361</v>
      </c>
      <c r="H993" s="2" t="s">
        <v>362</v>
      </c>
      <c r="I993" s="2">
        <v>2</v>
      </c>
      <c r="J993" s="2" t="s">
        <v>609</v>
      </c>
    </row>
    <row r="994" spans="1:39" x14ac:dyDescent="0.25">
      <c r="A994" s="2"/>
      <c r="C994" s="2">
        <f>SUM(C978:C993)</f>
        <v>53</v>
      </c>
      <c r="D994" s="2"/>
      <c r="E994" s="46"/>
      <c r="F994" s="245"/>
      <c r="G994" s="2"/>
      <c r="H994" s="2"/>
      <c r="I994" s="2"/>
      <c r="J994" s="2"/>
      <c r="K994" s="2"/>
      <c r="L994" s="2"/>
      <c r="M994" s="2"/>
      <c r="U994" s="2"/>
      <c r="V994" s="2"/>
      <c r="W994" s="2"/>
      <c r="X994" s="2"/>
      <c r="Y994" s="2"/>
      <c r="Z994" s="2"/>
      <c r="AA994" s="2"/>
      <c r="AB994" s="2"/>
      <c r="AC994" s="2"/>
      <c r="AD994" s="2"/>
      <c r="AE994" s="2"/>
      <c r="AF994" s="2"/>
      <c r="AG994" s="2"/>
      <c r="AH994" s="2"/>
      <c r="AI994" s="2"/>
      <c r="AJ994" s="2"/>
      <c r="AK994" s="2"/>
      <c r="AL994" s="2"/>
      <c r="AM994" s="2"/>
    </row>
    <row r="995" spans="1:39" x14ac:dyDescent="0.25">
      <c r="A995" s="2" t="s">
        <v>12</v>
      </c>
      <c r="B995" s="2" t="s">
        <v>437</v>
      </c>
      <c r="C995" s="2">
        <v>1</v>
      </c>
      <c r="D995" s="2" t="s">
        <v>595</v>
      </c>
      <c r="E995" s="46">
        <v>42497</v>
      </c>
      <c r="F995" s="245">
        <v>0.57986111111111105</v>
      </c>
      <c r="G995" s="2" t="s">
        <v>361</v>
      </c>
      <c r="H995" s="2" t="s">
        <v>362</v>
      </c>
      <c r="I995" s="2">
        <v>3</v>
      </c>
      <c r="J995" s="2" t="s">
        <v>603</v>
      </c>
      <c r="K995" s="2" t="s">
        <v>612</v>
      </c>
      <c r="L995" s="2"/>
      <c r="M995" s="2"/>
      <c r="U995" s="2"/>
      <c r="V995" s="2"/>
      <c r="W995" s="2"/>
      <c r="X995" s="2"/>
      <c r="Y995" s="2"/>
      <c r="Z995" s="2"/>
      <c r="AA995" s="2"/>
      <c r="AB995" s="2"/>
      <c r="AC995" s="2"/>
      <c r="AD995" s="2"/>
      <c r="AE995" s="2"/>
      <c r="AF995" s="2"/>
      <c r="AG995" s="2"/>
      <c r="AH995" s="2"/>
      <c r="AI995" s="2"/>
      <c r="AJ995" s="2"/>
      <c r="AK995" s="2"/>
      <c r="AL995" s="2"/>
      <c r="AM995" s="2"/>
    </row>
    <row r="996" spans="1:39" x14ac:dyDescent="0.25">
      <c r="A996" s="2" t="s">
        <v>12</v>
      </c>
      <c r="B996" s="2" t="s">
        <v>437</v>
      </c>
      <c r="C996" s="2">
        <v>2</v>
      </c>
      <c r="D996" s="2" t="s">
        <v>595</v>
      </c>
      <c r="E996" s="46">
        <v>42501</v>
      </c>
      <c r="F996" s="245">
        <v>0.72222222222222221</v>
      </c>
      <c r="G996" s="2" t="s">
        <v>361</v>
      </c>
      <c r="H996" s="2" t="s">
        <v>362</v>
      </c>
      <c r="I996" s="2">
        <v>3</v>
      </c>
      <c r="J996" s="2" t="s">
        <v>604</v>
      </c>
      <c r="K996" s="2"/>
      <c r="L996" s="2"/>
      <c r="M996" s="2"/>
      <c r="U996" s="2"/>
      <c r="V996" s="2"/>
      <c r="W996" s="2"/>
      <c r="X996" s="2"/>
      <c r="Y996" s="2"/>
      <c r="Z996" s="2"/>
      <c r="AA996" s="2"/>
      <c r="AB996" s="2"/>
      <c r="AC996" s="2"/>
      <c r="AD996" s="2"/>
      <c r="AE996" s="2"/>
      <c r="AF996" s="2"/>
      <c r="AG996" s="2"/>
      <c r="AH996" s="2"/>
      <c r="AI996" s="2"/>
      <c r="AJ996" s="2"/>
      <c r="AK996" s="2"/>
      <c r="AL996" s="2"/>
      <c r="AM996" s="2"/>
    </row>
    <row r="997" spans="1:39" s="2" customFormat="1" x14ac:dyDescent="0.25">
      <c r="A997" s="2" t="s">
        <v>12</v>
      </c>
      <c r="B997" s="2" t="s">
        <v>437</v>
      </c>
      <c r="C997" s="2">
        <v>3</v>
      </c>
      <c r="D997" s="2" t="s">
        <v>595</v>
      </c>
      <c r="E997" s="46">
        <v>42504</v>
      </c>
      <c r="F997" s="245">
        <v>0.50763888888888886</v>
      </c>
      <c r="G997" s="2" t="s">
        <v>427</v>
      </c>
      <c r="H997" s="2" t="s">
        <v>428</v>
      </c>
      <c r="I997" s="2">
        <v>1</v>
      </c>
      <c r="J997" s="2" t="s">
        <v>601</v>
      </c>
    </row>
    <row r="998" spans="1:39" x14ac:dyDescent="0.25">
      <c r="A998" s="2"/>
      <c r="C998" s="2">
        <f>SUM(C995:C997)</f>
        <v>6</v>
      </c>
      <c r="D998" s="2"/>
      <c r="E998" s="46"/>
      <c r="F998" s="245"/>
      <c r="G998" s="2"/>
      <c r="H998" s="2"/>
      <c r="I998" s="2"/>
      <c r="J998" s="2"/>
      <c r="K998" s="2"/>
      <c r="L998" s="2"/>
      <c r="M998" s="2"/>
      <c r="U998" s="2"/>
      <c r="V998" s="2"/>
      <c r="W998" s="2"/>
      <c r="X998" s="2"/>
      <c r="Y998" s="2"/>
      <c r="Z998" s="2"/>
      <c r="AA998" s="2"/>
      <c r="AB998" s="2"/>
      <c r="AC998" s="2"/>
      <c r="AD998" s="2"/>
      <c r="AE998" s="2"/>
      <c r="AF998" s="2"/>
      <c r="AG998" s="2"/>
      <c r="AH998" s="2"/>
      <c r="AI998" s="2"/>
      <c r="AJ998" s="2"/>
      <c r="AK998" s="2"/>
      <c r="AL998" s="2"/>
      <c r="AM998" s="2"/>
    </row>
    <row r="999" spans="1:39" s="2" customFormat="1" x14ac:dyDescent="0.25">
      <c r="A999" s="2" t="s">
        <v>4</v>
      </c>
      <c r="B999" s="2" t="s">
        <v>439</v>
      </c>
      <c r="C999" s="2">
        <v>3</v>
      </c>
      <c r="D999" s="2" t="s">
        <v>595</v>
      </c>
      <c r="E999" s="46">
        <v>42486</v>
      </c>
      <c r="F999" s="245">
        <v>0.68055555555555547</v>
      </c>
      <c r="G999" s="2" t="s">
        <v>361</v>
      </c>
      <c r="H999" s="2" t="s">
        <v>362</v>
      </c>
      <c r="I999" s="2">
        <v>2</v>
      </c>
      <c r="J999" s="2" t="s">
        <v>596</v>
      </c>
    </row>
    <row r="1000" spans="1:39" x14ac:dyDescent="0.25">
      <c r="A1000" s="2" t="s">
        <v>4</v>
      </c>
      <c r="B1000" s="2" t="s">
        <v>439</v>
      </c>
      <c r="C1000" s="2">
        <v>1</v>
      </c>
      <c r="D1000" s="2" t="s">
        <v>587</v>
      </c>
      <c r="E1000" s="46">
        <v>42492</v>
      </c>
      <c r="F1000" s="245">
        <v>0.64583333333333337</v>
      </c>
      <c r="G1000" s="2" t="s">
        <v>323</v>
      </c>
      <c r="H1000" s="2" t="s">
        <v>324</v>
      </c>
      <c r="I1000" s="2">
        <v>4</v>
      </c>
      <c r="J1000" s="2"/>
      <c r="K1000" s="2"/>
      <c r="L1000" s="2"/>
      <c r="M1000" s="2"/>
      <c r="U1000" s="2"/>
      <c r="V1000" s="2"/>
      <c r="W1000" s="2"/>
      <c r="X1000" s="2"/>
      <c r="Y1000" s="2"/>
      <c r="Z1000" s="2"/>
      <c r="AA1000" s="2"/>
      <c r="AB1000" s="2"/>
      <c r="AC1000" s="2"/>
      <c r="AD1000" s="2"/>
      <c r="AE1000" s="2"/>
      <c r="AF1000" s="2"/>
      <c r="AG1000" s="2"/>
      <c r="AH1000" s="2"/>
      <c r="AI1000" s="2"/>
      <c r="AJ1000" s="2"/>
      <c r="AK1000" s="2"/>
      <c r="AL1000" s="2"/>
      <c r="AM1000" s="2"/>
    </row>
    <row r="1001" spans="1:39" x14ac:dyDescent="0.25">
      <c r="A1001" s="2" t="s">
        <v>4</v>
      </c>
      <c r="B1001" s="2" t="s">
        <v>439</v>
      </c>
      <c r="C1001" s="2">
        <v>2</v>
      </c>
      <c r="D1001" s="2" t="s">
        <v>595</v>
      </c>
      <c r="E1001" s="46">
        <v>42497</v>
      </c>
      <c r="F1001" s="245">
        <v>0.57986111111111105</v>
      </c>
      <c r="G1001" s="2" t="s">
        <v>361</v>
      </c>
      <c r="H1001" s="2" t="s">
        <v>362</v>
      </c>
      <c r="I1001" s="2">
        <v>3</v>
      </c>
      <c r="J1001" s="2" t="s">
        <v>603</v>
      </c>
      <c r="K1001" s="2"/>
      <c r="L1001" s="2"/>
      <c r="M1001" s="2"/>
      <c r="U1001" s="2"/>
      <c r="V1001" s="2"/>
      <c r="W1001" s="2"/>
      <c r="X1001" s="2"/>
      <c r="Y1001" s="2"/>
      <c r="Z1001" s="2"/>
      <c r="AA1001" s="2"/>
      <c r="AB1001" s="2"/>
      <c r="AC1001" s="2"/>
      <c r="AD1001" s="2"/>
      <c r="AE1001" s="2"/>
      <c r="AF1001" s="2"/>
      <c r="AG1001" s="2"/>
      <c r="AH1001" s="2"/>
      <c r="AI1001" s="2"/>
      <c r="AJ1001" s="2"/>
      <c r="AK1001" s="2"/>
      <c r="AL1001" s="2"/>
      <c r="AM1001" s="2"/>
    </row>
    <row r="1002" spans="1:39" s="2" customFormat="1" x14ac:dyDescent="0.25">
      <c r="A1002" s="2" t="s">
        <v>4</v>
      </c>
      <c r="B1002" s="2" t="s">
        <v>439</v>
      </c>
      <c r="C1002" s="2">
        <v>2</v>
      </c>
      <c r="D1002" s="2" t="s">
        <v>595</v>
      </c>
      <c r="E1002" s="46">
        <v>42501</v>
      </c>
      <c r="F1002" s="245">
        <v>0.72222222222222221</v>
      </c>
      <c r="G1002" s="2" t="s">
        <v>361</v>
      </c>
      <c r="H1002" s="2" t="s">
        <v>362</v>
      </c>
      <c r="I1002" s="2">
        <v>3</v>
      </c>
      <c r="J1002" s="2" t="s">
        <v>604</v>
      </c>
    </row>
    <row r="1003" spans="1:39" x14ac:dyDescent="0.25">
      <c r="A1003" s="2" t="s">
        <v>4</v>
      </c>
      <c r="B1003" s="2" t="s">
        <v>439</v>
      </c>
      <c r="C1003" s="2">
        <v>2</v>
      </c>
      <c r="D1003" s="2" t="s">
        <v>587</v>
      </c>
      <c r="E1003" s="46">
        <v>42506</v>
      </c>
      <c r="F1003" s="245">
        <v>0.58333333333333337</v>
      </c>
      <c r="G1003" s="2" t="s">
        <v>588</v>
      </c>
      <c r="H1003" s="2" t="s">
        <v>589</v>
      </c>
      <c r="I1003" s="2">
        <v>4</v>
      </c>
      <c r="J1003" s="2" t="s">
        <v>591</v>
      </c>
      <c r="K1003" s="2"/>
      <c r="L1003" s="2"/>
      <c r="M1003" s="2"/>
      <c r="U1003" s="2"/>
      <c r="V1003" s="2"/>
      <c r="W1003" s="2"/>
      <c r="X1003" s="2"/>
      <c r="Y1003" s="2"/>
      <c r="Z1003" s="2"/>
      <c r="AA1003" s="2"/>
      <c r="AB1003" s="2"/>
      <c r="AC1003" s="2"/>
      <c r="AD1003" s="2"/>
      <c r="AE1003" s="2"/>
      <c r="AF1003" s="2"/>
      <c r="AG1003" s="2"/>
      <c r="AH1003" s="2"/>
      <c r="AI1003" s="2"/>
      <c r="AJ1003" s="2"/>
      <c r="AK1003" s="2"/>
      <c r="AL1003" s="2"/>
      <c r="AM1003" s="2"/>
    </row>
    <row r="1004" spans="1:39" x14ac:dyDescent="0.25">
      <c r="A1004" s="2" t="s">
        <v>4</v>
      </c>
      <c r="B1004" s="2" t="s">
        <v>439</v>
      </c>
      <c r="C1004" s="2">
        <v>3</v>
      </c>
      <c r="D1004" s="2" t="s">
        <v>595</v>
      </c>
      <c r="E1004" s="46">
        <v>42506</v>
      </c>
      <c r="F1004" s="245">
        <v>0.44444444444444442</v>
      </c>
      <c r="G1004" s="2" t="s">
        <v>361</v>
      </c>
      <c r="H1004" s="2" t="s">
        <v>362</v>
      </c>
      <c r="I1004" s="2">
        <v>4</v>
      </c>
      <c r="J1004" s="2" t="s">
        <v>599</v>
      </c>
      <c r="K1004" s="2"/>
      <c r="L1004" s="2"/>
      <c r="M1004" s="2"/>
      <c r="U1004" s="2"/>
      <c r="V1004" s="2"/>
      <c r="W1004" s="2"/>
      <c r="X1004" s="2"/>
      <c r="Y1004" s="2"/>
      <c r="Z1004" s="2"/>
      <c r="AA1004" s="2"/>
      <c r="AB1004" s="2"/>
      <c r="AC1004" s="2"/>
      <c r="AD1004" s="2"/>
      <c r="AE1004" s="2"/>
      <c r="AF1004" s="2"/>
      <c r="AG1004" s="2"/>
      <c r="AH1004" s="2"/>
      <c r="AI1004" s="2"/>
      <c r="AJ1004" s="2"/>
      <c r="AK1004" s="2"/>
      <c r="AL1004" s="2"/>
      <c r="AM1004" s="2"/>
    </row>
    <row r="1005" spans="1:39" s="2" customFormat="1" x14ac:dyDescent="0.25">
      <c r="A1005" s="2" t="s">
        <v>4</v>
      </c>
      <c r="B1005" s="2" t="s">
        <v>439</v>
      </c>
      <c r="C1005" s="2">
        <v>8</v>
      </c>
      <c r="D1005" s="2" t="s">
        <v>595</v>
      </c>
      <c r="E1005" s="46">
        <v>42510</v>
      </c>
      <c r="F1005" s="245">
        <v>0.54166666666666663</v>
      </c>
      <c r="G1005" s="2" t="s">
        <v>361</v>
      </c>
      <c r="H1005" s="2" t="s">
        <v>362</v>
      </c>
      <c r="I1005" s="2">
        <v>25</v>
      </c>
      <c r="J1005" s="2" t="s">
        <v>602</v>
      </c>
    </row>
    <row r="1006" spans="1:39" x14ac:dyDescent="0.25">
      <c r="A1006" s="2" t="s">
        <v>4</v>
      </c>
      <c r="B1006" s="2" t="s">
        <v>439</v>
      </c>
      <c r="C1006" s="2">
        <v>2</v>
      </c>
      <c r="D1006" s="2" t="s">
        <v>587</v>
      </c>
      <c r="E1006" s="46">
        <v>42511</v>
      </c>
      <c r="F1006" s="245">
        <v>0.58333333333333337</v>
      </c>
      <c r="G1006" s="2" t="s">
        <v>588</v>
      </c>
      <c r="H1006" s="2" t="s">
        <v>589</v>
      </c>
      <c r="I1006" s="2">
        <v>3</v>
      </c>
      <c r="J1006" s="2" t="s">
        <v>590</v>
      </c>
      <c r="K1006" s="2"/>
      <c r="L1006" s="2"/>
      <c r="M1006" s="2"/>
      <c r="U1006" s="2"/>
      <c r="V1006" s="2"/>
      <c r="W1006" s="2"/>
      <c r="X1006" s="2"/>
      <c r="Y1006" s="2"/>
      <c r="Z1006" s="2"/>
      <c r="AA1006" s="2"/>
      <c r="AB1006" s="2"/>
      <c r="AC1006" s="2"/>
      <c r="AD1006" s="2"/>
      <c r="AE1006" s="2"/>
      <c r="AF1006" s="2"/>
      <c r="AG1006" s="2"/>
      <c r="AH1006" s="2"/>
      <c r="AI1006" s="2"/>
      <c r="AJ1006" s="2"/>
      <c r="AK1006" s="2"/>
      <c r="AL1006" s="2"/>
      <c r="AM1006" s="2"/>
    </row>
    <row r="1007" spans="1:39" x14ac:dyDescent="0.25">
      <c r="A1007" s="2" t="s">
        <v>4</v>
      </c>
      <c r="B1007" s="2" t="s">
        <v>439</v>
      </c>
      <c r="C1007" s="2">
        <v>3</v>
      </c>
      <c r="D1007" s="2" t="s">
        <v>595</v>
      </c>
      <c r="E1007" s="46">
        <v>42516</v>
      </c>
      <c r="F1007" s="245">
        <v>0.69444444444444453</v>
      </c>
      <c r="G1007" s="2" t="s">
        <v>361</v>
      </c>
      <c r="H1007" s="2" t="s">
        <v>362</v>
      </c>
      <c r="I1007" s="2">
        <v>2</v>
      </c>
      <c r="J1007" s="2" t="s">
        <v>609</v>
      </c>
      <c r="K1007" s="2"/>
      <c r="L1007" s="2"/>
      <c r="M1007" s="2"/>
      <c r="U1007" s="2"/>
      <c r="V1007" s="2"/>
      <c r="W1007" s="2"/>
      <c r="X1007" s="2"/>
      <c r="Y1007" s="2"/>
      <c r="Z1007" s="2"/>
      <c r="AA1007" s="2"/>
      <c r="AB1007" s="2"/>
      <c r="AC1007" s="2"/>
      <c r="AD1007" s="2"/>
      <c r="AE1007" s="2"/>
      <c r="AF1007" s="2"/>
      <c r="AG1007" s="2"/>
      <c r="AH1007" s="2"/>
      <c r="AI1007" s="2"/>
      <c r="AJ1007" s="2"/>
      <c r="AK1007" s="2"/>
      <c r="AL1007" s="2"/>
      <c r="AM1007" s="2"/>
    </row>
    <row r="1008" spans="1:39" x14ac:dyDescent="0.25">
      <c r="A1008" s="2"/>
      <c r="C1008" s="2">
        <f>SUM(C999:C1007)</f>
        <v>26</v>
      </c>
      <c r="D1008" s="2"/>
      <c r="E1008" s="46"/>
      <c r="F1008" s="245"/>
      <c r="G1008" s="2"/>
      <c r="H1008" s="2"/>
      <c r="I1008" s="2"/>
      <c r="J1008" s="2"/>
      <c r="K1008" s="2"/>
      <c r="L1008" s="2"/>
      <c r="M1008" s="2"/>
      <c r="U1008" s="2"/>
      <c r="V1008" s="2"/>
      <c r="W1008" s="2"/>
      <c r="X1008" s="2"/>
      <c r="Y1008" s="2"/>
      <c r="Z1008" s="2"/>
      <c r="AA1008" s="2"/>
      <c r="AB1008" s="2"/>
      <c r="AC1008" s="2"/>
      <c r="AD1008" s="2"/>
      <c r="AE1008" s="2"/>
      <c r="AF1008" s="2"/>
      <c r="AG1008" s="2"/>
      <c r="AH1008" s="2"/>
      <c r="AI1008" s="2"/>
      <c r="AJ1008" s="2"/>
      <c r="AK1008" s="2"/>
      <c r="AL1008" s="2"/>
      <c r="AM1008" s="2"/>
    </row>
    <row r="1009" spans="1:39" s="2" customFormat="1" x14ac:dyDescent="0.25">
      <c r="A1009" s="2" t="s">
        <v>42</v>
      </c>
      <c r="B1009" s="2" t="s">
        <v>442</v>
      </c>
      <c r="C1009" s="2">
        <v>1</v>
      </c>
      <c r="D1009" s="2" t="s">
        <v>595</v>
      </c>
      <c r="E1009" s="46">
        <v>42501</v>
      </c>
      <c r="F1009" s="245">
        <v>0.72222222222222221</v>
      </c>
      <c r="G1009" s="2" t="s">
        <v>361</v>
      </c>
      <c r="H1009" s="2" t="s">
        <v>362</v>
      </c>
      <c r="I1009" s="2">
        <v>3</v>
      </c>
      <c r="J1009" s="2" t="s">
        <v>604</v>
      </c>
    </row>
    <row r="1010" spans="1:39" x14ac:dyDescent="0.25">
      <c r="A1010" s="2" t="s">
        <v>42</v>
      </c>
      <c r="B1010" s="2" t="s">
        <v>442</v>
      </c>
      <c r="C1010" s="2">
        <v>1</v>
      </c>
      <c r="D1010" s="2" t="s">
        <v>595</v>
      </c>
      <c r="E1010" s="46">
        <v>42510</v>
      </c>
      <c r="F1010" s="245">
        <v>0.54166666666666663</v>
      </c>
      <c r="G1010" s="2" t="s">
        <v>361</v>
      </c>
      <c r="H1010" s="2" t="s">
        <v>362</v>
      </c>
      <c r="I1010" s="2">
        <v>25</v>
      </c>
      <c r="J1010" s="2" t="s">
        <v>602</v>
      </c>
      <c r="K1010" s="2"/>
      <c r="L1010" s="2"/>
      <c r="M1010" s="2"/>
      <c r="U1010" s="2"/>
      <c r="V1010" s="2"/>
      <c r="W1010" s="2"/>
      <c r="X1010" s="2"/>
      <c r="Y1010" s="2"/>
      <c r="Z1010" s="2"/>
      <c r="AA1010" s="2"/>
      <c r="AB1010" s="2"/>
      <c r="AC1010" s="2"/>
      <c r="AD1010" s="2"/>
      <c r="AE1010" s="2"/>
      <c r="AF1010" s="2"/>
      <c r="AG1010" s="2"/>
      <c r="AH1010" s="2"/>
      <c r="AI1010" s="2"/>
      <c r="AJ1010" s="2"/>
      <c r="AK1010" s="2"/>
      <c r="AL1010" s="2"/>
      <c r="AM1010" s="2"/>
    </row>
    <row r="1011" spans="1:39" s="2" customFormat="1" x14ac:dyDescent="0.25">
      <c r="A1011" s="2" t="s">
        <v>42</v>
      </c>
      <c r="B1011" s="2" t="s">
        <v>442</v>
      </c>
      <c r="C1011" s="2">
        <v>1</v>
      </c>
      <c r="D1011" s="2" t="s">
        <v>614</v>
      </c>
      <c r="E1011" s="46">
        <v>42510</v>
      </c>
      <c r="F1011" s="245">
        <v>0.4381944444444445</v>
      </c>
      <c r="G1011" s="2" t="s">
        <v>615</v>
      </c>
      <c r="H1011" s="2" t="s">
        <v>616</v>
      </c>
      <c r="I1011" s="2">
        <v>1</v>
      </c>
      <c r="J1011" s="2" t="s">
        <v>385</v>
      </c>
      <c r="K1011" s="2" t="s">
        <v>617</v>
      </c>
    </row>
    <row r="1012" spans="1:39" x14ac:dyDescent="0.25">
      <c r="A1012" s="2"/>
      <c r="C1012" s="2">
        <f>SUM(C1009:C1011)</f>
        <v>3</v>
      </c>
      <c r="D1012" s="2"/>
      <c r="E1012" s="46"/>
      <c r="F1012" s="245"/>
      <c r="G1012" s="2"/>
      <c r="H1012" s="2"/>
      <c r="I1012" s="2"/>
      <c r="J1012" s="2"/>
      <c r="K1012" s="2"/>
      <c r="L1012" s="2"/>
      <c r="M1012" s="2"/>
      <c r="U1012" s="2"/>
      <c r="V1012" s="2"/>
      <c r="W1012" s="2"/>
      <c r="X1012" s="2"/>
      <c r="Y1012" s="2"/>
      <c r="Z1012" s="2"/>
      <c r="AA1012" s="2"/>
      <c r="AB1012" s="2"/>
      <c r="AC1012" s="2"/>
      <c r="AD1012" s="2"/>
      <c r="AE1012" s="2"/>
      <c r="AF1012" s="2"/>
      <c r="AG1012" s="2"/>
      <c r="AH1012" s="2"/>
      <c r="AI1012" s="2"/>
      <c r="AJ1012" s="2"/>
      <c r="AK1012" s="2"/>
      <c r="AL1012" s="2"/>
      <c r="AM1012" s="2"/>
    </row>
    <row r="1013" spans="1:39" s="2" customFormat="1" x14ac:dyDescent="0.25">
      <c r="A1013" s="2" t="s">
        <v>84</v>
      </c>
      <c r="B1013" s="2" t="s">
        <v>444</v>
      </c>
      <c r="C1013" s="2">
        <v>4</v>
      </c>
      <c r="D1013" s="2" t="s">
        <v>587</v>
      </c>
      <c r="E1013" s="46">
        <v>42492</v>
      </c>
      <c r="F1013" s="245">
        <v>0.64583333333333337</v>
      </c>
      <c r="G1013" s="2" t="s">
        <v>323</v>
      </c>
      <c r="H1013" s="2" t="s">
        <v>324</v>
      </c>
      <c r="I1013" s="2">
        <v>4</v>
      </c>
    </row>
    <row r="1014" spans="1:39" x14ac:dyDescent="0.25">
      <c r="A1014" s="2" t="s">
        <v>84</v>
      </c>
      <c r="B1014" s="2" t="s">
        <v>444</v>
      </c>
      <c r="C1014" s="2">
        <v>6</v>
      </c>
      <c r="D1014" s="2" t="s">
        <v>595</v>
      </c>
      <c r="E1014" s="46">
        <v>42492</v>
      </c>
      <c r="F1014" s="245">
        <v>0.43402777777777773</v>
      </c>
      <c r="G1014" s="2" t="s">
        <v>549</v>
      </c>
      <c r="H1014" s="2" t="s">
        <v>550</v>
      </c>
      <c r="I1014" s="2">
        <v>2</v>
      </c>
      <c r="J1014" s="2" t="s">
        <v>607</v>
      </c>
      <c r="K1014" s="2"/>
      <c r="L1014" s="2"/>
      <c r="M1014" s="2"/>
      <c r="U1014" s="2"/>
      <c r="V1014" s="2"/>
      <c r="W1014" s="2"/>
      <c r="X1014" s="2"/>
      <c r="Y1014" s="2"/>
      <c r="Z1014" s="2"/>
      <c r="AA1014" s="2"/>
      <c r="AB1014" s="2"/>
      <c r="AC1014" s="2"/>
      <c r="AD1014" s="2"/>
      <c r="AE1014" s="2"/>
      <c r="AF1014" s="2"/>
      <c r="AG1014" s="2"/>
      <c r="AH1014" s="2"/>
      <c r="AI1014" s="2"/>
      <c r="AJ1014" s="2"/>
      <c r="AK1014" s="2"/>
      <c r="AL1014" s="2"/>
      <c r="AM1014" s="2"/>
    </row>
    <row r="1015" spans="1:39" x14ac:dyDescent="0.25">
      <c r="A1015" s="2" t="s">
        <v>84</v>
      </c>
      <c r="B1015" s="2" t="s">
        <v>444</v>
      </c>
      <c r="C1015" s="2">
        <v>6</v>
      </c>
      <c r="D1015" s="2" t="s">
        <v>595</v>
      </c>
      <c r="E1015" s="46">
        <v>42496</v>
      </c>
      <c r="F1015" s="245">
        <v>0.54513888888888895</v>
      </c>
      <c r="G1015" s="2" t="s">
        <v>361</v>
      </c>
      <c r="H1015" s="2" t="s">
        <v>362</v>
      </c>
      <c r="I1015" s="2">
        <v>5</v>
      </c>
      <c r="J1015" s="2" t="s">
        <v>606</v>
      </c>
      <c r="K1015" s="2"/>
      <c r="L1015" s="2"/>
      <c r="M1015" s="2"/>
      <c r="U1015" s="2"/>
      <c r="V1015" s="2"/>
      <c r="W1015" s="2"/>
      <c r="X1015" s="2"/>
      <c r="Y1015" s="2"/>
      <c r="Z1015" s="2"/>
      <c r="AA1015" s="2"/>
      <c r="AB1015" s="2"/>
      <c r="AC1015" s="2"/>
      <c r="AD1015" s="2"/>
      <c r="AE1015" s="2"/>
      <c r="AF1015" s="2"/>
      <c r="AG1015" s="2"/>
      <c r="AH1015" s="2"/>
      <c r="AI1015" s="2"/>
      <c r="AJ1015" s="2"/>
      <c r="AK1015" s="2"/>
      <c r="AL1015" s="2"/>
      <c r="AM1015" s="2"/>
    </row>
    <row r="1016" spans="1:39" x14ac:dyDescent="0.25">
      <c r="A1016" s="2" t="s">
        <v>84</v>
      </c>
      <c r="B1016" s="2" t="s">
        <v>444</v>
      </c>
      <c r="C1016" s="2">
        <v>4</v>
      </c>
      <c r="D1016" s="2" t="s">
        <v>595</v>
      </c>
      <c r="E1016" s="46">
        <v>42497</v>
      </c>
      <c r="F1016" s="245">
        <v>0.57986111111111105</v>
      </c>
      <c r="G1016" s="2" t="s">
        <v>361</v>
      </c>
      <c r="H1016" s="2" t="s">
        <v>362</v>
      </c>
      <c r="I1016" s="2">
        <v>3</v>
      </c>
      <c r="J1016" s="2" t="s">
        <v>603</v>
      </c>
      <c r="K1016" s="2"/>
      <c r="L1016" s="2"/>
      <c r="M1016" s="2"/>
      <c r="U1016" s="2"/>
      <c r="V1016" s="2"/>
      <c r="W1016" s="2"/>
      <c r="X1016" s="2"/>
      <c r="Y1016" s="2"/>
      <c r="Z1016" s="2"/>
      <c r="AA1016" s="2"/>
      <c r="AB1016" s="2"/>
      <c r="AC1016" s="2"/>
      <c r="AD1016" s="2"/>
      <c r="AE1016" s="2"/>
      <c r="AF1016" s="2"/>
      <c r="AG1016" s="2"/>
      <c r="AH1016" s="2"/>
      <c r="AI1016" s="2"/>
      <c r="AJ1016" s="2"/>
      <c r="AK1016" s="2"/>
      <c r="AL1016" s="2"/>
      <c r="AM1016" s="2"/>
    </row>
    <row r="1017" spans="1:39" s="2" customFormat="1" x14ac:dyDescent="0.25">
      <c r="A1017" s="2" t="s">
        <v>84</v>
      </c>
      <c r="B1017" s="2" t="s">
        <v>444</v>
      </c>
      <c r="C1017" s="2">
        <v>2</v>
      </c>
      <c r="D1017" s="2" t="s">
        <v>595</v>
      </c>
      <c r="E1017" s="46">
        <v>42501</v>
      </c>
      <c r="F1017" s="245">
        <v>0.72222222222222221</v>
      </c>
      <c r="G1017" s="2" t="s">
        <v>361</v>
      </c>
      <c r="H1017" s="2" t="s">
        <v>362</v>
      </c>
      <c r="I1017" s="2">
        <v>3</v>
      </c>
      <c r="J1017" s="2" t="s">
        <v>604</v>
      </c>
    </row>
    <row r="1018" spans="1:39" s="2" customFormat="1" x14ac:dyDescent="0.25">
      <c r="C1018" s="2">
        <f>SUM(C1013:C1017)</f>
        <v>22</v>
      </c>
      <c r="E1018" s="46"/>
      <c r="F1018" s="245"/>
    </row>
    <row r="1019" spans="1:39" x14ac:dyDescent="0.25">
      <c r="A1019" s="2" t="s">
        <v>13</v>
      </c>
      <c r="B1019" s="2" t="s">
        <v>445</v>
      </c>
      <c r="C1019" s="2">
        <v>7</v>
      </c>
      <c r="D1019" s="2" t="s">
        <v>595</v>
      </c>
      <c r="E1019" s="46">
        <v>42505</v>
      </c>
      <c r="F1019" s="245">
        <v>0.71458333333333324</v>
      </c>
      <c r="G1019" s="2" t="s">
        <v>332</v>
      </c>
      <c r="H1019" s="2" t="s">
        <v>333</v>
      </c>
      <c r="I1019" s="2">
        <v>1</v>
      </c>
      <c r="J1019" s="2" t="s">
        <v>334</v>
      </c>
      <c r="K1019" s="2"/>
      <c r="L1019" s="2"/>
      <c r="M1019" s="2"/>
      <c r="U1019" s="2"/>
      <c r="V1019" s="2"/>
      <c r="W1019" s="2"/>
      <c r="X1019" s="2"/>
      <c r="Y1019" s="2"/>
      <c r="Z1019" s="2"/>
      <c r="AA1019" s="2"/>
      <c r="AB1019" s="2"/>
      <c r="AC1019" s="2"/>
      <c r="AD1019" s="2"/>
      <c r="AE1019" s="2"/>
      <c r="AF1019" s="2"/>
      <c r="AG1019" s="2"/>
      <c r="AH1019" s="2"/>
      <c r="AI1019" s="2"/>
      <c r="AJ1019" s="2"/>
      <c r="AK1019" s="2"/>
      <c r="AL1019" s="2"/>
      <c r="AM1019" s="2"/>
    </row>
    <row r="1020" spans="1:39" x14ac:dyDescent="0.25">
      <c r="A1020" s="2" t="s">
        <v>13</v>
      </c>
      <c r="B1020" s="2" t="s">
        <v>445</v>
      </c>
      <c r="C1020" s="2">
        <v>1</v>
      </c>
      <c r="D1020" s="2" t="s">
        <v>595</v>
      </c>
      <c r="E1020" s="46">
        <v>42506</v>
      </c>
      <c r="F1020" s="245">
        <v>0.44444444444444442</v>
      </c>
      <c r="G1020" s="2" t="s">
        <v>361</v>
      </c>
      <c r="H1020" s="2" t="s">
        <v>362</v>
      </c>
      <c r="I1020" s="2">
        <v>4</v>
      </c>
      <c r="J1020" s="2" t="s">
        <v>599</v>
      </c>
      <c r="K1020" s="2"/>
      <c r="L1020" s="2"/>
      <c r="M1020" s="2"/>
      <c r="U1020" s="2"/>
      <c r="V1020" s="2"/>
      <c r="W1020" s="2"/>
      <c r="X1020" s="2"/>
      <c r="Y1020" s="2"/>
      <c r="Z1020" s="2"/>
      <c r="AA1020" s="2"/>
      <c r="AB1020" s="2"/>
      <c r="AC1020" s="2"/>
      <c r="AD1020" s="2"/>
      <c r="AE1020" s="2"/>
      <c r="AF1020" s="2"/>
      <c r="AG1020" s="2"/>
      <c r="AH1020" s="2"/>
      <c r="AI1020" s="2"/>
      <c r="AJ1020" s="2"/>
      <c r="AK1020" s="2"/>
      <c r="AL1020" s="2"/>
      <c r="AM1020" s="2"/>
    </row>
    <row r="1021" spans="1:39" x14ac:dyDescent="0.25">
      <c r="A1021" s="2"/>
      <c r="C1021" s="2">
        <f>SUM(C1019:C1020)</f>
        <v>8</v>
      </c>
      <c r="D1021" s="2"/>
      <c r="E1021" s="46"/>
      <c r="F1021" s="245"/>
      <c r="G1021" s="2"/>
      <c r="H1021" s="2"/>
      <c r="I1021" s="2"/>
      <c r="J1021" s="2"/>
      <c r="K1021" s="2"/>
      <c r="L1021" s="2"/>
      <c r="M1021" s="2"/>
      <c r="U1021" s="2"/>
      <c r="V1021" s="2"/>
      <c r="W1021" s="2"/>
      <c r="X1021" s="2"/>
      <c r="Y1021" s="2"/>
      <c r="Z1021" s="2"/>
      <c r="AA1021" s="2"/>
      <c r="AB1021" s="2"/>
      <c r="AC1021" s="2"/>
      <c r="AD1021" s="2"/>
      <c r="AE1021" s="2"/>
      <c r="AF1021" s="2"/>
      <c r="AG1021" s="2"/>
      <c r="AH1021" s="2"/>
      <c r="AI1021" s="2"/>
      <c r="AJ1021" s="2"/>
      <c r="AK1021" s="2"/>
      <c r="AL1021" s="2"/>
      <c r="AM1021" s="2"/>
    </row>
    <row r="1022" spans="1:39" s="2" customFormat="1" x14ac:dyDescent="0.25">
      <c r="A1022" s="2" t="s">
        <v>446</v>
      </c>
      <c r="B1022" s="2" t="s">
        <v>447</v>
      </c>
      <c r="C1022" s="2">
        <v>100</v>
      </c>
      <c r="D1022" s="2" t="s">
        <v>587</v>
      </c>
      <c r="E1022" s="46">
        <v>42492</v>
      </c>
      <c r="F1022" s="245">
        <v>0.64583333333333337</v>
      </c>
      <c r="G1022" s="2" t="s">
        <v>323</v>
      </c>
      <c r="H1022" s="2" t="s">
        <v>324</v>
      </c>
      <c r="I1022" s="2">
        <v>4</v>
      </c>
    </row>
    <row r="1023" spans="1:39" x14ac:dyDescent="0.25">
      <c r="A1023" s="2" t="s">
        <v>446</v>
      </c>
      <c r="B1023" s="2" t="s">
        <v>447</v>
      </c>
      <c r="C1023" s="2">
        <v>4</v>
      </c>
      <c r="D1023" s="2" t="s">
        <v>595</v>
      </c>
      <c r="E1023" s="46">
        <v>42492</v>
      </c>
      <c r="F1023" s="245">
        <v>0.43402777777777773</v>
      </c>
      <c r="G1023" s="2" t="s">
        <v>549</v>
      </c>
      <c r="H1023" s="2" t="s">
        <v>550</v>
      </c>
      <c r="I1023" s="2">
        <v>2</v>
      </c>
      <c r="J1023" s="2" t="s">
        <v>607</v>
      </c>
      <c r="K1023" s="2"/>
      <c r="L1023" s="2"/>
      <c r="M1023" s="2"/>
      <c r="U1023" s="2"/>
      <c r="V1023" s="2"/>
      <c r="W1023" s="2"/>
      <c r="X1023" s="2"/>
      <c r="Y1023" s="2"/>
      <c r="Z1023" s="2"/>
      <c r="AA1023" s="2"/>
      <c r="AB1023" s="2"/>
      <c r="AC1023" s="2"/>
      <c r="AD1023" s="2"/>
      <c r="AE1023" s="2"/>
      <c r="AF1023" s="2"/>
      <c r="AG1023" s="2"/>
      <c r="AH1023" s="2"/>
      <c r="AI1023" s="2"/>
      <c r="AJ1023" s="2"/>
      <c r="AK1023" s="2"/>
      <c r="AL1023" s="2"/>
      <c r="AM1023" s="2"/>
    </row>
    <row r="1024" spans="1:39" s="2" customFormat="1" x14ac:dyDescent="0.25">
      <c r="C1024" s="2">
        <v>8</v>
      </c>
      <c r="E1024" s="46"/>
      <c r="F1024" s="245"/>
    </row>
    <row r="1025" spans="1:39" x14ac:dyDescent="0.25">
      <c r="A1025" s="2" t="s">
        <v>53</v>
      </c>
      <c r="B1025" s="2" t="s">
        <v>592</v>
      </c>
      <c r="C1025" s="2">
        <v>5</v>
      </c>
      <c r="D1025" s="2" t="s">
        <v>587</v>
      </c>
      <c r="E1025" s="46">
        <v>42506</v>
      </c>
      <c r="F1025" s="245">
        <v>0.58333333333333337</v>
      </c>
      <c r="G1025" s="2" t="s">
        <v>588</v>
      </c>
      <c r="H1025" s="2" t="s">
        <v>589</v>
      </c>
      <c r="I1025" s="2">
        <v>4</v>
      </c>
      <c r="J1025" s="2" t="s">
        <v>591</v>
      </c>
      <c r="K1025" s="2"/>
      <c r="L1025" s="2"/>
      <c r="M1025" s="2"/>
      <c r="U1025" s="2"/>
      <c r="V1025" s="2"/>
      <c r="W1025" s="2"/>
      <c r="X1025" s="2"/>
      <c r="Y1025" s="2"/>
      <c r="Z1025" s="2"/>
      <c r="AA1025" s="2"/>
      <c r="AB1025" s="2"/>
      <c r="AC1025" s="2"/>
      <c r="AD1025" s="2"/>
      <c r="AE1025" s="2"/>
      <c r="AF1025" s="2"/>
      <c r="AG1025" s="2"/>
      <c r="AH1025" s="2"/>
      <c r="AI1025" s="2"/>
      <c r="AJ1025" s="2"/>
      <c r="AK1025" s="2"/>
      <c r="AL1025" s="2"/>
      <c r="AM1025" s="2"/>
    </row>
    <row r="1026" spans="1:39" x14ac:dyDescent="0.25">
      <c r="A1026" s="2" t="s">
        <v>53</v>
      </c>
      <c r="B1026" s="2" t="s">
        <v>592</v>
      </c>
      <c r="C1026" s="2">
        <v>5</v>
      </c>
      <c r="D1026" s="2" t="s">
        <v>595</v>
      </c>
      <c r="E1026" s="46">
        <v>42506</v>
      </c>
      <c r="F1026" s="245">
        <v>0.44444444444444442</v>
      </c>
      <c r="G1026" s="2" t="s">
        <v>361</v>
      </c>
      <c r="H1026" s="2" t="s">
        <v>362</v>
      </c>
      <c r="I1026" s="2">
        <v>4</v>
      </c>
      <c r="J1026" s="2" t="s">
        <v>599</v>
      </c>
      <c r="K1026" s="2"/>
      <c r="L1026" s="2"/>
      <c r="M1026" s="2"/>
      <c r="U1026" s="2"/>
      <c r="V1026" s="2"/>
      <c r="W1026" s="2"/>
      <c r="X1026" s="2"/>
      <c r="Y1026" s="2"/>
      <c r="Z1026" s="2"/>
      <c r="AA1026" s="2"/>
      <c r="AB1026" s="2"/>
      <c r="AC1026" s="2"/>
      <c r="AD1026" s="2"/>
      <c r="AE1026" s="2"/>
      <c r="AF1026" s="2"/>
      <c r="AG1026" s="2"/>
      <c r="AH1026" s="2"/>
      <c r="AI1026" s="2"/>
      <c r="AJ1026" s="2"/>
      <c r="AK1026" s="2"/>
      <c r="AL1026" s="2"/>
      <c r="AM1026" s="2"/>
    </row>
    <row r="1027" spans="1:39" x14ac:dyDescent="0.25">
      <c r="A1027" s="2" t="s">
        <v>53</v>
      </c>
      <c r="B1027" s="2" t="s">
        <v>592</v>
      </c>
      <c r="C1027" s="2">
        <v>5</v>
      </c>
      <c r="D1027" s="2" t="s">
        <v>595</v>
      </c>
      <c r="E1027" s="46">
        <v>42506</v>
      </c>
      <c r="F1027" s="245">
        <v>0.625</v>
      </c>
      <c r="G1027" s="2" t="s">
        <v>301</v>
      </c>
      <c r="H1027" s="2" t="s">
        <v>475</v>
      </c>
      <c r="I1027" s="2">
        <v>4</v>
      </c>
      <c r="J1027" s="2"/>
      <c r="K1027" s="2"/>
      <c r="L1027" s="2"/>
      <c r="M1027" s="2"/>
      <c r="U1027" s="2"/>
      <c r="V1027" s="2"/>
      <c r="W1027" s="2"/>
      <c r="X1027" s="2"/>
      <c r="Y1027" s="2"/>
      <c r="Z1027" s="2"/>
      <c r="AA1027" s="2"/>
      <c r="AB1027" s="2"/>
      <c r="AC1027" s="2"/>
      <c r="AD1027" s="2"/>
      <c r="AE1027" s="2"/>
      <c r="AF1027" s="2"/>
      <c r="AG1027" s="2"/>
      <c r="AH1027" s="2"/>
      <c r="AI1027" s="2"/>
      <c r="AJ1027" s="2"/>
      <c r="AK1027" s="2"/>
      <c r="AL1027" s="2"/>
      <c r="AM1027" s="2"/>
    </row>
    <row r="1028" spans="1:39" x14ac:dyDescent="0.25">
      <c r="A1028" s="2" t="s">
        <v>53</v>
      </c>
      <c r="B1028" s="2" t="s">
        <v>592</v>
      </c>
      <c r="C1028" s="2">
        <v>5</v>
      </c>
      <c r="D1028" s="2" t="s">
        <v>595</v>
      </c>
      <c r="E1028" s="46">
        <v>42506</v>
      </c>
      <c r="F1028" s="245">
        <v>0.65138888888888891</v>
      </c>
      <c r="G1028" s="2" t="s">
        <v>368</v>
      </c>
      <c r="H1028" s="2" t="s">
        <v>369</v>
      </c>
      <c r="I1028" s="2">
        <v>2</v>
      </c>
      <c r="J1028" s="2" t="s">
        <v>608</v>
      </c>
      <c r="K1028" s="2"/>
      <c r="L1028" s="2"/>
      <c r="M1028" s="2"/>
      <c r="U1028" s="2"/>
      <c r="V1028" s="2"/>
      <c r="W1028" s="2"/>
      <c r="X1028" s="2"/>
      <c r="Y1028" s="2"/>
      <c r="Z1028" s="2"/>
      <c r="AA1028" s="2"/>
      <c r="AB1028" s="2"/>
      <c r="AC1028" s="2"/>
      <c r="AD1028" s="2"/>
      <c r="AE1028" s="2"/>
      <c r="AF1028" s="2"/>
      <c r="AG1028" s="2"/>
      <c r="AH1028" s="2"/>
      <c r="AI1028" s="2"/>
      <c r="AJ1028" s="2"/>
      <c r="AK1028" s="2"/>
      <c r="AL1028" s="2"/>
      <c r="AM1028" s="2"/>
    </row>
    <row r="1029" spans="1:39" s="2" customFormat="1" x14ac:dyDescent="0.25">
      <c r="A1029" s="2" t="s">
        <v>53</v>
      </c>
      <c r="B1029" s="2" t="s">
        <v>592</v>
      </c>
      <c r="C1029" s="2">
        <v>1</v>
      </c>
      <c r="D1029" s="2" t="s">
        <v>595</v>
      </c>
      <c r="E1029" s="46">
        <v>42510</v>
      </c>
      <c r="F1029" s="245">
        <v>0.54166666666666663</v>
      </c>
      <c r="G1029" s="2" t="s">
        <v>361</v>
      </c>
      <c r="H1029" s="2" t="s">
        <v>362</v>
      </c>
      <c r="I1029" s="2">
        <v>25</v>
      </c>
      <c r="J1029" s="2" t="s">
        <v>602</v>
      </c>
    </row>
    <row r="1030" spans="1:39" x14ac:dyDescent="0.25">
      <c r="A1030" s="2"/>
      <c r="C1030" s="2">
        <f>SUM(C1025:C1029)</f>
        <v>21</v>
      </c>
      <c r="D1030" s="2"/>
      <c r="E1030" s="46"/>
      <c r="F1030" s="245"/>
      <c r="G1030" s="2"/>
      <c r="H1030" s="2"/>
      <c r="I1030" s="2"/>
      <c r="J1030" s="2"/>
      <c r="K1030" s="2"/>
      <c r="L1030" s="2"/>
      <c r="M1030" s="2"/>
      <c r="U1030" s="2"/>
      <c r="V1030" s="2"/>
      <c r="W1030" s="2"/>
      <c r="X1030" s="2"/>
      <c r="Y1030" s="2"/>
      <c r="Z1030" s="2"/>
      <c r="AA1030" s="2"/>
      <c r="AB1030" s="2"/>
      <c r="AC1030" s="2"/>
      <c r="AD1030" s="2"/>
      <c r="AE1030" s="2"/>
      <c r="AF1030" s="2"/>
      <c r="AG1030" s="2"/>
      <c r="AH1030" s="2"/>
      <c r="AI1030" s="2"/>
      <c r="AJ1030" s="2"/>
      <c r="AK1030" s="2"/>
      <c r="AL1030" s="2"/>
      <c r="AM1030" s="2"/>
    </row>
    <row r="1031" spans="1:39" x14ac:dyDescent="0.25">
      <c r="A1031" s="2" t="s">
        <v>44</v>
      </c>
      <c r="B1031" s="2" t="s">
        <v>452</v>
      </c>
      <c r="C1031" s="2">
        <v>3</v>
      </c>
      <c r="D1031" s="2" t="s">
        <v>595</v>
      </c>
      <c r="E1031" s="46">
        <v>42511</v>
      </c>
      <c r="F1031" s="245">
        <v>0.58333333333333337</v>
      </c>
      <c r="G1031" s="2" t="s">
        <v>301</v>
      </c>
      <c r="H1031" s="2" t="s">
        <v>475</v>
      </c>
      <c r="I1031" s="2">
        <v>3</v>
      </c>
      <c r="J1031" s="2"/>
      <c r="K1031" s="2"/>
      <c r="L1031" s="2"/>
      <c r="M1031" s="2"/>
      <c r="U1031" s="2"/>
      <c r="V1031" s="2"/>
      <c r="W1031" s="2"/>
      <c r="X1031" s="2"/>
      <c r="Y1031" s="2"/>
      <c r="Z1031" s="2"/>
      <c r="AA1031" s="2"/>
      <c r="AB1031" s="2"/>
      <c r="AC1031" s="2"/>
      <c r="AD1031" s="2"/>
      <c r="AE1031" s="2"/>
      <c r="AF1031" s="2"/>
      <c r="AG1031" s="2"/>
      <c r="AH1031" s="2"/>
      <c r="AI1031" s="2"/>
      <c r="AJ1031" s="2"/>
      <c r="AK1031" s="2"/>
      <c r="AL1031" s="2"/>
      <c r="AM1031" s="2"/>
    </row>
    <row r="1032" spans="1:39" s="2" customFormat="1" x14ac:dyDescent="0.25">
      <c r="C1032" s="2">
        <f>SUM(C1031)</f>
        <v>3</v>
      </c>
      <c r="E1032" s="46"/>
      <c r="F1032" s="245"/>
    </row>
    <row r="1033" spans="1:39" x14ac:dyDescent="0.25">
      <c r="A1033" s="2" t="s">
        <v>46</v>
      </c>
      <c r="B1033" s="2" t="s">
        <v>453</v>
      </c>
      <c r="C1033" s="2">
        <v>2</v>
      </c>
      <c r="D1033" s="2" t="s">
        <v>595</v>
      </c>
      <c r="E1033" s="46">
        <v>42506</v>
      </c>
      <c r="F1033" s="245">
        <v>0.44444444444444442</v>
      </c>
      <c r="G1033" s="2" t="s">
        <v>361</v>
      </c>
      <c r="H1033" s="2" t="s">
        <v>362</v>
      </c>
      <c r="I1033" s="2">
        <v>4</v>
      </c>
      <c r="J1033" s="2" t="s">
        <v>599</v>
      </c>
      <c r="K1033" s="2"/>
      <c r="L1033" s="2"/>
      <c r="M1033" s="2"/>
      <c r="U1033" s="2"/>
      <c r="V1033" s="2"/>
      <c r="W1033" s="2"/>
      <c r="X1033" s="2"/>
      <c r="Y1033" s="2"/>
      <c r="Z1033" s="2"/>
      <c r="AA1033" s="2"/>
      <c r="AB1033" s="2"/>
      <c r="AC1033" s="2"/>
      <c r="AD1033" s="2"/>
      <c r="AE1033" s="2"/>
      <c r="AF1033" s="2"/>
      <c r="AG1033" s="2"/>
      <c r="AH1033" s="2"/>
      <c r="AI1033" s="2"/>
      <c r="AJ1033" s="2"/>
      <c r="AK1033" s="2"/>
      <c r="AL1033" s="2"/>
      <c r="AM1033" s="2"/>
    </row>
    <row r="1034" spans="1:39" x14ac:dyDescent="0.25">
      <c r="A1034" s="2" t="s">
        <v>46</v>
      </c>
      <c r="B1034" s="2" t="s">
        <v>453</v>
      </c>
      <c r="C1034" s="2">
        <v>2</v>
      </c>
      <c r="D1034" s="2" t="s">
        <v>595</v>
      </c>
      <c r="E1034" s="46">
        <v>42510</v>
      </c>
      <c r="F1034" s="245">
        <v>0.54166666666666663</v>
      </c>
      <c r="G1034" s="2" t="s">
        <v>381</v>
      </c>
      <c r="H1034" s="2" t="s">
        <v>382</v>
      </c>
      <c r="I1034" s="2">
        <v>14</v>
      </c>
      <c r="J1034" s="2" t="s">
        <v>611</v>
      </c>
      <c r="K1034" s="2" t="s">
        <v>613</v>
      </c>
      <c r="L1034" s="2"/>
      <c r="M1034" s="2"/>
      <c r="U1034" s="2"/>
      <c r="V1034" s="2"/>
      <c r="W1034" s="2"/>
      <c r="X1034" s="2"/>
      <c r="Y1034" s="2"/>
      <c r="Z1034" s="2"/>
      <c r="AA1034" s="2"/>
      <c r="AB1034" s="2"/>
      <c r="AC1034" s="2"/>
      <c r="AD1034" s="2"/>
      <c r="AE1034" s="2"/>
      <c r="AF1034" s="2"/>
      <c r="AG1034" s="2"/>
      <c r="AH1034" s="2"/>
      <c r="AI1034" s="2"/>
      <c r="AJ1034" s="2"/>
      <c r="AK1034" s="2"/>
      <c r="AL1034" s="2"/>
      <c r="AM1034" s="2"/>
    </row>
    <row r="1035" spans="1:39" x14ac:dyDescent="0.25">
      <c r="A1035" s="2" t="s">
        <v>46</v>
      </c>
      <c r="B1035" s="2" t="s">
        <v>453</v>
      </c>
      <c r="C1035" s="2">
        <v>4</v>
      </c>
      <c r="D1035" s="2" t="s">
        <v>614</v>
      </c>
      <c r="E1035" s="46">
        <v>42510</v>
      </c>
      <c r="F1035" s="245">
        <v>0.4381944444444445</v>
      </c>
      <c r="G1035" s="2" t="s">
        <v>615</v>
      </c>
      <c r="H1035" s="2" t="s">
        <v>616</v>
      </c>
      <c r="I1035" s="2">
        <v>1</v>
      </c>
      <c r="J1035" s="2" t="s">
        <v>385</v>
      </c>
      <c r="K1035" s="2" t="s">
        <v>618</v>
      </c>
      <c r="L1035" s="2"/>
      <c r="M1035" s="2"/>
      <c r="U1035" s="2"/>
      <c r="V1035" s="2"/>
      <c r="W1035" s="2"/>
      <c r="X1035" s="2"/>
      <c r="Y1035" s="2"/>
      <c r="Z1035" s="2"/>
      <c r="AA1035" s="2"/>
      <c r="AB1035" s="2"/>
      <c r="AC1035" s="2"/>
      <c r="AD1035" s="2"/>
      <c r="AE1035" s="2"/>
      <c r="AF1035" s="2"/>
      <c r="AG1035" s="2"/>
      <c r="AH1035" s="2"/>
      <c r="AI1035" s="2"/>
      <c r="AJ1035" s="2"/>
      <c r="AK1035" s="2"/>
      <c r="AL1035" s="2"/>
      <c r="AM1035" s="2"/>
    </row>
    <row r="1036" spans="1:39" x14ac:dyDescent="0.25">
      <c r="A1036" s="2"/>
      <c r="C1036" s="2">
        <f>SUM(C1033:C1035)</f>
        <v>8</v>
      </c>
      <c r="D1036" s="2"/>
      <c r="E1036" s="46"/>
      <c r="F1036" s="245"/>
      <c r="G1036" s="2"/>
      <c r="H1036" s="2"/>
      <c r="I1036" s="2"/>
      <c r="J1036" s="2"/>
      <c r="K1036" s="2"/>
      <c r="L1036" s="2"/>
      <c r="M1036" s="2"/>
      <c r="U1036" s="2"/>
      <c r="V1036" s="2"/>
      <c r="W1036" s="2"/>
      <c r="X1036" s="2"/>
      <c r="Y1036" s="2"/>
      <c r="Z1036" s="2"/>
      <c r="AA1036" s="2"/>
      <c r="AB1036" s="2"/>
      <c r="AC1036" s="2"/>
      <c r="AD1036" s="2"/>
      <c r="AE1036" s="2"/>
      <c r="AF1036" s="2"/>
      <c r="AG1036" s="2"/>
      <c r="AH1036" s="2"/>
      <c r="AI1036" s="2"/>
      <c r="AJ1036" s="2"/>
      <c r="AK1036" s="2"/>
      <c r="AL1036" s="2"/>
      <c r="AM1036" s="2"/>
    </row>
    <row r="1037" spans="1:39" x14ac:dyDescent="0.25">
      <c r="A1037" s="2" t="s">
        <v>1</v>
      </c>
      <c r="B1037" s="2" t="s">
        <v>454</v>
      </c>
      <c r="C1037" s="2">
        <v>1</v>
      </c>
      <c r="D1037" s="2" t="s">
        <v>595</v>
      </c>
      <c r="E1037" s="46">
        <v>42491</v>
      </c>
      <c r="F1037" s="245">
        <v>0.33680555555555558</v>
      </c>
      <c r="G1037" s="2" t="s">
        <v>361</v>
      </c>
      <c r="H1037" s="2" t="s">
        <v>362</v>
      </c>
      <c r="I1037" s="2">
        <v>2</v>
      </c>
      <c r="J1037" s="2" t="s">
        <v>605</v>
      </c>
      <c r="K1037" s="2"/>
      <c r="L1037" s="2"/>
      <c r="M1037" s="2"/>
      <c r="U1037" s="2"/>
      <c r="V1037" s="2"/>
      <c r="W1037" s="2"/>
      <c r="X1037" s="2"/>
      <c r="Y1037" s="2"/>
      <c r="Z1037" s="2"/>
      <c r="AA1037" s="2"/>
      <c r="AB1037" s="2"/>
      <c r="AC1037" s="2"/>
      <c r="AD1037" s="2"/>
      <c r="AE1037" s="2"/>
      <c r="AF1037" s="2"/>
      <c r="AG1037" s="2"/>
      <c r="AH1037" s="2"/>
      <c r="AI1037" s="2"/>
      <c r="AJ1037" s="2"/>
      <c r="AK1037" s="2"/>
      <c r="AL1037" s="2"/>
      <c r="AM1037" s="2"/>
    </row>
    <row r="1038" spans="1:39" x14ac:dyDescent="0.25">
      <c r="A1038" s="2" t="s">
        <v>1</v>
      </c>
      <c r="B1038" s="2" t="s">
        <v>454</v>
      </c>
      <c r="C1038" s="2">
        <v>4</v>
      </c>
      <c r="D1038" s="2" t="s">
        <v>595</v>
      </c>
      <c r="E1038" s="46">
        <v>42506</v>
      </c>
      <c r="F1038" s="245">
        <v>0.44444444444444442</v>
      </c>
      <c r="G1038" s="2" t="s">
        <v>361</v>
      </c>
      <c r="H1038" s="2" t="s">
        <v>362</v>
      </c>
      <c r="I1038" s="2">
        <v>4</v>
      </c>
      <c r="J1038" s="2" t="s">
        <v>599</v>
      </c>
      <c r="K1038" s="2"/>
      <c r="L1038" s="2"/>
      <c r="M1038" s="2"/>
      <c r="U1038" s="2"/>
      <c r="V1038" s="2"/>
      <c r="W1038" s="2"/>
      <c r="X1038" s="2"/>
      <c r="Y1038" s="2"/>
      <c r="Z1038" s="2"/>
      <c r="AA1038" s="2"/>
      <c r="AB1038" s="2"/>
      <c r="AC1038" s="2"/>
      <c r="AD1038" s="2"/>
      <c r="AE1038" s="2"/>
      <c r="AF1038" s="2"/>
      <c r="AG1038" s="2"/>
      <c r="AH1038" s="2"/>
      <c r="AI1038" s="2"/>
      <c r="AJ1038" s="2"/>
      <c r="AK1038" s="2"/>
      <c r="AL1038" s="2"/>
      <c r="AM1038" s="2"/>
    </row>
    <row r="1039" spans="1:39" x14ac:dyDescent="0.25">
      <c r="A1039" s="2" t="s">
        <v>1</v>
      </c>
      <c r="B1039" s="2" t="s">
        <v>454</v>
      </c>
      <c r="C1039" s="2">
        <v>1</v>
      </c>
      <c r="D1039" s="2" t="s">
        <v>595</v>
      </c>
      <c r="E1039" s="46">
        <v>42506</v>
      </c>
      <c r="F1039" s="245">
        <v>0.65138888888888891</v>
      </c>
      <c r="G1039" s="2" t="s">
        <v>368</v>
      </c>
      <c r="H1039" s="2" t="s">
        <v>369</v>
      </c>
      <c r="I1039" s="2">
        <v>2</v>
      </c>
      <c r="J1039" s="2" t="s">
        <v>608</v>
      </c>
      <c r="K1039" s="2"/>
      <c r="L1039" s="2"/>
      <c r="M1039" s="2"/>
      <c r="U1039" s="2"/>
      <c r="V1039" s="2"/>
      <c r="W1039" s="2"/>
      <c r="X1039" s="2"/>
      <c r="Y1039" s="2"/>
      <c r="Z1039" s="2"/>
      <c r="AA1039" s="2"/>
      <c r="AB1039" s="2"/>
      <c r="AC1039" s="2"/>
      <c r="AD1039" s="2"/>
      <c r="AE1039" s="2"/>
      <c r="AF1039" s="2"/>
      <c r="AG1039" s="2"/>
      <c r="AH1039" s="2"/>
      <c r="AI1039" s="2"/>
      <c r="AJ1039" s="2"/>
      <c r="AK1039" s="2"/>
      <c r="AL1039" s="2"/>
      <c r="AM1039" s="2"/>
    </row>
    <row r="1040" spans="1:39" x14ac:dyDescent="0.25">
      <c r="A1040" s="2" t="s">
        <v>1</v>
      </c>
      <c r="B1040" s="2" t="s">
        <v>454</v>
      </c>
      <c r="C1040" s="2">
        <v>1</v>
      </c>
      <c r="D1040" s="2" t="s">
        <v>595</v>
      </c>
      <c r="E1040" s="46">
        <v>42510</v>
      </c>
      <c r="F1040" s="245">
        <v>0.54166666666666663</v>
      </c>
      <c r="G1040" s="2" t="s">
        <v>361</v>
      </c>
      <c r="H1040" s="2" t="s">
        <v>362</v>
      </c>
      <c r="I1040" s="2">
        <v>25</v>
      </c>
      <c r="J1040" s="2" t="s">
        <v>602</v>
      </c>
      <c r="K1040" s="2"/>
      <c r="L1040" s="2"/>
      <c r="M1040" s="2"/>
      <c r="U1040" s="2"/>
      <c r="V1040" s="2"/>
      <c r="W1040" s="2"/>
      <c r="X1040" s="2"/>
      <c r="Y1040" s="2"/>
      <c r="Z1040" s="2"/>
      <c r="AA1040" s="2"/>
      <c r="AB1040" s="2"/>
      <c r="AC1040" s="2"/>
      <c r="AD1040" s="2"/>
      <c r="AE1040" s="2"/>
      <c r="AF1040" s="2"/>
      <c r="AG1040" s="2"/>
      <c r="AH1040" s="2"/>
      <c r="AI1040" s="2"/>
      <c r="AJ1040" s="2"/>
      <c r="AK1040" s="2"/>
      <c r="AL1040" s="2"/>
      <c r="AM1040" s="2"/>
    </row>
    <row r="1041" spans="1:39" x14ac:dyDescent="0.25">
      <c r="A1041" s="2"/>
      <c r="C1041" s="2">
        <f>SUM(C1037:C1040)</f>
        <v>7</v>
      </c>
      <c r="D1041" s="2"/>
      <c r="E1041" s="46"/>
      <c r="F1041" s="245"/>
      <c r="G1041" s="2"/>
      <c r="H1041" s="2"/>
      <c r="I1041" s="2"/>
      <c r="J1041" s="2"/>
      <c r="K1041" s="2"/>
      <c r="L1041" s="2"/>
      <c r="M1041" s="2"/>
      <c r="U1041" s="2"/>
      <c r="V1041" s="2"/>
      <c r="W1041" s="2"/>
      <c r="X1041" s="2"/>
      <c r="Y1041" s="2"/>
      <c r="Z1041" s="2"/>
      <c r="AA1041" s="2"/>
      <c r="AB1041" s="2"/>
      <c r="AC1041" s="2"/>
      <c r="AD1041" s="2"/>
      <c r="AE1041" s="2"/>
      <c r="AF1041" s="2"/>
      <c r="AG1041" s="2"/>
      <c r="AH1041" s="2"/>
      <c r="AI1041" s="2"/>
      <c r="AJ1041" s="2"/>
      <c r="AK1041" s="2"/>
      <c r="AL1041" s="2"/>
      <c r="AM1041" s="2"/>
    </row>
    <row r="1042" spans="1:39" x14ac:dyDescent="0.25">
      <c r="A1042" s="2" t="s">
        <v>32</v>
      </c>
      <c r="B1042" s="2" t="s">
        <v>463</v>
      </c>
      <c r="C1042" s="2">
        <v>2</v>
      </c>
      <c r="D1042" s="2" t="s">
        <v>595</v>
      </c>
      <c r="E1042" s="46">
        <v>42501</v>
      </c>
      <c r="F1042" s="245">
        <v>0.72222222222222221</v>
      </c>
      <c r="G1042" s="2" t="s">
        <v>361</v>
      </c>
      <c r="H1042" s="2" t="s">
        <v>362</v>
      </c>
      <c r="I1042" s="2">
        <v>3</v>
      </c>
      <c r="J1042" s="2" t="s">
        <v>604</v>
      </c>
      <c r="K1042" s="2"/>
      <c r="L1042" s="2"/>
      <c r="M1042" s="2"/>
      <c r="U1042" s="2"/>
      <c r="V1042" s="2"/>
      <c r="W1042" s="2"/>
      <c r="X1042" s="2"/>
      <c r="Y1042" s="2"/>
      <c r="Z1042" s="2"/>
      <c r="AA1042" s="2"/>
      <c r="AB1042" s="2"/>
      <c r="AC1042" s="2"/>
      <c r="AD1042" s="2"/>
      <c r="AE1042" s="2"/>
      <c r="AF1042" s="2"/>
      <c r="AG1042" s="2"/>
      <c r="AH1042" s="2"/>
      <c r="AI1042" s="2"/>
      <c r="AJ1042" s="2"/>
      <c r="AK1042" s="2"/>
      <c r="AL1042" s="2"/>
      <c r="AM1042" s="2"/>
    </row>
    <row r="1043" spans="1:39" x14ac:dyDescent="0.25">
      <c r="A1043" s="2" t="s">
        <v>32</v>
      </c>
      <c r="B1043" s="2" t="s">
        <v>463</v>
      </c>
      <c r="C1043" s="2">
        <v>3</v>
      </c>
      <c r="D1043" s="2" t="s">
        <v>595</v>
      </c>
      <c r="E1043" s="46">
        <v>42504</v>
      </c>
      <c r="F1043" s="245">
        <v>0.49652777777777773</v>
      </c>
      <c r="G1043" s="2" t="s">
        <v>368</v>
      </c>
      <c r="H1043" s="2" t="s">
        <v>369</v>
      </c>
      <c r="I1043" s="2">
        <v>3</v>
      </c>
      <c r="J1043" s="2" t="s">
        <v>600</v>
      </c>
      <c r="K1043" s="2"/>
      <c r="L1043" s="2"/>
      <c r="M1043" s="2"/>
      <c r="U1043" s="2"/>
      <c r="V1043" s="2"/>
      <c r="W1043" s="2"/>
      <c r="X1043" s="2"/>
      <c r="Y1043" s="2"/>
      <c r="Z1043" s="2"/>
      <c r="AA1043" s="2"/>
      <c r="AB1043" s="2"/>
      <c r="AC1043" s="2"/>
      <c r="AD1043" s="2"/>
      <c r="AE1043" s="2"/>
      <c r="AF1043" s="2"/>
      <c r="AG1043" s="2"/>
      <c r="AH1043" s="2"/>
      <c r="AI1043" s="2"/>
      <c r="AJ1043" s="2"/>
      <c r="AK1043" s="2"/>
      <c r="AL1043" s="2"/>
      <c r="AM1043" s="2"/>
    </row>
    <row r="1044" spans="1:39" x14ac:dyDescent="0.25">
      <c r="A1044" s="2" t="s">
        <v>32</v>
      </c>
      <c r="B1044" s="2" t="s">
        <v>463</v>
      </c>
      <c r="C1044" s="2">
        <v>10</v>
      </c>
      <c r="D1044" s="2" t="s">
        <v>595</v>
      </c>
      <c r="E1044" s="46">
        <v>42506</v>
      </c>
      <c r="F1044" s="245">
        <v>0.44444444444444442</v>
      </c>
      <c r="G1044" s="2" t="s">
        <v>361</v>
      </c>
      <c r="H1044" s="2" t="s">
        <v>362</v>
      </c>
      <c r="I1044" s="2">
        <v>4</v>
      </c>
      <c r="J1044" s="2" t="s">
        <v>599</v>
      </c>
      <c r="K1044" s="2"/>
      <c r="L1044" s="2"/>
      <c r="M1044" s="2"/>
      <c r="U1044" s="2"/>
      <c r="V1044" s="2"/>
      <c r="W1044" s="2"/>
      <c r="X1044" s="2"/>
      <c r="Y1044" s="2"/>
      <c r="Z1044" s="2"/>
      <c r="AA1044" s="2"/>
      <c r="AB1044" s="2"/>
      <c r="AC1044" s="2"/>
      <c r="AD1044" s="2"/>
      <c r="AE1044" s="2"/>
      <c r="AF1044" s="2"/>
      <c r="AG1044" s="2"/>
      <c r="AH1044" s="2"/>
      <c r="AI1044" s="2"/>
      <c r="AJ1044" s="2"/>
      <c r="AK1044" s="2"/>
      <c r="AL1044" s="2"/>
      <c r="AM1044" s="2"/>
    </row>
    <row r="1045" spans="1:39" s="2" customFormat="1" x14ac:dyDescent="0.25">
      <c r="A1045" s="2" t="s">
        <v>32</v>
      </c>
      <c r="B1045" s="2" t="s">
        <v>463</v>
      </c>
      <c r="C1045" s="2">
        <v>1</v>
      </c>
      <c r="D1045" s="2" t="s">
        <v>595</v>
      </c>
      <c r="E1045" s="46">
        <v>42510</v>
      </c>
      <c r="F1045" s="245">
        <v>0.54166666666666663</v>
      </c>
      <c r="G1045" s="2" t="s">
        <v>361</v>
      </c>
      <c r="H1045" s="2" t="s">
        <v>362</v>
      </c>
      <c r="I1045" s="2">
        <v>25</v>
      </c>
      <c r="J1045" s="2" t="s">
        <v>602</v>
      </c>
    </row>
    <row r="1046" spans="1:39" x14ac:dyDescent="0.25">
      <c r="A1046" s="2" t="s">
        <v>32</v>
      </c>
      <c r="B1046" s="2" t="s">
        <v>463</v>
      </c>
      <c r="C1046" s="2">
        <v>8</v>
      </c>
      <c r="D1046" s="2" t="s">
        <v>614</v>
      </c>
      <c r="E1046" s="46">
        <v>42510</v>
      </c>
      <c r="F1046" s="245">
        <v>0.4381944444444445</v>
      </c>
      <c r="G1046" s="2" t="s">
        <v>615</v>
      </c>
      <c r="H1046" s="2" t="s">
        <v>616</v>
      </c>
      <c r="I1046" s="2">
        <v>1</v>
      </c>
      <c r="J1046" s="2" t="s">
        <v>385</v>
      </c>
      <c r="K1046" s="2"/>
      <c r="L1046" s="2"/>
      <c r="M1046" s="2"/>
      <c r="U1046" s="2"/>
      <c r="V1046" s="2"/>
      <c r="W1046" s="2"/>
      <c r="X1046" s="2"/>
      <c r="Y1046" s="2"/>
      <c r="Z1046" s="2"/>
      <c r="AA1046" s="2"/>
      <c r="AB1046" s="2"/>
      <c r="AC1046" s="2"/>
      <c r="AD1046" s="2"/>
      <c r="AE1046" s="2"/>
      <c r="AF1046" s="2"/>
      <c r="AG1046" s="2"/>
      <c r="AH1046" s="2"/>
      <c r="AI1046" s="2"/>
      <c r="AJ1046" s="2"/>
      <c r="AK1046" s="2"/>
      <c r="AL1046" s="2"/>
      <c r="AM1046" s="2"/>
    </row>
    <row r="1047" spans="1:39" s="2" customFormat="1" x14ac:dyDescent="0.25">
      <c r="A1047" s="2" t="s">
        <v>32</v>
      </c>
      <c r="B1047" s="2" t="s">
        <v>463</v>
      </c>
      <c r="C1047" s="2">
        <v>2</v>
      </c>
      <c r="D1047" s="2" t="s">
        <v>595</v>
      </c>
      <c r="E1047" s="46">
        <v>42516</v>
      </c>
      <c r="F1047" s="245">
        <v>0.69444444444444453</v>
      </c>
      <c r="G1047" s="2" t="s">
        <v>361</v>
      </c>
      <c r="H1047" s="2" t="s">
        <v>362</v>
      </c>
      <c r="I1047" s="2">
        <v>2</v>
      </c>
      <c r="J1047" s="2" t="s">
        <v>609</v>
      </c>
    </row>
    <row r="1048" spans="1:39" s="2" customFormat="1" x14ac:dyDescent="0.25">
      <c r="C1048" s="2">
        <f>SUM(C1042:C1047)</f>
        <v>26</v>
      </c>
      <c r="E1048" s="46"/>
      <c r="F1048" s="245"/>
    </row>
    <row r="1049" spans="1:39" x14ac:dyDescent="0.25">
      <c r="A1049" s="2" t="s">
        <v>15</v>
      </c>
      <c r="B1049" s="2" t="s">
        <v>465</v>
      </c>
      <c r="C1049" s="2">
        <v>16</v>
      </c>
      <c r="D1049" s="2" t="s">
        <v>595</v>
      </c>
      <c r="E1049" s="46">
        <v>42486</v>
      </c>
      <c r="F1049" s="245">
        <v>0.68055555555555547</v>
      </c>
      <c r="G1049" s="2" t="s">
        <v>361</v>
      </c>
      <c r="H1049" s="2" t="s">
        <v>362</v>
      </c>
      <c r="I1049" s="2">
        <v>2</v>
      </c>
      <c r="J1049" s="2" t="s">
        <v>596</v>
      </c>
      <c r="K1049" s="2"/>
      <c r="L1049" s="2"/>
      <c r="M1049" s="2"/>
      <c r="U1049" s="2"/>
      <c r="V1049" s="2"/>
      <c r="W1049" s="2"/>
      <c r="X1049" s="2"/>
      <c r="Y1049" s="2"/>
      <c r="Z1049" s="2"/>
      <c r="AA1049" s="2"/>
      <c r="AB1049" s="2"/>
      <c r="AC1049" s="2"/>
      <c r="AD1049" s="2"/>
      <c r="AE1049" s="2"/>
      <c r="AF1049" s="2"/>
      <c r="AG1049" s="2"/>
      <c r="AH1049" s="2"/>
      <c r="AI1049" s="2"/>
      <c r="AJ1049" s="2"/>
      <c r="AK1049" s="2"/>
      <c r="AL1049" s="2"/>
      <c r="AM1049" s="2"/>
    </row>
    <row r="1050" spans="1:39" x14ac:dyDescent="0.25">
      <c r="A1050" s="2" t="s">
        <v>15</v>
      </c>
      <c r="B1050" s="2" t="s">
        <v>465</v>
      </c>
      <c r="C1050" s="2">
        <v>32</v>
      </c>
      <c r="D1050" s="2" t="s">
        <v>595</v>
      </c>
      <c r="E1050" s="46">
        <v>42491</v>
      </c>
      <c r="F1050" s="245">
        <v>0.33680555555555558</v>
      </c>
      <c r="G1050" s="2" t="s">
        <v>361</v>
      </c>
      <c r="H1050" s="2" t="s">
        <v>362</v>
      </c>
      <c r="I1050" s="2">
        <v>2</v>
      </c>
      <c r="J1050" s="2" t="s">
        <v>605</v>
      </c>
      <c r="K1050" s="2"/>
      <c r="L1050" s="2"/>
      <c r="M1050" s="2"/>
      <c r="U1050" s="2"/>
      <c r="V1050" s="2"/>
      <c r="W1050" s="2"/>
      <c r="X1050" s="2"/>
      <c r="Y1050" s="2"/>
      <c r="Z1050" s="2"/>
      <c r="AA1050" s="2"/>
      <c r="AB1050" s="2"/>
      <c r="AC1050" s="2"/>
      <c r="AD1050" s="2"/>
      <c r="AE1050" s="2"/>
      <c r="AF1050" s="2"/>
      <c r="AG1050" s="2"/>
      <c r="AH1050" s="2"/>
      <c r="AI1050" s="2"/>
      <c r="AJ1050" s="2"/>
      <c r="AK1050" s="2"/>
      <c r="AL1050" s="2"/>
      <c r="AM1050" s="2"/>
    </row>
    <row r="1051" spans="1:39" x14ac:dyDescent="0.25">
      <c r="A1051" s="2" t="s">
        <v>15</v>
      </c>
      <c r="B1051" s="2" t="s">
        <v>465</v>
      </c>
      <c r="C1051" s="2">
        <v>30</v>
      </c>
      <c r="D1051" s="2" t="s">
        <v>587</v>
      </c>
      <c r="E1051" s="46">
        <v>42492</v>
      </c>
      <c r="F1051" s="245">
        <v>0.64583333333333337</v>
      </c>
      <c r="G1051" s="2" t="s">
        <v>323</v>
      </c>
      <c r="H1051" s="2" t="s">
        <v>324</v>
      </c>
      <c r="I1051" s="2">
        <v>4</v>
      </c>
      <c r="J1051" s="2"/>
      <c r="K1051" s="2"/>
      <c r="L1051" s="2"/>
      <c r="M1051" s="2"/>
      <c r="U1051" s="2"/>
      <c r="V1051" s="2"/>
      <c r="W1051" s="2"/>
      <c r="X1051" s="2"/>
      <c r="Y1051" s="2"/>
      <c r="Z1051" s="2"/>
      <c r="AA1051" s="2"/>
      <c r="AB1051" s="2"/>
      <c r="AC1051" s="2"/>
      <c r="AD1051" s="2"/>
      <c r="AE1051" s="2"/>
      <c r="AF1051" s="2"/>
      <c r="AG1051" s="2"/>
      <c r="AH1051" s="2"/>
      <c r="AI1051" s="2"/>
      <c r="AJ1051" s="2"/>
      <c r="AK1051" s="2"/>
      <c r="AL1051" s="2"/>
      <c r="AM1051" s="2"/>
    </row>
    <row r="1052" spans="1:39" s="2" customFormat="1" x14ac:dyDescent="0.25">
      <c r="A1052" s="2" t="s">
        <v>15</v>
      </c>
      <c r="B1052" s="2" t="s">
        <v>465</v>
      </c>
      <c r="C1052" s="2">
        <v>60</v>
      </c>
      <c r="D1052" s="2" t="s">
        <v>595</v>
      </c>
      <c r="E1052" s="46">
        <v>42496</v>
      </c>
      <c r="F1052" s="245">
        <v>0.54513888888888895</v>
      </c>
      <c r="G1052" s="2" t="s">
        <v>361</v>
      </c>
      <c r="H1052" s="2" t="s">
        <v>362</v>
      </c>
      <c r="I1052" s="2">
        <v>5</v>
      </c>
      <c r="J1052" s="2" t="s">
        <v>606</v>
      </c>
    </row>
    <row r="1053" spans="1:39" x14ac:dyDescent="0.25">
      <c r="A1053" s="2" t="s">
        <v>15</v>
      </c>
      <c r="B1053" s="2" t="s">
        <v>465</v>
      </c>
      <c r="C1053" s="2">
        <v>50</v>
      </c>
      <c r="D1053" s="2" t="s">
        <v>595</v>
      </c>
      <c r="E1053" s="46">
        <v>42497</v>
      </c>
      <c r="F1053" s="245">
        <v>0.57986111111111105</v>
      </c>
      <c r="G1053" s="2" t="s">
        <v>361</v>
      </c>
      <c r="H1053" s="2" t="s">
        <v>362</v>
      </c>
      <c r="I1053" s="2">
        <v>3</v>
      </c>
      <c r="J1053" s="2" t="s">
        <v>603</v>
      </c>
      <c r="K1053" s="2"/>
      <c r="L1053" s="2"/>
      <c r="M1053" s="2"/>
      <c r="U1053" s="2"/>
      <c r="V1053" s="2"/>
      <c r="W1053" s="2"/>
      <c r="X1053" s="2"/>
      <c r="Y1053" s="2"/>
      <c r="Z1053" s="2"/>
      <c r="AA1053" s="2"/>
      <c r="AB1053" s="2"/>
      <c r="AC1053" s="2"/>
      <c r="AD1053" s="2"/>
      <c r="AE1053" s="2"/>
      <c r="AF1053" s="2"/>
      <c r="AG1053" s="2"/>
      <c r="AH1053" s="2"/>
      <c r="AI1053" s="2"/>
      <c r="AJ1053" s="2"/>
      <c r="AK1053" s="2"/>
      <c r="AL1053" s="2"/>
      <c r="AM1053" s="2"/>
    </row>
    <row r="1054" spans="1:39" s="2" customFormat="1" x14ac:dyDescent="0.25">
      <c r="A1054" s="2" t="s">
        <v>15</v>
      </c>
      <c r="B1054" s="2" t="s">
        <v>465</v>
      </c>
      <c r="C1054" s="2">
        <v>75</v>
      </c>
      <c r="D1054" s="2" t="s">
        <v>595</v>
      </c>
      <c r="E1054" s="46">
        <v>42501</v>
      </c>
      <c r="F1054" s="245">
        <v>0.72222222222222221</v>
      </c>
      <c r="G1054" s="2" t="s">
        <v>361</v>
      </c>
      <c r="H1054" s="2" t="s">
        <v>362</v>
      </c>
      <c r="I1054" s="2">
        <v>3</v>
      </c>
      <c r="J1054" s="2" t="s">
        <v>604</v>
      </c>
    </row>
    <row r="1055" spans="1:39" x14ac:dyDescent="0.25">
      <c r="A1055" s="2" t="s">
        <v>15</v>
      </c>
      <c r="B1055" s="2" t="s">
        <v>465</v>
      </c>
      <c r="C1055" s="2">
        <v>28</v>
      </c>
      <c r="D1055" s="2" t="s">
        <v>595</v>
      </c>
      <c r="E1055" s="46">
        <v>42504</v>
      </c>
      <c r="F1055" s="245">
        <v>0.49652777777777773</v>
      </c>
      <c r="G1055" s="2" t="s">
        <v>368</v>
      </c>
      <c r="H1055" s="2" t="s">
        <v>369</v>
      </c>
      <c r="I1055" s="2">
        <v>3</v>
      </c>
      <c r="J1055" s="2" t="s">
        <v>600</v>
      </c>
      <c r="K1055" s="2"/>
      <c r="L1055" s="2"/>
      <c r="M1055" s="2"/>
      <c r="U1055" s="2"/>
      <c r="V1055" s="2"/>
      <c r="W1055" s="2"/>
      <c r="X1055" s="2"/>
      <c r="Y1055" s="2"/>
      <c r="Z1055" s="2"/>
      <c r="AA1055" s="2"/>
      <c r="AB1055" s="2"/>
      <c r="AC1055" s="2"/>
      <c r="AD1055" s="2"/>
      <c r="AE1055" s="2"/>
      <c r="AF1055" s="2"/>
      <c r="AG1055" s="2"/>
      <c r="AH1055" s="2"/>
      <c r="AI1055" s="2"/>
      <c r="AJ1055" s="2"/>
      <c r="AK1055" s="2"/>
      <c r="AL1055" s="2"/>
      <c r="AM1055" s="2"/>
    </row>
    <row r="1056" spans="1:39" x14ac:dyDescent="0.25">
      <c r="A1056" s="2" t="s">
        <v>15</v>
      </c>
      <c r="B1056" s="2" t="s">
        <v>465</v>
      </c>
      <c r="C1056" s="2">
        <v>50</v>
      </c>
      <c r="D1056" s="2" t="s">
        <v>587</v>
      </c>
      <c r="E1056" s="46">
        <v>42506</v>
      </c>
      <c r="F1056" s="245">
        <v>0.58333333333333337</v>
      </c>
      <c r="G1056" s="2" t="s">
        <v>588</v>
      </c>
      <c r="H1056" s="2" t="s">
        <v>589</v>
      </c>
      <c r="I1056" s="2">
        <v>4</v>
      </c>
      <c r="J1056" s="2" t="s">
        <v>591</v>
      </c>
      <c r="K1056" s="2"/>
      <c r="L1056" s="2"/>
      <c r="M1056" s="2"/>
      <c r="U1056" s="2"/>
      <c r="V1056" s="2"/>
      <c r="W1056" s="2"/>
      <c r="X1056" s="2"/>
      <c r="Y1056" s="2"/>
      <c r="Z1056" s="2"/>
      <c r="AA1056" s="2"/>
      <c r="AB1056" s="2"/>
      <c r="AC1056" s="2"/>
      <c r="AD1056" s="2"/>
      <c r="AE1056" s="2"/>
      <c r="AF1056" s="2"/>
      <c r="AG1056" s="2"/>
      <c r="AH1056" s="2"/>
      <c r="AI1056" s="2"/>
      <c r="AJ1056" s="2"/>
      <c r="AK1056" s="2"/>
      <c r="AL1056" s="2"/>
      <c r="AM1056" s="2"/>
    </row>
    <row r="1057" spans="1:39" x14ac:dyDescent="0.25">
      <c r="A1057" s="2" t="s">
        <v>15</v>
      </c>
      <c r="B1057" s="2" t="s">
        <v>465</v>
      </c>
      <c r="C1057" s="2">
        <v>28</v>
      </c>
      <c r="D1057" s="2" t="s">
        <v>595</v>
      </c>
      <c r="E1057" s="46">
        <v>42506</v>
      </c>
      <c r="F1057" s="245">
        <v>0.44444444444444442</v>
      </c>
      <c r="G1057" s="2" t="s">
        <v>361</v>
      </c>
      <c r="H1057" s="2" t="s">
        <v>362</v>
      </c>
      <c r="I1057" s="2">
        <v>4</v>
      </c>
      <c r="J1057" s="2" t="s">
        <v>599</v>
      </c>
      <c r="K1057" s="2"/>
      <c r="L1057" s="2"/>
      <c r="M1057" s="2"/>
      <c r="U1057" s="2"/>
      <c r="V1057" s="2"/>
      <c r="W1057" s="2"/>
      <c r="X1057" s="2"/>
      <c r="Y1057" s="2"/>
      <c r="Z1057" s="2"/>
      <c r="AA1057" s="2"/>
      <c r="AB1057" s="2"/>
      <c r="AC1057" s="2"/>
      <c r="AD1057" s="2"/>
      <c r="AE1057" s="2"/>
      <c r="AF1057" s="2"/>
      <c r="AG1057" s="2"/>
      <c r="AH1057" s="2"/>
      <c r="AI1057" s="2"/>
      <c r="AJ1057" s="2"/>
      <c r="AK1057" s="2"/>
      <c r="AL1057" s="2"/>
      <c r="AM1057" s="2"/>
    </row>
    <row r="1058" spans="1:39" x14ac:dyDescent="0.25">
      <c r="A1058" s="2" t="s">
        <v>15</v>
      </c>
      <c r="B1058" s="2" t="s">
        <v>465</v>
      </c>
      <c r="C1058" s="2">
        <v>20</v>
      </c>
      <c r="D1058" s="2" t="s">
        <v>595</v>
      </c>
      <c r="E1058" s="46">
        <v>42506</v>
      </c>
      <c r="F1058" s="245">
        <v>0.625</v>
      </c>
      <c r="G1058" s="2" t="s">
        <v>301</v>
      </c>
      <c r="H1058" s="2" t="s">
        <v>475</v>
      </c>
      <c r="I1058" s="2">
        <v>4</v>
      </c>
      <c r="J1058" s="2"/>
      <c r="K1058" s="2"/>
      <c r="L1058" s="2"/>
      <c r="M1058" s="2"/>
      <c r="U1058" s="2"/>
      <c r="V1058" s="2"/>
      <c r="W1058" s="2"/>
      <c r="X1058" s="2"/>
      <c r="Y1058" s="2"/>
      <c r="Z1058" s="2"/>
      <c r="AA1058" s="2"/>
      <c r="AB1058" s="2"/>
      <c r="AC1058" s="2"/>
      <c r="AD1058" s="2"/>
      <c r="AE1058" s="2"/>
      <c r="AF1058" s="2"/>
      <c r="AG1058" s="2"/>
      <c r="AH1058" s="2"/>
      <c r="AI1058" s="2"/>
      <c r="AJ1058" s="2"/>
      <c r="AK1058" s="2"/>
      <c r="AL1058" s="2"/>
      <c r="AM1058" s="2"/>
    </row>
    <row r="1059" spans="1:39" x14ac:dyDescent="0.25">
      <c r="A1059" s="2" t="s">
        <v>15</v>
      </c>
      <c r="B1059" s="2" t="s">
        <v>465</v>
      </c>
      <c r="C1059" s="2">
        <v>22</v>
      </c>
      <c r="D1059" s="2" t="s">
        <v>595</v>
      </c>
      <c r="E1059" s="46">
        <v>42506</v>
      </c>
      <c r="F1059" s="245">
        <v>0.65138888888888891</v>
      </c>
      <c r="G1059" s="2" t="s">
        <v>368</v>
      </c>
      <c r="H1059" s="2" t="s">
        <v>369</v>
      </c>
      <c r="I1059" s="2">
        <v>2</v>
      </c>
      <c r="J1059" s="2" t="s">
        <v>608</v>
      </c>
      <c r="K1059" s="2"/>
      <c r="L1059" s="2"/>
      <c r="M1059" s="2"/>
      <c r="U1059" s="2"/>
      <c r="V1059" s="2"/>
      <c r="W1059" s="2"/>
      <c r="X1059" s="2"/>
      <c r="Y1059" s="2"/>
      <c r="Z1059" s="2"/>
      <c r="AA1059" s="2"/>
      <c r="AB1059" s="2"/>
      <c r="AC1059" s="2"/>
      <c r="AD1059" s="2"/>
      <c r="AE1059" s="2"/>
      <c r="AF1059" s="2"/>
      <c r="AG1059" s="2"/>
      <c r="AH1059" s="2"/>
      <c r="AI1059" s="2"/>
      <c r="AJ1059" s="2"/>
      <c r="AK1059" s="2"/>
      <c r="AL1059" s="2"/>
      <c r="AM1059" s="2"/>
    </row>
    <row r="1060" spans="1:39" x14ac:dyDescent="0.25">
      <c r="A1060" s="2" t="s">
        <v>15</v>
      </c>
      <c r="B1060" s="2" t="s">
        <v>465</v>
      </c>
      <c r="C1060" s="2">
        <v>20</v>
      </c>
      <c r="D1060" s="2" t="s">
        <v>595</v>
      </c>
      <c r="E1060" s="46">
        <v>42510</v>
      </c>
      <c r="F1060" s="245">
        <v>0.54166666666666663</v>
      </c>
      <c r="G1060" s="2" t="s">
        <v>361</v>
      </c>
      <c r="H1060" s="2" t="s">
        <v>362</v>
      </c>
      <c r="I1060" s="2">
        <v>25</v>
      </c>
      <c r="J1060" s="2" t="s">
        <v>602</v>
      </c>
      <c r="K1060" s="2"/>
      <c r="L1060" s="2"/>
      <c r="M1060" s="2"/>
      <c r="U1060" s="2"/>
      <c r="V1060" s="2"/>
      <c r="W1060" s="2"/>
      <c r="X1060" s="2"/>
      <c r="Y1060" s="2"/>
      <c r="Z1060" s="2"/>
      <c r="AA1060" s="2"/>
      <c r="AB1060" s="2"/>
      <c r="AC1060" s="2"/>
      <c r="AD1060" s="2"/>
      <c r="AE1060" s="2"/>
      <c r="AF1060" s="2"/>
      <c r="AG1060" s="2"/>
      <c r="AH1060" s="2"/>
      <c r="AI1060" s="2"/>
      <c r="AJ1060" s="2"/>
      <c r="AK1060" s="2"/>
      <c r="AL1060" s="2"/>
      <c r="AM1060" s="2"/>
    </row>
    <row r="1061" spans="1:39" s="2" customFormat="1" x14ac:dyDescent="0.25">
      <c r="A1061" s="2" t="s">
        <v>15</v>
      </c>
      <c r="B1061" s="2" t="s">
        <v>465</v>
      </c>
      <c r="C1061" s="2">
        <v>6</v>
      </c>
      <c r="D1061" s="2" t="s">
        <v>614</v>
      </c>
      <c r="E1061" s="46">
        <v>42510</v>
      </c>
      <c r="F1061" s="245">
        <v>0.4381944444444445</v>
      </c>
      <c r="G1061" s="2" t="s">
        <v>615</v>
      </c>
      <c r="H1061" s="2" t="s">
        <v>616</v>
      </c>
      <c r="I1061" s="2">
        <v>1</v>
      </c>
      <c r="J1061" s="2" t="s">
        <v>385</v>
      </c>
    </row>
    <row r="1062" spans="1:39" x14ac:dyDescent="0.25">
      <c r="A1062" s="2" t="s">
        <v>15</v>
      </c>
      <c r="B1062" s="2" t="s">
        <v>465</v>
      </c>
      <c r="C1062" s="2">
        <v>100</v>
      </c>
      <c r="D1062" s="2" t="s">
        <v>587</v>
      </c>
      <c r="E1062" s="46">
        <v>42511</v>
      </c>
      <c r="F1062" s="245">
        <v>0.58333333333333337</v>
      </c>
      <c r="G1062" s="2" t="s">
        <v>588</v>
      </c>
      <c r="H1062" s="2" t="s">
        <v>589</v>
      </c>
      <c r="I1062" s="2">
        <v>3</v>
      </c>
      <c r="J1062" s="2" t="s">
        <v>590</v>
      </c>
      <c r="K1062" s="2"/>
      <c r="L1062" s="2"/>
      <c r="M1062" s="2"/>
      <c r="U1062" s="2"/>
      <c r="V1062" s="2"/>
      <c r="W1062" s="2"/>
      <c r="X1062" s="2"/>
      <c r="Y1062" s="2"/>
      <c r="Z1062" s="2"/>
      <c r="AA1062" s="2"/>
      <c r="AB1062" s="2"/>
      <c r="AC1062" s="2"/>
      <c r="AD1062" s="2"/>
      <c r="AE1062" s="2"/>
      <c r="AF1062" s="2"/>
      <c r="AG1062" s="2"/>
      <c r="AH1062" s="2"/>
      <c r="AI1062" s="2"/>
      <c r="AJ1062" s="2"/>
      <c r="AK1062" s="2"/>
      <c r="AL1062" s="2"/>
      <c r="AM1062" s="2"/>
    </row>
    <row r="1063" spans="1:39" x14ac:dyDescent="0.25">
      <c r="A1063" s="2" t="s">
        <v>15</v>
      </c>
      <c r="B1063" s="2" t="s">
        <v>465</v>
      </c>
      <c r="C1063" s="2">
        <v>67</v>
      </c>
      <c r="D1063" s="2" t="s">
        <v>595</v>
      </c>
      <c r="E1063" s="46">
        <v>42516</v>
      </c>
      <c r="F1063" s="245">
        <v>0.69444444444444453</v>
      </c>
      <c r="G1063" s="2" t="s">
        <v>361</v>
      </c>
      <c r="H1063" s="2" t="s">
        <v>362</v>
      </c>
      <c r="I1063" s="2">
        <v>2</v>
      </c>
      <c r="J1063" s="2" t="s">
        <v>609</v>
      </c>
      <c r="K1063" s="2"/>
      <c r="L1063" s="2"/>
      <c r="M1063" s="2"/>
      <c r="U1063" s="2"/>
      <c r="V1063" s="2"/>
      <c r="W1063" s="2"/>
      <c r="X1063" s="2"/>
      <c r="Y1063" s="2"/>
      <c r="Z1063" s="2"/>
      <c r="AA1063" s="2"/>
      <c r="AB1063" s="2"/>
      <c r="AC1063" s="2"/>
      <c r="AD1063" s="2"/>
      <c r="AE1063" s="2"/>
      <c r="AF1063" s="2"/>
      <c r="AG1063" s="2"/>
      <c r="AH1063" s="2"/>
      <c r="AI1063" s="2"/>
      <c r="AJ1063" s="2"/>
      <c r="AK1063" s="2"/>
      <c r="AL1063" s="2"/>
      <c r="AM1063" s="2"/>
    </row>
    <row r="1064" spans="1:39" x14ac:dyDescent="0.25">
      <c r="A1064" s="2"/>
      <c r="C1064" s="2">
        <f>SUM(C1049:C1063)</f>
        <v>604</v>
      </c>
      <c r="D1064" s="2"/>
      <c r="E1064" s="46"/>
      <c r="F1064" s="245"/>
      <c r="G1064" s="2"/>
      <c r="H1064" s="2"/>
      <c r="I1064" s="2"/>
      <c r="J1064" s="2"/>
      <c r="K1064" s="2"/>
      <c r="L1064" s="2"/>
      <c r="M1064" s="2"/>
      <c r="U1064" s="2"/>
      <c r="V1064" s="2"/>
      <c r="W1064" s="2"/>
      <c r="X1064" s="2"/>
      <c r="Y1064" s="2"/>
      <c r="Z1064" s="2"/>
      <c r="AA1064" s="2"/>
      <c r="AB1064" s="2"/>
      <c r="AC1064" s="2"/>
      <c r="AD1064" s="2"/>
      <c r="AE1064" s="2"/>
      <c r="AF1064" s="2"/>
      <c r="AG1064" s="2"/>
      <c r="AH1064" s="2"/>
      <c r="AI1064" s="2"/>
      <c r="AJ1064" s="2"/>
      <c r="AK1064" s="2"/>
      <c r="AL1064" s="2"/>
      <c r="AM1064" s="2"/>
    </row>
    <row r="1065" spans="1:39" x14ac:dyDescent="0.25">
      <c r="A1065" s="2" t="s">
        <v>467</v>
      </c>
      <c r="B1065" s="2" t="s">
        <v>468</v>
      </c>
      <c r="C1065" s="2">
        <v>20</v>
      </c>
      <c r="D1065" s="2" t="s">
        <v>587</v>
      </c>
      <c r="E1065" s="46">
        <v>42492</v>
      </c>
      <c r="F1065" s="245">
        <v>0.64583333333333337</v>
      </c>
      <c r="G1065" s="2" t="s">
        <v>323</v>
      </c>
      <c r="H1065" s="2" t="s">
        <v>324</v>
      </c>
      <c r="I1065" s="2">
        <v>4</v>
      </c>
      <c r="J1065" s="2"/>
      <c r="K1065" s="2"/>
      <c r="L1065" s="2"/>
      <c r="M1065" s="2"/>
      <c r="U1065" s="2"/>
      <c r="V1065" s="2"/>
      <c r="W1065" s="2"/>
      <c r="X1065" s="2"/>
      <c r="Y1065" s="2"/>
      <c r="Z1065" s="2"/>
      <c r="AA1065" s="2"/>
      <c r="AB1065" s="2"/>
      <c r="AC1065" s="2"/>
      <c r="AD1065" s="2"/>
      <c r="AE1065" s="2"/>
      <c r="AF1065" s="2"/>
      <c r="AG1065" s="2"/>
      <c r="AH1065" s="2"/>
      <c r="AI1065" s="2"/>
      <c r="AJ1065" s="2"/>
      <c r="AK1065" s="2"/>
      <c r="AL1065" s="2"/>
      <c r="AM1065" s="2"/>
    </row>
    <row r="1066" spans="1:39" x14ac:dyDescent="0.25">
      <c r="A1066" s="2"/>
      <c r="C1066" s="2">
        <f>SUM(C1065)</f>
        <v>20</v>
      </c>
      <c r="D1066" s="2"/>
      <c r="E1066" s="46"/>
      <c r="F1066" s="245"/>
      <c r="G1066" s="2"/>
      <c r="H1066" s="2"/>
      <c r="I1066" s="2"/>
      <c r="J1066" s="2"/>
      <c r="K1066" s="2"/>
      <c r="L1066" s="2"/>
      <c r="M1066" s="2"/>
      <c r="U1066" s="2"/>
      <c r="V1066" s="2"/>
      <c r="W1066" s="2"/>
      <c r="X1066" s="2"/>
      <c r="Y1066" s="2"/>
      <c r="Z1066" s="2"/>
      <c r="AA1066" s="2"/>
      <c r="AB1066" s="2"/>
      <c r="AC1066" s="2"/>
      <c r="AD1066" s="2"/>
      <c r="AE1066" s="2"/>
      <c r="AF1066" s="2"/>
      <c r="AG1066" s="2"/>
      <c r="AH1066" s="2"/>
      <c r="AI1066" s="2"/>
      <c r="AJ1066" s="2"/>
      <c r="AK1066" s="2"/>
      <c r="AL1066" s="2"/>
      <c r="AM1066" s="2"/>
    </row>
    <row r="1067" spans="1:39" x14ac:dyDescent="0.25">
      <c r="A1067" s="2" t="s">
        <v>11</v>
      </c>
      <c r="B1067" s="2" t="s">
        <v>486</v>
      </c>
      <c r="C1067" s="2">
        <v>60</v>
      </c>
      <c r="D1067" s="2" t="s">
        <v>595</v>
      </c>
      <c r="E1067" s="46">
        <v>42486</v>
      </c>
      <c r="F1067" s="245">
        <v>0.68055555555555547</v>
      </c>
      <c r="G1067" s="2" t="s">
        <v>361</v>
      </c>
      <c r="H1067" s="2" t="s">
        <v>362</v>
      </c>
      <c r="I1067" s="2">
        <v>2</v>
      </c>
      <c r="J1067" s="2" t="s">
        <v>596</v>
      </c>
      <c r="K1067" s="2"/>
      <c r="L1067" s="2"/>
      <c r="M1067" s="2"/>
      <c r="U1067" s="2"/>
      <c r="V1067" s="2"/>
      <c r="W1067" s="2"/>
      <c r="X1067" s="2"/>
      <c r="Y1067" s="2"/>
      <c r="Z1067" s="2"/>
      <c r="AA1067" s="2"/>
      <c r="AB1067" s="2"/>
      <c r="AC1067" s="2"/>
      <c r="AD1067" s="2"/>
      <c r="AE1067" s="2"/>
      <c r="AF1067" s="2"/>
      <c r="AG1067" s="2"/>
      <c r="AH1067" s="2"/>
      <c r="AI1067" s="2"/>
      <c r="AJ1067" s="2"/>
      <c r="AK1067" s="2"/>
    </row>
    <row r="1068" spans="1:39" x14ac:dyDescent="0.25">
      <c r="A1068" s="2" t="s">
        <v>11</v>
      </c>
      <c r="B1068" s="2" t="s">
        <v>486</v>
      </c>
      <c r="C1068" s="2">
        <v>90</v>
      </c>
      <c r="D1068" s="2" t="s">
        <v>595</v>
      </c>
      <c r="E1068" s="46">
        <v>42491</v>
      </c>
      <c r="F1068" s="245">
        <v>0.33680555555555558</v>
      </c>
      <c r="G1068" s="2" t="s">
        <v>361</v>
      </c>
      <c r="H1068" s="2" t="s">
        <v>362</v>
      </c>
      <c r="I1068" s="2">
        <v>2</v>
      </c>
      <c r="J1068" s="2" t="s">
        <v>605</v>
      </c>
      <c r="K1068" s="2"/>
      <c r="L1068" s="2"/>
      <c r="M1068" s="2"/>
      <c r="U1068" s="2"/>
      <c r="V1068" s="2"/>
      <c r="W1068" s="2"/>
      <c r="X1068" s="2"/>
      <c r="Y1068" s="2"/>
      <c r="Z1068" s="2"/>
      <c r="AA1068" s="2"/>
      <c r="AB1068" s="2"/>
      <c r="AC1068" s="2"/>
      <c r="AD1068" s="2"/>
      <c r="AE1068" s="2"/>
      <c r="AF1068" s="2"/>
      <c r="AG1068" s="2"/>
      <c r="AH1068" s="2"/>
      <c r="AI1068" s="2"/>
      <c r="AJ1068" s="2"/>
      <c r="AK1068" s="2"/>
    </row>
    <row r="1069" spans="1:39" s="2" customFormat="1" x14ac:dyDescent="0.25">
      <c r="A1069" s="2" t="s">
        <v>11</v>
      </c>
      <c r="B1069" s="2" t="s">
        <v>486</v>
      </c>
      <c r="C1069" s="2">
        <v>2100</v>
      </c>
      <c r="D1069" s="2" t="s">
        <v>595</v>
      </c>
      <c r="E1069" s="46">
        <v>42496</v>
      </c>
      <c r="F1069" s="245">
        <v>0.54513888888888895</v>
      </c>
      <c r="G1069" s="2" t="s">
        <v>361</v>
      </c>
      <c r="H1069" s="2" t="s">
        <v>362</v>
      </c>
      <c r="I1069" s="2">
        <v>5</v>
      </c>
      <c r="J1069" s="2" t="s">
        <v>606</v>
      </c>
    </row>
    <row r="1070" spans="1:39" x14ac:dyDescent="0.25">
      <c r="A1070" s="2" t="s">
        <v>11</v>
      </c>
      <c r="B1070" s="2" t="s">
        <v>486</v>
      </c>
      <c r="C1070" s="2">
        <v>1100</v>
      </c>
      <c r="D1070" s="2" t="s">
        <v>595</v>
      </c>
      <c r="E1070" s="46">
        <v>42497</v>
      </c>
      <c r="F1070" s="245">
        <v>0.57986111111111105</v>
      </c>
      <c r="G1070" s="2" t="s">
        <v>361</v>
      </c>
      <c r="H1070" s="2" t="s">
        <v>362</v>
      </c>
      <c r="I1070" s="2">
        <v>3</v>
      </c>
      <c r="J1070" s="2" t="s">
        <v>603</v>
      </c>
      <c r="K1070" s="2"/>
      <c r="L1070" s="2"/>
      <c r="M1070" s="2"/>
      <c r="U1070" s="2"/>
      <c r="V1070" s="2"/>
      <c r="W1070" s="2"/>
      <c r="X1070" s="2"/>
      <c r="Y1070" s="2"/>
      <c r="Z1070" s="2"/>
      <c r="AA1070" s="2"/>
      <c r="AB1070" s="2"/>
      <c r="AC1070" s="2"/>
      <c r="AD1070" s="2"/>
      <c r="AE1070" s="2"/>
      <c r="AF1070" s="2"/>
      <c r="AG1070" s="2"/>
      <c r="AH1070" s="2"/>
      <c r="AI1070" s="2"/>
      <c r="AJ1070" s="2"/>
      <c r="AK1070" s="2"/>
    </row>
    <row r="1071" spans="1:39" x14ac:dyDescent="0.25">
      <c r="A1071" s="2" t="s">
        <v>11</v>
      </c>
      <c r="B1071" s="2" t="s">
        <v>486</v>
      </c>
      <c r="C1071" s="2">
        <v>35</v>
      </c>
      <c r="D1071" s="2" t="s">
        <v>595</v>
      </c>
      <c r="E1071" s="46">
        <v>42501</v>
      </c>
      <c r="F1071" s="245">
        <v>0.72222222222222221</v>
      </c>
      <c r="G1071" s="2" t="s">
        <v>361</v>
      </c>
      <c r="H1071" s="2" t="s">
        <v>362</v>
      </c>
      <c r="I1071" s="2">
        <v>3</v>
      </c>
      <c r="J1071" s="2" t="s">
        <v>604</v>
      </c>
      <c r="K1071" s="2"/>
      <c r="L1071" s="2"/>
      <c r="M1071" s="2"/>
      <c r="U1071" s="2"/>
      <c r="V1071" s="2"/>
      <c r="W1071" s="2"/>
      <c r="X1071" s="2"/>
      <c r="Y1071" s="2"/>
      <c r="Z1071" s="2"/>
      <c r="AA1071" s="2"/>
      <c r="AB1071" s="2"/>
      <c r="AC1071" s="2"/>
      <c r="AD1071" s="2"/>
      <c r="AE1071" s="2"/>
      <c r="AF1071" s="2"/>
      <c r="AG1071" s="2"/>
      <c r="AH1071" s="2"/>
      <c r="AI1071" s="2"/>
      <c r="AJ1071" s="2"/>
      <c r="AK1071" s="2"/>
    </row>
    <row r="1072" spans="1:39" s="2" customFormat="1" x14ac:dyDescent="0.25">
      <c r="A1072" s="2" t="s">
        <v>11</v>
      </c>
      <c r="B1072" s="2" t="s">
        <v>486</v>
      </c>
      <c r="C1072" s="2">
        <v>37</v>
      </c>
      <c r="D1072" s="2" t="s">
        <v>595</v>
      </c>
      <c r="E1072" s="46">
        <v>42504</v>
      </c>
      <c r="F1072" s="245">
        <v>0.49652777777777773</v>
      </c>
      <c r="G1072" s="2" t="s">
        <v>368</v>
      </c>
      <c r="H1072" s="2" t="s">
        <v>369</v>
      </c>
      <c r="I1072" s="2">
        <v>3</v>
      </c>
      <c r="J1072" s="2" t="s">
        <v>600</v>
      </c>
    </row>
    <row r="1073" spans="1:37" x14ac:dyDescent="0.25">
      <c r="A1073" s="2" t="s">
        <v>11</v>
      </c>
      <c r="B1073" s="2" t="s">
        <v>486</v>
      </c>
      <c r="C1073" s="2">
        <v>1000</v>
      </c>
      <c r="D1073" s="2" t="s">
        <v>587</v>
      </c>
      <c r="E1073" s="46">
        <v>42506</v>
      </c>
      <c r="F1073" s="245">
        <v>0.58333333333333337</v>
      </c>
      <c r="G1073" s="2" t="s">
        <v>588</v>
      </c>
      <c r="H1073" s="2" t="s">
        <v>589</v>
      </c>
      <c r="I1073" s="2">
        <v>4</v>
      </c>
      <c r="J1073" s="2" t="s">
        <v>591</v>
      </c>
      <c r="K1073" s="2"/>
      <c r="L1073" s="2"/>
      <c r="M1073" s="2"/>
      <c r="U1073" s="2"/>
      <c r="V1073" s="2"/>
      <c r="W1073" s="2"/>
      <c r="X1073" s="2"/>
      <c r="Y1073" s="2"/>
      <c r="Z1073" s="2"/>
      <c r="AA1073" s="2">
        <f>SUM(AA1051:AA1072)</f>
        <v>0</v>
      </c>
      <c r="AB1073" s="2"/>
      <c r="AC1073" s="2"/>
      <c r="AD1073" s="2"/>
      <c r="AE1073" s="2"/>
      <c r="AF1073" s="2"/>
      <c r="AG1073" s="2"/>
      <c r="AH1073" s="2"/>
      <c r="AI1073" s="2"/>
      <c r="AJ1073" s="2"/>
      <c r="AK1073" s="2"/>
    </row>
    <row r="1074" spans="1:37" x14ac:dyDescent="0.25">
      <c r="A1074" s="2" t="s">
        <v>11</v>
      </c>
      <c r="B1074" s="2" t="s">
        <v>486</v>
      </c>
      <c r="C1074" s="2">
        <v>300</v>
      </c>
      <c r="D1074" s="2" t="s">
        <v>595</v>
      </c>
      <c r="E1074" s="46">
        <v>42506</v>
      </c>
      <c r="F1074" s="245">
        <v>0.44444444444444442</v>
      </c>
      <c r="G1074" s="2" t="s">
        <v>361</v>
      </c>
      <c r="H1074" s="2" t="s">
        <v>362</v>
      </c>
      <c r="I1074" s="2">
        <v>4</v>
      </c>
      <c r="J1074" s="2" t="s">
        <v>599</v>
      </c>
      <c r="K1074" s="2"/>
      <c r="L1074" s="2"/>
      <c r="M1074" s="2"/>
      <c r="U1074" s="2"/>
      <c r="V1074" s="2"/>
      <c r="W1074" s="2"/>
      <c r="X1074" s="2"/>
      <c r="Y1074" s="2"/>
      <c r="Z1074" s="2"/>
      <c r="AA1074" s="2">
        <f>SUM(AA1051:AA1073)</f>
        <v>0</v>
      </c>
      <c r="AB1074" s="2"/>
      <c r="AC1074" s="2"/>
      <c r="AD1074" s="2"/>
      <c r="AE1074" s="2"/>
      <c r="AF1074" s="2"/>
      <c r="AG1074" s="2"/>
      <c r="AH1074" s="2"/>
      <c r="AI1074" s="2"/>
      <c r="AJ1074" s="2"/>
      <c r="AK1074" s="2"/>
    </row>
    <row r="1075" spans="1:37" x14ac:dyDescent="0.25">
      <c r="A1075" s="2" t="s">
        <v>11</v>
      </c>
      <c r="B1075" s="2" t="s">
        <v>486</v>
      </c>
      <c r="C1075" s="2">
        <v>50</v>
      </c>
      <c r="D1075" s="2" t="s">
        <v>595</v>
      </c>
      <c r="E1075" s="46">
        <v>42506</v>
      </c>
      <c r="F1075" s="245">
        <v>0.625</v>
      </c>
      <c r="G1075" s="2" t="s">
        <v>301</v>
      </c>
      <c r="H1075" s="2" t="s">
        <v>475</v>
      </c>
      <c r="I1075" s="2">
        <v>4</v>
      </c>
      <c r="J1075" s="2"/>
      <c r="K1075" s="2"/>
      <c r="L1075" s="2"/>
      <c r="M1075" s="2"/>
      <c r="U1075" s="2"/>
      <c r="V1075" s="2"/>
      <c r="W1075" s="2"/>
      <c r="X1075" s="2"/>
      <c r="Y1075" s="2"/>
      <c r="Z1075" s="2"/>
      <c r="AA1075" s="2">
        <f>SUM(AA1054:AA1074)</f>
        <v>0</v>
      </c>
      <c r="AB1075" s="2"/>
      <c r="AC1075" s="2"/>
      <c r="AD1075" s="2"/>
      <c r="AE1075" s="2"/>
      <c r="AF1075" s="2"/>
      <c r="AG1075" s="2"/>
      <c r="AH1075" s="2"/>
      <c r="AI1075" s="2"/>
      <c r="AJ1075" s="2"/>
      <c r="AK1075" s="2"/>
    </row>
    <row r="1076" spans="1:37" x14ac:dyDescent="0.25">
      <c r="A1076" s="2" t="s">
        <v>11</v>
      </c>
      <c r="B1076" s="2" t="s">
        <v>486</v>
      </c>
      <c r="C1076" s="2">
        <v>64</v>
      </c>
      <c r="D1076" s="2" t="s">
        <v>595</v>
      </c>
      <c r="E1076" s="46">
        <v>42506</v>
      </c>
      <c r="F1076" s="245">
        <v>0.65138888888888891</v>
      </c>
      <c r="G1076" s="2" t="s">
        <v>368</v>
      </c>
      <c r="H1076" s="2" t="s">
        <v>369</v>
      </c>
      <c r="I1076" s="2">
        <v>2</v>
      </c>
      <c r="J1076" s="2" t="s">
        <v>608</v>
      </c>
      <c r="K1076" s="2"/>
      <c r="L1076" s="2"/>
      <c r="M1076" s="2"/>
      <c r="U1076" s="2"/>
      <c r="V1076" s="2"/>
      <c r="W1076" s="2"/>
      <c r="X1076" s="2"/>
      <c r="Y1076" s="2"/>
      <c r="Z1076" s="2"/>
      <c r="AA1076" s="2">
        <f>SUM(AA1057:AA1075)</f>
        <v>0</v>
      </c>
      <c r="AB1076" s="2"/>
      <c r="AC1076" s="2"/>
      <c r="AD1076" s="2"/>
      <c r="AE1076" s="2"/>
      <c r="AF1076" s="2"/>
      <c r="AG1076" s="2"/>
      <c r="AH1076" s="2"/>
      <c r="AI1076" s="2"/>
      <c r="AJ1076" s="2"/>
      <c r="AK1076" s="2"/>
    </row>
    <row r="1077" spans="1:37" x14ac:dyDescent="0.25">
      <c r="A1077" s="2" t="s">
        <v>11</v>
      </c>
      <c r="B1077" s="2" t="s">
        <v>486</v>
      </c>
      <c r="C1077" s="2">
        <v>15</v>
      </c>
      <c r="D1077" s="2" t="s">
        <v>614</v>
      </c>
      <c r="E1077" s="46">
        <v>42510</v>
      </c>
      <c r="F1077" s="245">
        <v>0.4381944444444445</v>
      </c>
      <c r="G1077" s="2" t="s">
        <v>615</v>
      </c>
      <c r="H1077" s="2" t="s">
        <v>616</v>
      </c>
      <c r="I1077" s="2">
        <v>1</v>
      </c>
      <c r="J1077" s="2" t="s">
        <v>385</v>
      </c>
      <c r="K1077" s="2"/>
      <c r="L1077" s="2"/>
      <c r="M1077" s="2"/>
      <c r="AA1077">
        <f>SUM(AA1057:AA1076)</f>
        <v>0</v>
      </c>
    </row>
    <row r="1078" spans="1:37" x14ac:dyDescent="0.25">
      <c r="A1078" s="2" t="s">
        <v>11</v>
      </c>
      <c r="B1078" s="2" t="s">
        <v>486</v>
      </c>
      <c r="C1078" s="2">
        <v>50</v>
      </c>
      <c r="D1078" s="2" t="s">
        <v>587</v>
      </c>
      <c r="E1078" s="46">
        <v>42511</v>
      </c>
      <c r="F1078" s="245">
        <v>0.58333333333333337</v>
      </c>
      <c r="G1078" s="2" t="s">
        <v>588</v>
      </c>
      <c r="H1078" s="2" t="s">
        <v>589</v>
      </c>
      <c r="I1078" s="2">
        <v>3</v>
      </c>
      <c r="J1078" s="2" t="s">
        <v>590</v>
      </c>
      <c r="K1078" s="2"/>
      <c r="L1078" s="2"/>
      <c r="M1078" s="2"/>
      <c r="T1078" s="2"/>
      <c r="U1078" s="2"/>
      <c r="V1078" s="2"/>
      <c r="W1078" s="2"/>
      <c r="X1078" s="2"/>
    </row>
    <row r="1079" spans="1:37" x14ac:dyDescent="0.25">
      <c r="A1079" s="2" t="s">
        <v>11</v>
      </c>
      <c r="B1079" s="2" t="s">
        <v>486</v>
      </c>
      <c r="C1079" s="2">
        <v>17</v>
      </c>
      <c r="D1079" s="2" t="s">
        <v>595</v>
      </c>
      <c r="E1079" s="46">
        <v>42516</v>
      </c>
      <c r="F1079" s="245">
        <v>0.69444444444444453</v>
      </c>
      <c r="G1079" s="2" t="s">
        <v>361</v>
      </c>
      <c r="H1079" s="2" t="s">
        <v>362</v>
      </c>
      <c r="I1079" s="2">
        <v>2</v>
      </c>
      <c r="J1079" s="2" t="s">
        <v>609</v>
      </c>
      <c r="K1079" s="2"/>
      <c r="L1079" s="2"/>
      <c r="M1079" s="2"/>
      <c r="T1079" s="2"/>
      <c r="U1079" s="2"/>
      <c r="V1079" s="2"/>
      <c r="W1079" s="2"/>
      <c r="X1079" s="2"/>
    </row>
    <row r="1080" spans="1:37" x14ac:dyDescent="0.25">
      <c r="A1080" s="2"/>
      <c r="C1080" s="2">
        <f>SUM(C1067:C1079)</f>
        <v>4918</v>
      </c>
      <c r="D1080" s="2"/>
      <c r="E1080" s="46"/>
      <c r="F1080" s="245"/>
      <c r="G1080" s="2"/>
      <c r="H1080" s="2"/>
      <c r="I1080" s="2"/>
      <c r="J1080" s="2"/>
      <c r="K1080" s="2"/>
      <c r="L1080" s="2"/>
      <c r="M1080" s="2"/>
      <c r="T1080" s="2"/>
      <c r="U1080" s="2"/>
      <c r="V1080" s="2"/>
      <c r="W1080" s="2"/>
      <c r="X1080" s="2"/>
    </row>
    <row r="1081" spans="1:37" s="2" customFormat="1" x14ac:dyDescent="0.25">
      <c r="A1081" s="2" t="s">
        <v>7</v>
      </c>
      <c r="B1081" s="2" t="s">
        <v>490</v>
      </c>
      <c r="C1081" s="2">
        <v>2</v>
      </c>
      <c r="D1081" s="2" t="s">
        <v>595</v>
      </c>
      <c r="E1081" s="46">
        <v>42496</v>
      </c>
      <c r="F1081" s="245">
        <v>0.54513888888888895</v>
      </c>
      <c r="G1081" s="2" t="s">
        <v>361</v>
      </c>
      <c r="H1081" s="2" t="s">
        <v>362</v>
      </c>
      <c r="I1081" s="2">
        <v>5</v>
      </c>
      <c r="J1081" s="2" t="s">
        <v>606</v>
      </c>
    </row>
    <row r="1082" spans="1:37" x14ac:dyDescent="0.25">
      <c r="A1082" s="2" t="s">
        <v>7</v>
      </c>
      <c r="B1082" s="2" t="s">
        <v>490</v>
      </c>
      <c r="C1082" s="2">
        <v>2</v>
      </c>
      <c r="D1082" s="2" t="s">
        <v>595</v>
      </c>
      <c r="E1082" s="46">
        <v>42497</v>
      </c>
      <c r="F1082" s="245">
        <v>0.57986111111111105</v>
      </c>
      <c r="G1082" s="2" t="s">
        <v>361</v>
      </c>
      <c r="H1082" s="2" t="s">
        <v>362</v>
      </c>
      <c r="I1082" s="2">
        <v>3</v>
      </c>
      <c r="J1082" s="2" t="s">
        <v>603</v>
      </c>
      <c r="K1082" s="2"/>
      <c r="L1082" s="2"/>
      <c r="M1082" s="2"/>
      <c r="T1082" s="2"/>
      <c r="U1082" s="2"/>
      <c r="V1082" s="2"/>
      <c r="W1082" s="2"/>
      <c r="X1082" s="2"/>
    </row>
    <row r="1083" spans="1:37" x14ac:dyDescent="0.25">
      <c r="A1083" s="2" t="s">
        <v>7</v>
      </c>
      <c r="B1083" s="2" t="s">
        <v>490</v>
      </c>
      <c r="C1083" s="2">
        <v>1</v>
      </c>
      <c r="D1083" s="2" t="s">
        <v>595</v>
      </c>
      <c r="E1083" s="46">
        <v>42501</v>
      </c>
      <c r="F1083" s="245">
        <v>0.72222222222222221</v>
      </c>
      <c r="G1083" s="2" t="s">
        <v>361</v>
      </c>
      <c r="H1083" s="2" t="s">
        <v>362</v>
      </c>
      <c r="I1083" s="2">
        <v>3</v>
      </c>
      <c r="J1083" s="2" t="s">
        <v>604</v>
      </c>
      <c r="K1083" s="2"/>
      <c r="L1083" s="2"/>
      <c r="M1083" s="2"/>
      <c r="T1083" s="2"/>
      <c r="U1083" s="2"/>
      <c r="V1083" s="2"/>
      <c r="W1083" s="2"/>
      <c r="X1083" s="2"/>
    </row>
    <row r="1084" spans="1:37" x14ac:dyDescent="0.25">
      <c r="A1084" s="2" t="s">
        <v>7</v>
      </c>
      <c r="B1084" s="2" t="s">
        <v>490</v>
      </c>
      <c r="C1084" s="2">
        <v>1</v>
      </c>
      <c r="D1084" s="2" t="s">
        <v>595</v>
      </c>
      <c r="E1084" s="46">
        <v>42504</v>
      </c>
      <c r="F1084" s="245">
        <v>0.50763888888888886</v>
      </c>
      <c r="G1084" s="2" t="s">
        <v>427</v>
      </c>
      <c r="H1084" s="2" t="s">
        <v>428</v>
      </c>
      <c r="I1084" s="2">
        <v>1</v>
      </c>
      <c r="J1084" s="2" t="s">
        <v>601</v>
      </c>
      <c r="K1084" s="2"/>
      <c r="L1084" s="2"/>
      <c r="M1084" s="2"/>
      <c r="T1084" s="2"/>
      <c r="U1084" s="2"/>
      <c r="V1084" s="2"/>
      <c r="W1084" s="2"/>
      <c r="X1084" s="2"/>
    </row>
    <row r="1085" spans="1:37" x14ac:dyDescent="0.25">
      <c r="A1085" s="2" t="s">
        <v>7</v>
      </c>
      <c r="B1085" s="2" t="s">
        <v>490</v>
      </c>
      <c r="C1085" s="2">
        <v>1</v>
      </c>
      <c r="D1085" s="2" t="s">
        <v>595</v>
      </c>
      <c r="E1085" s="46">
        <v>42504</v>
      </c>
      <c r="F1085" s="245">
        <v>0.49652777777777773</v>
      </c>
      <c r="G1085" s="2" t="s">
        <v>368</v>
      </c>
      <c r="H1085" s="2" t="s">
        <v>369</v>
      </c>
      <c r="I1085" s="2">
        <v>3</v>
      </c>
      <c r="J1085" s="2" t="s">
        <v>600</v>
      </c>
      <c r="K1085" s="2"/>
      <c r="L1085" s="2"/>
      <c r="M1085" s="2"/>
      <c r="T1085" s="2"/>
      <c r="U1085" s="2"/>
      <c r="V1085" s="2"/>
      <c r="W1085" s="2"/>
      <c r="X1085" s="2"/>
    </row>
    <row r="1086" spans="1:37" x14ac:dyDescent="0.25">
      <c r="A1086" s="2" t="s">
        <v>7</v>
      </c>
      <c r="B1086" s="2" t="s">
        <v>490</v>
      </c>
      <c r="C1086" s="2">
        <v>1</v>
      </c>
      <c r="D1086" s="2" t="s">
        <v>595</v>
      </c>
      <c r="E1086" s="46">
        <v>42506</v>
      </c>
      <c r="F1086" s="245">
        <v>0.44444444444444442</v>
      </c>
      <c r="G1086" s="2" t="s">
        <v>361</v>
      </c>
      <c r="H1086" s="2" t="s">
        <v>362</v>
      </c>
      <c r="I1086" s="2">
        <v>4</v>
      </c>
      <c r="J1086" s="2" t="s">
        <v>599</v>
      </c>
      <c r="K1086" s="2"/>
      <c r="L1086" s="2"/>
      <c r="M1086" s="2"/>
      <c r="T1086" s="2"/>
      <c r="U1086" s="2"/>
      <c r="V1086" s="2"/>
      <c r="W1086" s="2"/>
      <c r="X1086" s="2"/>
    </row>
    <row r="1087" spans="1:37" x14ac:dyDescent="0.25">
      <c r="A1087" s="2" t="s">
        <v>7</v>
      </c>
      <c r="B1087" s="2" t="s">
        <v>490</v>
      </c>
      <c r="C1087" s="2">
        <v>1</v>
      </c>
      <c r="D1087" s="2" t="s">
        <v>595</v>
      </c>
      <c r="E1087" s="46">
        <v>42506</v>
      </c>
      <c r="F1087" s="245">
        <v>0.625</v>
      </c>
      <c r="G1087" s="2" t="s">
        <v>301</v>
      </c>
      <c r="H1087" s="2" t="s">
        <v>475</v>
      </c>
      <c r="I1087" s="2">
        <v>4</v>
      </c>
      <c r="J1087" s="2"/>
      <c r="K1087" s="2"/>
      <c r="L1087" s="2"/>
      <c r="M1087" s="2"/>
      <c r="T1087" s="2"/>
      <c r="U1087" s="2"/>
      <c r="V1087" s="2"/>
      <c r="W1087" s="2"/>
      <c r="X1087" s="2"/>
    </row>
    <row r="1088" spans="1:37" x14ac:dyDescent="0.25">
      <c r="A1088" s="2" t="s">
        <v>7</v>
      </c>
      <c r="B1088" s="2" t="s">
        <v>490</v>
      </c>
      <c r="C1088" s="2">
        <v>1</v>
      </c>
      <c r="D1088" s="2" t="s">
        <v>595</v>
      </c>
      <c r="E1088" s="46">
        <v>42510</v>
      </c>
      <c r="F1088" s="245">
        <v>0.54166666666666663</v>
      </c>
      <c r="G1088" s="2" t="s">
        <v>381</v>
      </c>
      <c r="H1088" s="2" t="s">
        <v>382</v>
      </c>
      <c r="I1088" s="2">
        <v>14</v>
      </c>
      <c r="J1088" s="2" t="s">
        <v>611</v>
      </c>
      <c r="K1088" s="2"/>
      <c r="L1088" s="2"/>
      <c r="M1088" s="2"/>
      <c r="T1088" s="2"/>
      <c r="U1088" s="2"/>
      <c r="V1088" s="2"/>
      <c r="W1088" s="2"/>
      <c r="X1088" s="2"/>
    </row>
    <row r="1089" spans="1:24" x14ac:dyDescent="0.25">
      <c r="A1089" s="2" t="s">
        <v>7</v>
      </c>
      <c r="B1089" s="2" t="s">
        <v>490</v>
      </c>
      <c r="C1089" s="2">
        <v>1</v>
      </c>
      <c r="D1089" s="2" t="s">
        <v>595</v>
      </c>
      <c r="E1089" s="46">
        <v>42510</v>
      </c>
      <c r="F1089" s="245">
        <v>0.54166666666666663</v>
      </c>
      <c r="G1089" s="2" t="s">
        <v>361</v>
      </c>
      <c r="H1089" s="2" t="s">
        <v>362</v>
      </c>
      <c r="I1089" s="2">
        <v>25</v>
      </c>
      <c r="J1089" s="2" t="s">
        <v>602</v>
      </c>
      <c r="K1089" s="2"/>
      <c r="L1089" s="2"/>
      <c r="M1089" s="2"/>
      <c r="T1089" s="2"/>
      <c r="U1089" s="2"/>
      <c r="V1089" s="2"/>
      <c r="W1089" s="2"/>
      <c r="X1089" s="2"/>
    </row>
    <row r="1090" spans="1:24" x14ac:dyDescent="0.25">
      <c r="A1090" s="2" t="s">
        <v>7</v>
      </c>
      <c r="B1090" s="2" t="s">
        <v>490</v>
      </c>
      <c r="C1090" s="2">
        <v>2</v>
      </c>
      <c r="D1090" s="2" t="s">
        <v>595</v>
      </c>
      <c r="E1090" s="46">
        <v>42516</v>
      </c>
      <c r="F1090" s="245">
        <v>0.69444444444444453</v>
      </c>
      <c r="G1090" s="2" t="s">
        <v>361</v>
      </c>
      <c r="H1090" s="2" t="s">
        <v>362</v>
      </c>
      <c r="I1090" s="2">
        <v>2</v>
      </c>
      <c r="J1090" s="2" t="s">
        <v>609</v>
      </c>
      <c r="K1090" s="2"/>
      <c r="L1090" s="2"/>
      <c r="M1090" s="2"/>
    </row>
    <row r="1091" spans="1:24" x14ac:dyDescent="0.25">
      <c r="A1091" s="2"/>
      <c r="C1091" s="2">
        <f>SUM(C1081:C1090)</f>
        <v>13</v>
      </c>
      <c r="D1091" s="2"/>
      <c r="E1091" s="46"/>
      <c r="F1091" s="245"/>
      <c r="G1091" s="2"/>
      <c r="H1091" s="2"/>
      <c r="I1091" s="2"/>
      <c r="J1091" s="2"/>
      <c r="K1091" s="2"/>
      <c r="L1091" s="2"/>
      <c r="M1091" s="2"/>
    </row>
    <row r="1092" spans="1:24" x14ac:dyDescent="0.25">
      <c r="A1092" s="2" t="s">
        <v>81</v>
      </c>
      <c r="B1092" s="2" t="s">
        <v>493</v>
      </c>
      <c r="C1092" s="2">
        <v>2</v>
      </c>
      <c r="D1092" s="2" t="s">
        <v>595</v>
      </c>
      <c r="E1092" s="46">
        <v>42491</v>
      </c>
      <c r="F1092" s="245">
        <v>0.33680555555555558</v>
      </c>
      <c r="G1092" s="2" t="s">
        <v>361</v>
      </c>
      <c r="H1092" s="2" t="s">
        <v>362</v>
      </c>
      <c r="I1092" s="2">
        <v>2</v>
      </c>
      <c r="J1092" s="2" t="s">
        <v>605</v>
      </c>
      <c r="K1092" s="2"/>
      <c r="L1092" s="2"/>
      <c r="M1092" s="2"/>
    </row>
    <row r="1093" spans="1:24" x14ac:dyDescent="0.25">
      <c r="A1093" s="2" t="s">
        <v>81</v>
      </c>
      <c r="B1093" s="2" t="s">
        <v>493</v>
      </c>
      <c r="C1093" s="2">
        <v>1</v>
      </c>
      <c r="D1093" s="2" t="s">
        <v>595</v>
      </c>
      <c r="E1093" s="46">
        <v>42496</v>
      </c>
      <c r="F1093" s="245">
        <v>0.54513888888888895</v>
      </c>
      <c r="G1093" s="2" t="s">
        <v>361</v>
      </c>
      <c r="H1093" s="2" t="s">
        <v>362</v>
      </c>
      <c r="I1093" s="2">
        <v>5</v>
      </c>
      <c r="J1093" s="2" t="s">
        <v>606</v>
      </c>
      <c r="K1093" s="2"/>
      <c r="L1093" s="2"/>
      <c r="M1093" s="2"/>
    </row>
    <row r="1094" spans="1:24" x14ac:dyDescent="0.25">
      <c r="A1094" s="2" t="s">
        <v>81</v>
      </c>
      <c r="B1094" s="2" t="s">
        <v>493</v>
      </c>
      <c r="C1094" s="2">
        <v>1</v>
      </c>
      <c r="D1094" s="2" t="s">
        <v>595</v>
      </c>
      <c r="E1094" s="46">
        <v>42497</v>
      </c>
      <c r="F1094" s="245">
        <v>0.57986111111111105</v>
      </c>
      <c r="G1094" s="2" t="s">
        <v>361</v>
      </c>
      <c r="H1094" s="2" t="s">
        <v>362</v>
      </c>
      <c r="I1094" s="2">
        <v>3</v>
      </c>
      <c r="J1094" s="2" t="s">
        <v>603</v>
      </c>
      <c r="K1094" s="2"/>
      <c r="L1094" s="2"/>
      <c r="M1094" s="2"/>
    </row>
    <row r="1095" spans="1:24" x14ac:dyDescent="0.25">
      <c r="A1095" s="2" t="s">
        <v>81</v>
      </c>
      <c r="B1095" s="2" t="s">
        <v>493</v>
      </c>
      <c r="C1095" s="2">
        <v>1</v>
      </c>
      <c r="D1095" s="2" t="s">
        <v>595</v>
      </c>
      <c r="E1095" s="46">
        <v>42506</v>
      </c>
      <c r="F1095" s="245">
        <v>0.44444444444444442</v>
      </c>
      <c r="G1095" s="2" t="s">
        <v>361</v>
      </c>
      <c r="H1095" s="2" t="s">
        <v>362</v>
      </c>
      <c r="I1095" s="2">
        <v>4</v>
      </c>
      <c r="J1095" s="2" t="s">
        <v>599</v>
      </c>
      <c r="K1095" s="2"/>
      <c r="L1095" s="2"/>
      <c r="M1095" s="2"/>
    </row>
    <row r="1096" spans="1:24" x14ac:dyDescent="0.25">
      <c r="A1096" s="2" t="s">
        <v>81</v>
      </c>
      <c r="B1096" s="2" t="s">
        <v>493</v>
      </c>
      <c r="C1096" s="2">
        <v>1</v>
      </c>
      <c r="D1096" s="2" t="s">
        <v>595</v>
      </c>
      <c r="E1096" s="46">
        <v>42516</v>
      </c>
      <c r="F1096" s="245">
        <v>0.69444444444444453</v>
      </c>
      <c r="G1096" s="2" t="s">
        <v>361</v>
      </c>
      <c r="H1096" s="2" t="s">
        <v>362</v>
      </c>
      <c r="I1096" s="2">
        <v>2</v>
      </c>
      <c r="J1096" s="2" t="s">
        <v>609</v>
      </c>
      <c r="K1096" s="2"/>
      <c r="L1096" s="2"/>
      <c r="M1096" s="2"/>
    </row>
    <row r="1097" spans="1:24" x14ac:dyDescent="0.25">
      <c r="C1097">
        <f>SUM(C1092:C1096)</f>
        <v>6</v>
      </c>
    </row>
  </sheetData>
  <sortState ref="C1060:AA1064">
    <sortCondition ref="E1060:E106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21"/>
  <sheetViews>
    <sheetView workbookViewId="0"/>
  </sheetViews>
  <sheetFormatPr defaultRowHeight="15" x14ac:dyDescent="0.25"/>
  <cols>
    <col min="1" max="1" width="27.7109375" customWidth="1"/>
    <col min="2" max="5" width="9.42578125" bestFit="1" customWidth="1"/>
    <col min="6" max="6" width="9.7109375" bestFit="1" customWidth="1"/>
    <col min="7" max="7" width="10.7109375" bestFit="1" customWidth="1"/>
    <col min="8" max="8" width="10.5703125" bestFit="1" customWidth="1"/>
    <col min="9" max="9" width="9.7109375" bestFit="1" customWidth="1"/>
    <col min="10" max="10" width="9.42578125" bestFit="1" customWidth="1"/>
    <col min="11" max="11" width="10.5703125" bestFit="1" customWidth="1"/>
    <col min="14" max="14" width="25.7109375" customWidth="1"/>
    <col min="15" max="60" width="10.7109375" customWidth="1"/>
    <col min="61" max="62" width="11.5703125" bestFit="1" customWidth="1"/>
    <col min="63" max="66" width="9.85546875" bestFit="1" customWidth="1"/>
    <col min="67" max="68" width="9.42578125" bestFit="1" customWidth="1"/>
    <col min="69" max="69" width="9.85546875" bestFit="1" customWidth="1"/>
  </cols>
  <sheetData>
    <row r="1" spans="1:70" x14ac:dyDescent="0.25">
      <c r="A1" s="1" t="s">
        <v>71</v>
      </c>
      <c r="D1" t="s">
        <v>29</v>
      </c>
      <c r="Q1" t="s">
        <v>29</v>
      </c>
    </row>
    <row r="2" spans="1:70" x14ac:dyDescent="0.25">
      <c r="A2" s="1" t="s">
        <v>59</v>
      </c>
    </row>
    <row r="3" spans="1:70" x14ac:dyDescent="0.25">
      <c r="A3" s="1" t="s">
        <v>169</v>
      </c>
      <c r="N3" s="1" t="s">
        <v>267</v>
      </c>
      <c r="O3" s="1"/>
      <c r="P3" s="2"/>
      <c r="Q3" s="2"/>
      <c r="R3" s="2"/>
    </row>
    <row r="4" spans="1:70" x14ac:dyDescent="0.25">
      <c r="N4" s="1" t="s">
        <v>60</v>
      </c>
      <c r="O4" s="2"/>
      <c r="P4" s="2"/>
      <c r="Q4" s="2"/>
      <c r="R4" s="2"/>
    </row>
    <row r="5" spans="1:70" x14ac:dyDescent="0.25">
      <c r="A5" s="33" t="s">
        <v>68</v>
      </c>
      <c r="B5" s="1" t="s">
        <v>20</v>
      </c>
      <c r="C5" s="1"/>
      <c r="D5" s="1"/>
      <c r="E5" s="1" t="s">
        <v>21</v>
      </c>
      <c r="F5" s="1"/>
      <c r="G5" s="1"/>
      <c r="H5" s="1"/>
      <c r="I5" s="1"/>
      <c r="J5" s="1"/>
      <c r="K5" s="1"/>
      <c r="N5" s="2"/>
      <c r="O5" s="2"/>
      <c r="P5" s="2"/>
      <c r="Q5" s="2"/>
      <c r="R5" s="2"/>
    </row>
    <row r="6" spans="1:70" ht="15.75" x14ac:dyDescent="0.25">
      <c r="A6" s="32" t="s">
        <v>19</v>
      </c>
      <c r="B6" s="141">
        <v>16</v>
      </c>
      <c r="C6" s="141">
        <v>21</v>
      </c>
      <c r="D6" s="141">
        <v>26</v>
      </c>
      <c r="E6" s="141">
        <v>1</v>
      </c>
      <c r="F6" s="141">
        <v>6</v>
      </c>
      <c r="G6" s="141">
        <v>11</v>
      </c>
      <c r="H6" s="141">
        <v>16</v>
      </c>
      <c r="I6" s="141">
        <v>21</v>
      </c>
      <c r="J6" s="141">
        <v>26</v>
      </c>
      <c r="K6" s="8" t="s">
        <v>24</v>
      </c>
      <c r="M6" s="28" t="s">
        <v>168</v>
      </c>
      <c r="N6" s="16" t="s">
        <v>39</v>
      </c>
      <c r="O6" s="26">
        <v>2009</v>
      </c>
      <c r="P6" s="27">
        <v>2010</v>
      </c>
      <c r="Q6" s="27">
        <v>2011</v>
      </c>
      <c r="R6" s="28">
        <v>2012</v>
      </c>
      <c r="S6" s="140">
        <v>2013</v>
      </c>
      <c r="T6" s="140">
        <v>2014</v>
      </c>
      <c r="U6" s="28">
        <v>2015</v>
      </c>
      <c r="V6" s="140">
        <v>2016</v>
      </c>
      <c r="W6" s="115" t="s">
        <v>61</v>
      </c>
      <c r="BR6" s="182"/>
    </row>
    <row r="7" spans="1:70" ht="15.75" x14ac:dyDescent="0.25">
      <c r="A7" s="3" t="s">
        <v>1</v>
      </c>
      <c r="B7" s="95">
        <v>0</v>
      </c>
      <c r="C7" s="95">
        <v>0</v>
      </c>
      <c r="D7" s="95">
        <v>0</v>
      </c>
      <c r="E7" s="95">
        <v>0</v>
      </c>
      <c r="F7" s="95">
        <v>15</v>
      </c>
      <c r="G7" s="95">
        <v>81</v>
      </c>
      <c r="H7" s="95">
        <v>34</v>
      </c>
      <c r="I7" s="95">
        <v>34</v>
      </c>
      <c r="J7" s="95">
        <v>30</v>
      </c>
      <c r="K7" s="95">
        <v>194</v>
      </c>
      <c r="M7" s="149">
        <v>1</v>
      </c>
      <c r="N7" s="25" t="s">
        <v>11</v>
      </c>
      <c r="O7" s="29">
        <v>3229</v>
      </c>
      <c r="P7" s="24">
        <v>4996</v>
      </c>
      <c r="Q7" s="40">
        <v>4100</v>
      </c>
      <c r="R7" s="95">
        <v>16375</v>
      </c>
      <c r="S7" s="95">
        <v>7964</v>
      </c>
      <c r="T7" s="95">
        <v>4000</v>
      </c>
      <c r="U7" s="95">
        <v>2267</v>
      </c>
      <c r="V7" s="95">
        <v>1403</v>
      </c>
      <c r="W7" s="19">
        <f>SUM(O7:V7)/8</f>
        <v>5541.75</v>
      </c>
      <c r="BR7" s="182"/>
    </row>
    <row r="8" spans="1:70" ht="15.75" x14ac:dyDescent="0.25">
      <c r="A8" s="3" t="s">
        <v>49</v>
      </c>
      <c r="B8" s="95">
        <v>0</v>
      </c>
      <c r="C8" s="95">
        <v>0</v>
      </c>
      <c r="D8" s="95">
        <v>0</v>
      </c>
      <c r="E8" s="95">
        <v>0</v>
      </c>
      <c r="F8" s="95">
        <v>0</v>
      </c>
      <c r="G8" s="95">
        <v>0</v>
      </c>
      <c r="H8" s="95">
        <v>0</v>
      </c>
      <c r="I8" s="95">
        <v>0</v>
      </c>
      <c r="J8" s="95">
        <v>0</v>
      </c>
      <c r="K8" s="95">
        <v>0</v>
      </c>
      <c r="M8" s="149">
        <v>2</v>
      </c>
      <c r="N8" s="42" t="s">
        <v>17</v>
      </c>
      <c r="O8" s="29">
        <v>1630</v>
      </c>
      <c r="P8" s="24">
        <v>1500</v>
      </c>
      <c r="Q8" s="24">
        <v>5152</v>
      </c>
      <c r="R8" s="95">
        <v>1501</v>
      </c>
      <c r="S8" s="95">
        <v>703</v>
      </c>
      <c r="T8" s="154">
        <v>3006</v>
      </c>
      <c r="U8" s="154">
        <v>1503</v>
      </c>
      <c r="V8" s="95">
        <v>39</v>
      </c>
      <c r="W8" s="95">
        <f t="shared" ref="W8:W42" si="0">SUM(O8:V8)/8</f>
        <v>1879.25</v>
      </c>
      <c r="BR8" s="182"/>
    </row>
    <row r="9" spans="1:70" ht="15.75" x14ac:dyDescent="0.25">
      <c r="A9" s="3" t="s">
        <v>45</v>
      </c>
      <c r="B9" s="95">
        <v>0</v>
      </c>
      <c r="C9" s="95">
        <v>0</v>
      </c>
      <c r="D9" s="95">
        <v>0</v>
      </c>
      <c r="E9" s="95">
        <v>0</v>
      </c>
      <c r="F9" s="95">
        <v>0</v>
      </c>
      <c r="G9" s="95">
        <v>1</v>
      </c>
      <c r="H9" s="95">
        <v>2</v>
      </c>
      <c r="I9" s="95">
        <v>0</v>
      </c>
      <c r="J9" s="95">
        <v>0</v>
      </c>
      <c r="K9" s="95">
        <v>3</v>
      </c>
      <c r="M9" s="220"/>
      <c r="N9" s="2" t="s">
        <v>18</v>
      </c>
      <c r="O9" s="31">
        <v>104</v>
      </c>
      <c r="P9" s="30">
        <v>803</v>
      </c>
      <c r="Q9" s="67">
        <v>3336</v>
      </c>
      <c r="R9" s="95">
        <v>844</v>
      </c>
      <c r="S9" s="95">
        <v>5305</v>
      </c>
      <c r="T9" s="95">
        <v>987</v>
      </c>
      <c r="U9" s="95">
        <v>306</v>
      </c>
      <c r="V9" s="95">
        <v>6269</v>
      </c>
      <c r="W9" s="95">
        <f t="shared" si="0"/>
        <v>2244.25</v>
      </c>
      <c r="BR9" s="182"/>
    </row>
    <row r="10" spans="1:70" ht="15.75" x14ac:dyDescent="0.25">
      <c r="A10" s="3" t="s">
        <v>41</v>
      </c>
      <c r="B10" s="95">
        <v>0</v>
      </c>
      <c r="C10" s="95">
        <v>1</v>
      </c>
      <c r="D10" s="95">
        <v>0</v>
      </c>
      <c r="E10" s="95">
        <v>0</v>
      </c>
      <c r="F10" s="95">
        <v>4</v>
      </c>
      <c r="G10" s="95">
        <v>0</v>
      </c>
      <c r="H10" s="95">
        <v>0</v>
      </c>
      <c r="I10" s="95">
        <v>0</v>
      </c>
      <c r="J10" s="95">
        <v>0</v>
      </c>
      <c r="K10" s="95">
        <v>5</v>
      </c>
      <c r="M10" s="149">
        <v>3</v>
      </c>
      <c r="N10" s="2" t="s">
        <v>9</v>
      </c>
      <c r="O10" s="29">
        <v>292</v>
      </c>
      <c r="P10" s="24">
        <v>110</v>
      </c>
      <c r="Q10" s="67">
        <v>574</v>
      </c>
      <c r="R10" s="95">
        <v>2919</v>
      </c>
      <c r="S10" s="95">
        <v>748</v>
      </c>
      <c r="T10" s="95">
        <v>2644</v>
      </c>
      <c r="U10" s="95">
        <v>2111</v>
      </c>
      <c r="V10" s="95">
        <v>1335</v>
      </c>
      <c r="W10" s="95">
        <f t="shared" si="0"/>
        <v>1341.625</v>
      </c>
      <c r="BR10" s="182"/>
    </row>
    <row r="11" spans="1:70" ht="15.75" x14ac:dyDescent="0.25">
      <c r="A11" s="3" t="s">
        <v>2</v>
      </c>
      <c r="B11" s="95">
        <v>0</v>
      </c>
      <c r="C11" s="95">
        <v>2</v>
      </c>
      <c r="D11" s="95">
        <v>5</v>
      </c>
      <c r="E11" s="95">
        <v>68</v>
      </c>
      <c r="F11" s="95">
        <v>37</v>
      </c>
      <c r="G11" s="95">
        <v>51</v>
      </c>
      <c r="H11" s="95">
        <v>14</v>
      </c>
      <c r="I11" s="95">
        <v>2</v>
      </c>
      <c r="J11" s="95">
        <v>0</v>
      </c>
      <c r="K11" s="95">
        <v>179</v>
      </c>
      <c r="M11" s="149">
        <v>4</v>
      </c>
      <c r="N11" s="2" t="s">
        <v>14</v>
      </c>
      <c r="O11" s="31">
        <v>1097</v>
      </c>
      <c r="P11" s="24">
        <v>561</v>
      </c>
      <c r="Q11" s="67">
        <v>1283</v>
      </c>
      <c r="R11" s="95">
        <v>1205</v>
      </c>
      <c r="S11" s="95">
        <v>2548</v>
      </c>
      <c r="T11" s="95">
        <v>1530</v>
      </c>
      <c r="U11" s="95">
        <v>826</v>
      </c>
      <c r="V11" s="95">
        <v>508</v>
      </c>
      <c r="W11" s="95">
        <f t="shared" si="0"/>
        <v>1194.75</v>
      </c>
      <c r="BR11" s="182"/>
    </row>
    <row r="12" spans="1:70" ht="15.75" x14ac:dyDescent="0.25">
      <c r="A12" s="3" t="s">
        <v>43</v>
      </c>
      <c r="B12" s="95">
        <v>0</v>
      </c>
      <c r="C12" s="95">
        <v>0</v>
      </c>
      <c r="D12" s="95">
        <v>0</v>
      </c>
      <c r="E12" s="95">
        <v>2</v>
      </c>
      <c r="F12" s="95">
        <v>2</v>
      </c>
      <c r="G12" s="95">
        <v>4</v>
      </c>
      <c r="H12" s="95">
        <v>3</v>
      </c>
      <c r="I12" s="95">
        <v>0</v>
      </c>
      <c r="J12" s="95">
        <v>0</v>
      </c>
      <c r="K12" s="95">
        <v>11</v>
      </c>
      <c r="M12" s="149">
        <v>5</v>
      </c>
      <c r="N12" s="2" t="s">
        <v>2</v>
      </c>
      <c r="O12" s="29">
        <v>179</v>
      </c>
      <c r="P12" s="24">
        <v>315</v>
      </c>
      <c r="Q12" s="67">
        <v>282</v>
      </c>
      <c r="R12" s="95">
        <v>354</v>
      </c>
      <c r="S12" s="95">
        <v>221</v>
      </c>
      <c r="T12" s="95">
        <v>114</v>
      </c>
      <c r="U12" s="95">
        <v>210</v>
      </c>
      <c r="V12" s="95">
        <v>107</v>
      </c>
      <c r="W12" s="95">
        <f t="shared" si="0"/>
        <v>222.75</v>
      </c>
      <c r="BR12" s="182"/>
    </row>
    <row r="13" spans="1:70" ht="15.75" x14ac:dyDescent="0.25">
      <c r="A13" s="3" t="s">
        <v>3</v>
      </c>
      <c r="B13" s="95">
        <v>5</v>
      </c>
      <c r="C13" s="95">
        <v>0</v>
      </c>
      <c r="D13" s="95">
        <v>1</v>
      </c>
      <c r="E13" s="95">
        <v>4</v>
      </c>
      <c r="F13" s="95">
        <v>2</v>
      </c>
      <c r="G13" s="95">
        <v>5</v>
      </c>
      <c r="H13" s="95">
        <v>5</v>
      </c>
      <c r="I13" s="95">
        <v>1</v>
      </c>
      <c r="J13" s="95">
        <v>1</v>
      </c>
      <c r="K13" s="95">
        <v>24</v>
      </c>
      <c r="M13" s="149">
        <v>6</v>
      </c>
      <c r="N13" s="2" t="s">
        <v>1</v>
      </c>
      <c r="O13" s="29">
        <v>194</v>
      </c>
      <c r="P13" s="24">
        <v>203</v>
      </c>
      <c r="Q13" s="67">
        <v>197</v>
      </c>
      <c r="R13" s="95">
        <v>142</v>
      </c>
      <c r="S13" s="95">
        <v>92</v>
      </c>
      <c r="T13" s="95">
        <v>251</v>
      </c>
      <c r="U13" s="95">
        <v>273</v>
      </c>
      <c r="V13" s="95">
        <v>270</v>
      </c>
      <c r="W13" s="95">
        <f t="shared" si="0"/>
        <v>202.75</v>
      </c>
      <c r="BR13" s="182"/>
    </row>
    <row r="14" spans="1:70" x14ac:dyDescent="0.25">
      <c r="A14" s="3" t="s">
        <v>4</v>
      </c>
      <c r="B14" s="95">
        <v>0</v>
      </c>
      <c r="C14" s="95">
        <v>0</v>
      </c>
      <c r="D14" s="95">
        <v>0</v>
      </c>
      <c r="E14" s="95">
        <v>0</v>
      </c>
      <c r="F14" s="95">
        <v>0</v>
      </c>
      <c r="G14" s="95">
        <v>0</v>
      </c>
      <c r="H14" s="95">
        <v>0</v>
      </c>
      <c r="I14" s="95">
        <v>0</v>
      </c>
      <c r="J14" s="95">
        <v>0</v>
      </c>
      <c r="K14" s="95">
        <v>0</v>
      </c>
      <c r="M14" s="149">
        <v>7</v>
      </c>
      <c r="N14" s="2" t="s">
        <v>12</v>
      </c>
      <c r="O14" s="29">
        <v>136</v>
      </c>
      <c r="P14" s="30">
        <v>245</v>
      </c>
      <c r="Q14" s="67">
        <v>219</v>
      </c>
      <c r="R14" s="95">
        <v>103</v>
      </c>
      <c r="S14" s="95">
        <v>128</v>
      </c>
      <c r="T14" s="95">
        <v>195</v>
      </c>
      <c r="U14" s="95">
        <v>168</v>
      </c>
      <c r="V14" s="95">
        <v>245</v>
      </c>
      <c r="W14" s="95">
        <f t="shared" si="0"/>
        <v>179.875</v>
      </c>
    </row>
    <row r="15" spans="1:70" x14ac:dyDescent="0.25">
      <c r="A15" s="3" t="s">
        <v>48</v>
      </c>
      <c r="B15" s="95">
        <v>0</v>
      </c>
      <c r="C15" s="95">
        <v>0</v>
      </c>
      <c r="D15" s="95">
        <v>0</v>
      </c>
      <c r="E15" s="95">
        <v>0</v>
      </c>
      <c r="F15" s="95">
        <v>0</v>
      </c>
      <c r="G15" s="95">
        <v>0</v>
      </c>
      <c r="H15" s="95">
        <v>0</v>
      </c>
      <c r="I15" s="95">
        <v>2</v>
      </c>
      <c r="J15" s="95">
        <v>0</v>
      </c>
      <c r="K15" s="95">
        <v>2</v>
      </c>
      <c r="M15" s="149">
        <v>8</v>
      </c>
      <c r="N15" s="2" t="s">
        <v>10</v>
      </c>
      <c r="O15" s="31">
        <v>81</v>
      </c>
      <c r="P15" s="24">
        <v>373</v>
      </c>
      <c r="Q15" s="67">
        <v>121</v>
      </c>
      <c r="R15" s="95">
        <v>71</v>
      </c>
      <c r="S15" s="95">
        <v>21</v>
      </c>
      <c r="T15" s="95">
        <v>56</v>
      </c>
      <c r="U15" s="95">
        <v>352</v>
      </c>
      <c r="V15" s="95">
        <v>55</v>
      </c>
      <c r="W15" s="95">
        <f t="shared" si="0"/>
        <v>141.25</v>
      </c>
    </row>
    <row r="16" spans="1:70" x14ac:dyDescent="0.25">
      <c r="A16" s="3" t="s">
        <v>6</v>
      </c>
      <c r="B16" s="95">
        <v>0</v>
      </c>
      <c r="C16" s="95">
        <v>0</v>
      </c>
      <c r="D16" s="95">
        <v>0</v>
      </c>
      <c r="E16" s="95">
        <v>0</v>
      </c>
      <c r="F16" s="95">
        <v>0</v>
      </c>
      <c r="G16" s="95">
        <v>0</v>
      </c>
      <c r="H16" s="95">
        <v>0</v>
      </c>
      <c r="I16" s="95">
        <v>0</v>
      </c>
      <c r="J16" s="95">
        <v>3</v>
      </c>
      <c r="K16" s="95">
        <v>3</v>
      </c>
      <c r="M16" s="149">
        <v>9</v>
      </c>
      <c r="N16" s="2" t="s">
        <v>40</v>
      </c>
      <c r="O16" s="31">
        <v>141</v>
      </c>
      <c r="P16" s="24">
        <v>405</v>
      </c>
      <c r="Q16" s="30">
        <v>482</v>
      </c>
      <c r="R16" s="95">
        <v>6</v>
      </c>
      <c r="S16" s="95">
        <v>4</v>
      </c>
      <c r="T16" s="95">
        <v>6</v>
      </c>
      <c r="U16" s="95">
        <v>6</v>
      </c>
      <c r="V16" s="95">
        <v>4</v>
      </c>
      <c r="W16" s="95">
        <f t="shared" si="0"/>
        <v>131.75</v>
      </c>
    </row>
    <row r="17" spans="1:23" x14ac:dyDescent="0.25">
      <c r="A17" s="3" t="s">
        <v>7</v>
      </c>
      <c r="B17" s="95">
        <v>0</v>
      </c>
      <c r="C17" s="95">
        <v>0</v>
      </c>
      <c r="D17" s="95">
        <v>0</v>
      </c>
      <c r="E17" s="95">
        <v>1</v>
      </c>
      <c r="F17" s="95">
        <v>0</v>
      </c>
      <c r="G17" s="95">
        <v>9</v>
      </c>
      <c r="H17" s="95">
        <v>0</v>
      </c>
      <c r="I17" s="95">
        <v>0</v>
      </c>
      <c r="J17" s="95">
        <v>0</v>
      </c>
      <c r="K17" s="95">
        <v>10</v>
      </c>
      <c r="M17" s="150"/>
      <c r="N17" s="2" t="s">
        <v>47</v>
      </c>
      <c r="O17" s="31">
        <v>99</v>
      </c>
      <c r="P17" s="30">
        <v>82</v>
      </c>
      <c r="Q17" s="67">
        <v>57</v>
      </c>
      <c r="R17" s="95">
        <v>76</v>
      </c>
      <c r="S17" s="95">
        <v>344</v>
      </c>
      <c r="T17" s="95">
        <v>49</v>
      </c>
      <c r="U17" s="95">
        <v>65</v>
      </c>
      <c r="V17" s="95">
        <v>17</v>
      </c>
      <c r="W17" s="95">
        <f t="shared" si="0"/>
        <v>98.625</v>
      </c>
    </row>
    <row r="18" spans="1:23" x14ac:dyDescent="0.25">
      <c r="A18" s="3" t="s">
        <v>50</v>
      </c>
      <c r="B18" s="95">
        <v>0</v>
      </c>
      <c r="C18" s="95">
        <v>0</v>
      </c>
      <c r="D18" s="95">
        <v>0</v>
      </c>
      <c r="E18" s="95">
        <v>0</v>
      </c>
      <c r="F18" s="95">
        <v>0</v>
      </c>
      <c r="G18" s="95">
        <v>3</v>
      </c>
      <c r="H18" s="95">
        <v>0</v>
      </c>
      <c r="I18" s="95">
        <v>0</v>
      </c>
      <c r="J18" s="95">
        <v>0</v>
      </c>
      <c r="K18" s="95">
        <v>3</v>
      </c>
      <c r="M18" s="149">
        <v>10</v>
      </c>
      <c r="N18" s="2" t="s">
        <v>3</v>
      </c>
      <c r="O18" s="29">
        <v>24</v>
      </c>
      <c r="P18" s="24">
        <v>36</v>
      </c>
      <c r="Q18" s="67">
        <v>59</v>
      </c>
      <c r="R18" s="95">
        <v>68</v>
      </c>
      <c r="S18" s="95">
        <v>90</v>
      </c>
      <c r="T18" s="95">
        <v>24</v>
      </c>
      <c r="U18" s="95">
        <v>39</v>
      </c>
      <c r="V18" s="95">
        <v>44</v>
      </c>
      <c r="W18" s="95">
        <f t="shared" si="0"/>
        <v>48</v>
      </c>
    </row>
    <row r="19" spans="1:23" x14ac:dyDescent="0.25">
      <c r="A19" s="3" t="s">
        <v>51</v>
      </c>
      <c r="B19" s="95">
        <v>0</v>
      </c>
      <c r="C19" s="95">
        <v>0</v>
      </c>
      <c r="D19" s="95">
        <v>0</v>
      </c>
      <c r="E19" s="95">
        <v>0</v>
      </c>
      <c r="F19" s="95">
        <v>18</v>
      </c>
      <c r="G19" s="95">
        <v>0</v>
      </c>
      <c r="H19" s="95">
        <v>0</v>
      </c>
      <c r="I19" s="95">
        <v>0</v>
      </c>
      <c r="J19" s="95">
        <v>0</v>
      </c>
      <c r="K19" s="95">
        <v>18</v>
      </c>
      <c r="M19" s="149">
        <v>11</v>
      </c>
      <c r="N19" s="2" t="s">
        <v>15</v>
      </c>
      <c r="O19" s="29">
        <v>125</v>
      </c>
      <c r="P19" s="30">
        <v>0</v>
      </c>
      <c r="Q19" s="30">
        <v>33</v>
      </c>
      <c r="R19" s="95">
        <v>76</v>
      </c>
      <c r="S19" s="95">
        <v>18</v>
      </c>
      <c r="T19" s="95">
        <v>15</v>
      </c>
      <c r="U19" s="86">
        <v>0</v>
      </c>
      <c r="V19" s="95">
        <v>20</v>
      </c>
      <c r="W19" s="95">
        <f t="shared" si="0"/>
        <v>35.875</v>
      </c>
    </row>
    <row r="20" spans="1:23" x14ac:dyDescent="0.25">
      <c r="A20" s="3" t="s">
        <v>42</v>
      </c>
      <c r="B20" s="95">
        <v>0</v>
      </c>
      <c r="C20" s="95">
        <v>0</v>
      </c>
      <c r="D20" s="95">
        <v>0</v>
      </c>
      <c r="E20" s="95">
        <v>0</v>
      </c>
      <c r="F20" s="95">
        <v>0</v>
      </c>
      <c r="G20" s="95">
        <v>1</v>
      </c>
      <c r="H20" s="95">
        <v>2</v>
      </c>
      <c r="I20" s="95">
        <v>0</v>
      </c>
      <c r="J20" s="95">
        <v>0</v>
      </c>
      <c r="K20" s="95">
        <v>3</v>
      </c>
      <c r="M20" s="149">
        <v>12</v>
      </c>
      <c r="N20" s="2" t="s">
        <v>41</v>
      </c>
      <c r="O20" s="29">
        <v>5</v>
      </c>
      <c r="P20" s="24">
        <v>42</v>
      </c>
      <c r="Q20" s="67">
        <v>5</v>
      </c>
      <c r="R20" s="95">
        <v>95</v>
      </c>
      <c r="S20" s="95">
        <v>96</v>
      </c>
      <c r="T20" s="95">
        <v>17</v>
      </c>
      <c r="U20" s="95">
        <v>4</v>
      </c>
      <c r="V20" s="95">
        <v>23</v>
      </c>
      <c r="W20" s="95">
        <f t="shared" si="0"/>
        <v>35.875</v>
      </c>
    </row>
    <row r="21" spans="1:23" x14ac:dyDescent="0.25">
      <c r="A21" s="3" t="s">
        <v>8</v>
      </c>
      <c r="B21" s="95">
        <v>0</v>
      </c>
      <c r="C21" s="95">
        <v>0</v>
      </c>
      <c r="D21" s="95">
        <v>0</v>
      </c>
      <c r="E21" s="95">
        <v>0</v>
      </c>
      <c r="F21" s="95">
        <v>0</v>
      </c>
      <c r="G21" s="95">
        <v>1</v>
      </c>
      <c r="H21" s="95">
        <v>8</v>
      </c>
      <c r="I21" s="95">
        <v>2</v>
      </c>
      <c r="J21" s="95">
        <v>2</v>
      </c>
      <c r="K21" s="95">
        <v>13</v>
      </c>
      <c r="M21" s="149">
        <v>13</v>
      </c>
      <c r="N21" s="2" t="s">
        <v>13</v>
      </c>
      <c r="O21" s="29">
        <v>0</v>
      </c>
      <c r="P21" s="24">
        <v>7</v>
      </c>
      <c r="Q21" s="67">
        <v>0</v>
      </c>
      <c r="R21" s="95">
        <v>1</v>
      </c>
      <c r="S21" s="95">
        <v>146</v>
      </c>
      <c r="T21" s="95">
        <v>98</v>
      </c>
      <c r="U21" s="95">
        <v>11</v>
      </c>
      <c r="V21" s="95">
        <v>0</v>
      </c>
      <c r="W21" s="95">
        <f t="shared" si="0"/>
        <v>32.875</v>
      </c>
    </row>
    <row r="22" spans="1:23" x14ac:dyDescent="0.25">
      <c r="A22" s="3" t="s">
        <v>9</v>
      </c>
      <c r="B22" s="95">
        <v>0</v>
      </c>
      <c r="C22" s="95">
        <v>0</v>
      </c>
      <c r="D22" s="95">
        <v>0</v>
      </c>
      <c r="E22" s="95">
        <v>23</v>
      </c>
      <c r="F22" s="95">
        <v>29</v>
      </c>
      <c r="G22" s="95">
        <v>4</v>
      </c>
      <c r="H22" s="95">
        <v>106</v>
      </c>
      <c r="I22" s="95">
        <v>110</v>
      </c>
      <c r="J22" s="95">
        <v>20</v>
      </c>
      <c r="K22" s="95">
        <v>292</v>
      </c>
      <c r="M22" s="149">
        <v>14</v>
      </c>
      <c r="N22" s="2" t="s">
        <v>8</v>
      </c>
      <c r="O22" s="29">
        <v>13</v>
      </c>
      <c r="P22" s="24">
        <v>56</v>
      </c>
      <c r="Q22" s="67">
        <v>30</v>
      </c>
      <c r="R22" s="95">
        <v>18</v>
      </c>
      <c r="S22" s="95">
        <v>62</v>
      </c>
      <c r="T22" s="95">
        <v>39</v>
      </c>
      <c r="U22" s="95">
        <v>39</v>
      </c>
      <c r="V22" s="95">
        <v>58</v>
      </c>
      <c r="W22" s="95">
        <f t="shared" si="0"/>
        <v>39.375</v>
      </c>
    </row>
    <row r="23" spans="1:23" x14ac:dyDescent="0.25">
      <c r="A23" s="3" t="s">
        <v>44</v>
      </c>
      <c r="B23" s="95">
        <v>0</v>
      </c>
      <c r="C23" s="95">
        <v>0</v>
      </c>
      <c r="D23" s="95">
        <v>0</v>
      </c>
      <c r="E23" s="95">
        <v>0</v>
      </c>
      <c r="F23" s="95">
        <v>0</v>
      </c>
      <c r="G23" s="95">
        <v>1</v>
      </c>
      <c r="H23" s="95">
        <v>0</v>
      </c>
      <c r="I23" s="95">
        <v>0</v>
      </c>
      <c r="J23" s="95">
        <v>0</v>
      </c>
      <c r="K23" s="95">
        <v>1</v>
      </c>
      <c r="M23" s="149">
        <v>15</v>
      </c>
      <c r="N23" s="2" t="s">
        <v>7</v>
      </c>
      <c r="O23" s="29">
        <v>10</v>
      </c>
      <c r="P23" s="24">
        <v>22</v>
      </c>
      <c r="Q23" s="67">
        <v>27</v>
      </c>
      <c r="R23" s="95">
        <v>28</v>
      </c>
      <c r="S23" s="95">
        <v>65</v>
      </c>
      <c r="T23" s="95">
        <v>26</v>
      </c>
      <c r="U23" s="95">
        <v>28</v>
      </c>
      <c r="V23" s="95">
        <v>43</v>
      </c>
      <c r="W23" s="95">
        <f t="shared" si="0"/>
        <v>31.125</v>
      </c>
    </row>
    <row r="24" spans="1:23" x14ac:dyDescent="0.25">
      <c r="A24" s="3" t="s">
        <v>10</v>
      </c>
      <c r="B24" s="95">
        <v>0</v>
      </c>
      <c r="C24" s="95">
        <v>0</v>
      </c>
      <c r="D24" s="95">
        <v>0</v>
      </c>
      <c r="E24" s="95">
        <v>7</v>
      </c>
      <c r="F24" s="95">
        <v>15</v>
      </c>
      <c r="G24" s="95">
        <v>49</v>
      </c>
      <c r="H24" s="95">
        <v>10</v>
      </c>
      <c r="I24" s="95">
        <v>0</v>
      </c>
      <c r="J24" s="95">
        <v>0</v>
      </c>
      <c r="K24" s="95">
        <v>81</v>
      </c>
      <c r="M24" s="149">
        <v>16</v>
      </c>
      <c r="N24" s="2" t="s">
        <v>32</v>
      </c>
      <c r="O24" s="29">
        <v>1</v>
      </c>
      <c r="P24" s="24">
        <v>5</v>
      </c>
      <c r="Q24" s="67">
        <v>3</v>
      </c>
      <c r="R24" s="95">
        <v>34</v>
      </c>
      <c r="S24" s="95">
        <v>0</v>
      </c>
      <c r="T24" s="95">
        <v>13</v>
      </c>
      <c r="U24" s="95">
        <v>33</v>
      </c>
      <c r="V24" s="95">
        <v>3</v>
      </c>
      <c r="W24" s="95">
        <f t="shared" si="0"/>
        <v>11.5</v>
      </c>
    </row>
    <row r="25" spans="1:23" x14ac:dyDescent="0.25">
      <c r="A25" s="3" t="s">
        <v>11</v>
      </c>
      <c r="B25" s="95">
        <v>0</v>
      </c>
      <c r="C25" s="95">
        <v>0</v>
      </c>
      <c r="D25" s="95">
        <v>0</v>
      </c>
      <c r="E25" s="95">
        <v>0</v>
      </c>
      <c r="F25" s="95">
        <v>1326</v>
      </c>
      <c r="G25" s="95">
        <v>814</v>
      </c>
      <c r="H25" s="95">
        <v>942</v>
      </c>
      <c r="I25" s="95">
        <v>146</v>
      </c>
      <c r="J25" s="95">
        <v>1</v>
      </c>
      <c r="K25" s="95">
        <v>3229</v>
      </c>
      <c r="M25" s="149">
        <v>17</v>
      </c>
      <c r="N25" s="2" t="s">
        <v>54</v>
      </c>
      <c r="O25" s="29">
        <v>0</v>
      </c>
      <c r="P25" s="30">
        <v>0</v>
      </c>
      <c r="Q25" s="30">
        <v>15</v>
      </c>
      <c r="R25" s="95">
        <v>1</v>
      </c>
      <c r="S25" s="95">
        <v>22</v>
      </c>
      <c r="T25" s="95">
        <v>36</v>
      </c>
      <c r="U25" s="86">
        <v>0</v>
      </c>
      <c r="V25" s="95">
        <v>1</v>
      </c>
      <c r="W25" s="95">
        <f t="shared" si="0"/>
        <v>9.375</v>
      </c>
    </row>
    <row r="26" spans="1:23" x14ac:dyDescent="0.25">
      <c r="A26" s="3" t="s">
        <v>12</v>
      </c>
      <c r="B26" s="95">
        <v>0</v>
      </c>
      <c r="C26" s="95">
        <v>0</v>
      </c>
      <c r="D26" s="95">
        <v>0</v>
      </c>
      <c r="E26" s="95">
        <v>0</v>
      </c>
      <c r="F26" s="95">
        <v>44</v>
      </c>
      <c r="G26" s="95">
        <v>49</v>
      </c>
      <c r="H26" s="95">
        <v>43</v>
      </c>
      <c r="I26" s="95">
        <v>0</v>
      </c>
      <c r="J26" s="95">
        <v>0</v>
      </c>
      <c r="K26" s="95">
        <v>136</v>
      </c>
      <c r="M26" s="149">
        <v>18</v>
      </c>
      <c r="N26" s="2" t="s">
        <v>43</v>
      </c>
      <c r="O26" s="29">
        <v>11</v>
      </c>
      <c r="P26" s="24">
        <v>11</v>
      </c>
      <c r="Q26" s="67">
        <v>13</v>
      </c>
      <c r="R26" s="95">
        <v>8</v>
      </c>
      <c r="S26" s="95">
        <v>2</v>
      </c>
      <c r="T26" s="95">
        <v>8</v>
      </c>
      <c r="U26" s="95">
        <v>18</v>
      </c>
      <c r="V26" s="95">
        <v>15</v>
      </c>
      <c r="W26" s="95">
        <f t="shared" si="0"/>
        <v>10.75</v>
      </c>
    </row>
    <row r="27" spans="1:23" x14ac:dyDescent="0.25">
      <c r="A27" s="3" t="s">
        <v>32</v>
      </c>
      <c r="B27" s="95">
        <v>0</v>
      </c>
      <c r="C27" s="95">
        <v>0</v>
      </c>
      <c r="D27" s="95">
        <v>0</v>
      </c>
      <c r="E27" s="95">
        <v>0</v>
      </c>
      <c r="F27" s="95">
        <v>0</v>
      </c>
      <c r="G27" s="95">
        <v>1</v>
      </c>
      <c r="H27" s="95">
        <v>0</v>
      </c>
      <c r="I27" s="95">
        <v>0</v>
      </c>
      <c r="J27" s="95">
        <v>0</v>
      </c>
      <c r="K27" s="95">
        <v>1</v>
      </c>
      <c r="M27" s="149">
        <v>19</v>
      </c>
      <c r="N27" s="2" t="s">
        <v>4</v>
      </c>
      <c r="O27" s="29">
        <v>0</v>
      </c>
      <c r="P27" s="24">
        <v>26</v>
      </c>
      <c r="Q27" s="67">
        <v>3</v>
      </c>
      <c r="R27" s="95">
        <v>15</v>
      </c>
      <c r="S27" s="95">
        <v>9</v>
      </c>
      <c r="T27" s="95">
        <v>4</v>
      </c>
      <c r="U27" s="95">
        <v>11</v>
      </c>
      <c r="V27" s="95">
        <v>1</v>
      </c>
      <c r="W27" s="95">
        <f t="shared" si="0"/>
        <v>8.625</v>
      </c>
    </row>
    <row r="28" spans="1:23" x14ac:dyDescent="0.25">
      <c r="A28" s="3" t="s">
        <v>18</v>
      </c>
      <c r="B28" s="95">
        <v>0</v>
      </c>
      <c r="C28" s="95">
        <v>0</v>
      </c>
      <c r="D28" s="95">
        <v>0</v>
      </c>
      <c r="E28" s="95">
        <v>1</v>
      </c>
      <c r="F28" s="95">
        <v>103</v>
      </c>
      <c r="G28" s="95">
        <v>0</v>
      </c>
      <c r="H28" s="95">
        <v>0</v>
      </c>
      <c r="I28" s="95">
        <v>0</v>
      </c>
      <c r="J28" s="95">
        <v>0</v>
      </c>
      <c r="K28" s="95">
        <v>104</v>
      </c>
      <c r="M28" s="149">
        <v>20</v>
      </c>
      <c r="N28" s="2" t="s">
        <v>42</v>
      </c>
      <c r="O28" s="29">
        <v>3</v>
      </c>
      <c r="P28" s="24">
        <v>12</v>
      </c>
      <c r="Q28" s="67">
        <v>1</v>
      </c>
      <c r="R28" s="95">
        <v>7</v>
      </c>
      <c r="S28" s="95">
        <v>0</v>
      </c>
      <c r="T28" s="95">
        <v>8</v>
      </c>
      <c r="U28" s="95">
        <v>5</v>
      </c>
      <c r="V28" s="95">
        <v>5</v>
      </c>
      <c r="W28" s="95">
        <f t="shared" si="0"/>
        <v>5.125</v>
      </c>
    </row>
    <row r="29" spans="1:23" x14ac:dyDescent="0.25">
      <c r="A29" s="3" t="s">
        <v>46</v>
      </c>
      <c r="B29" s="95">
        <v>0</v>
      </c>
      <c r="C29" s="95">
        <v>0</v>
      </c>
      <c r="D29" s="95">
        <v>0</v>
      </c>
      <c r="E29" s="95">
        <v>0</v>
      </c>
      <c r="F29" s="95">
        <v>0</v>
      </c>
      <c r="G29" s="95">
        <v>0</v>
      </c>
      <c r="H29" s="95">
        <v>0</v>
      </c>
      <c r="I29" s="95">
        <v>0</v>
      </c>
      <c r="J29" s="95">
        <v>0</v>
      </c>
      <c r="K29" s="95">
        <v>0</v>
      </c>
      <c r="M29" s="149">
        <v>21</v>
      </c>
      <c r="N29" s="2" t="s">
        <v>44</v>
      </c>
      <c r="O29" s="29">
        <v>1</v>
      </c>
      <c r="P29" s="24">
        <v>10</v>
      </c>
      <c r="Q29" s="67">
        <v>1</v>
      </c>
      <c r="R29" s="95">
        <v>2</v>
      </c>
      <c r="S29" s="95">
        <v>9</v>
      </c>
      <c r="T29" s="95">
        <v>2</v>
      </c>
      <c r="U29" s="95">
        <v>6</v>
      </c>
      <c r="V29" s="95">
        <v>9</v>
      </c>
      <c r="W29" s="95">
        <f t="shared" si="0"/>
        <v>5</v>
      </c>
    </row>
    <row r="30" spans="1:23" x14ac:dyDescent="0.25">
      <c r="A30" s="3" t="s">
        <v>13</v>
      </c>
      <c r="B30" s="95">
        <v>0</v>
      </c>
      <c r="C30" s="95">
        <v>0</v>
      </c>
      <c r="D30" s="95">
        <v>0</v>
      </c>
      <c r="E30" s="95">
        <v>0</v>
      </c>
      <c r="F30" s="95">
        <v>0</v>
      </c>
      <c r="G30" s="95">
        <v>0</v>
      </c>
      <c r="H30" s="95">
        <v>0</v>
      </c>
      <c r="I30" s="95">
        <v>0</v>
      </c>
      <c r="J30" s="95">
        <v>0</v>
      </c>
      <c r="K30" s="95">
        <v>0</v>
      </c>
      <c r="M30" s="2"/>
      <c r="N30" s="2" t="s">
        <v>48</v>
      </c>
      <c r="O30" s="29">
        <v>2</v>
      </c>
      <c r="P30" s="24">
        <v>18</v>
      </c>
      <c r="Q30" s="67">
        <v>0</v>
      </c>
      <c r="R30" s="95">
        <v>2</v>
      </c>
      <c r="S30" s="95">
        <v>2</v>
      </c>
      <c r="T30" s="171">
        <v>0</v>
      </c>
      <c r="U30" s="95">
        <v>5</v>
      </c>
      <c r="V30" s="95">
        <v>0</v>
      </c>
      <c r="W30" s="95">
        <f t="shared" si="0"/>
        <v>3.625</v>
      </c>
    </row>
    <row r="31" spans="1:23" x14ac:dyDescent="0.25">
      <c r="A31" s="3" t="s">
        <v>14</v>
      </c>
      <c r="B31" s="95">
        <v>0</v>
      </c>
      <c r="C31" s="95">
        <v>0</v>
      </c>
      <c r="D31" s="95">
        <v>0</v>
      </c>
      <c r="E31" s="95">
        <v>40</v>
      </c>
      <c r="F31" s="95">
        <v>500</v>
      </c>
      <c r="G31" s="95">
        <v>420</v>
      </c>
      <c r="H31" s="95">
        <v>120</v>
      </c>
      <c r="I31" s="95">
        <v>12</v>
      </c>
      <c r="J31" s="95">
        <v>5</v>
      </c>
      <c r="K31" s="95">
        <v>1097</v>
      </c>
      <c r="M31" s="149">
        <v>22</v>
      </c>
      <c r="N31" s="2" t="s">
        <v>51</v>
      </c>
      <c r="O31" s="29">
        <v>18</v>
      </c>
      <c r="P31" s="24">
        <v>0</v>
      </c>
      <c r="Q31" s="67">
        <v>2</v>
      </c>
      <c r="R31" s="95">
        <v>0</v>
      </c>
      <c r="S31" s="95">
        <v>3</v>
      </c>
      <c r="T31" s="95">
        <v>3</v>
      </c>
      <c r="U31" s="86">
        <v>0</v>
      </c>
      <c r="V31" s="86">
        <v>0</v>
      </c>
      <c r="W31" s="95">
        <f t="shared" si="0"/>
        <v>3.25</v>
      </c>
    </row>
    <row r="32" spans="1:23" x14ac:dyDescent="0.25">
      <c r="A32" s="3" t="s">
        <v>40</v>
      </c>
      <c r="B32" s="95">
        <v>139</v>
      </c>
      <c r="C32" s="95">
        <v>2</v>
      </c>
      <c r="D32" s="95">
        <v>0</v>
      </c>
      <c r="E32" s="95">
        <v>0</v>
      </c>
      <c r="F32" s="95">
        <v>0</v>
      </c>
      <c r="G32" s="95">
        <v>0</v>
      </c>
      <c r="H32" s="95">
        <v>0</v>
      </c>
      <c r="I32" s="95">
        <v>0</v>
      </c>
      <c r="J32" s="95">
        <v>0</v>
      </c>
      <c r="K32" s="95">
        <v>141</v>
      </c>
      <c r="M32" s="149">
        <v>23</v>
      </c>
      <c r="N32" s="2" t="s">
        <v>46</v>
      </c>
      <c r="O32" s="29">
        <v>0</v>
      </c>
      <c r="P32" s="24">
        <v>1</v>
      </c>
      <c r="Q32" s="67">
        <v>8</v>
      </c>
      <c r="R32" s="95">
        <v>8</v>
      </c>
      <c r="S32" s="95">
        <v>0</v>
      </c>
      <c r="T32" s="95">
        <v>2</v>
      </c>
      <c r="U32" s="86">
        <v>0</v>
      </c>
      <c r="V32" s="86">
        <v>0</v>
      </c>
      <c r="W32" s="95">
        <f t="shared" si="0"/>
        <v>2.375</v>
      </c>
    </row>
    <row r="33" spans="1:60" x14ac:dyDescent="0.25">
      <c r="A33" s="3" t="s">
        <v>52</v>
      </c>
      <c r="B33" s="95">
        <v>0</v>
      </c>
      <c r="C33" s="95">
        <v>0</v>
      </c>
      <c r="D33" s="95">
        <v>0</v>
      </c>
      <c r="E33" s="95">
        <v>0</v>
      </c>
      <c r="F33" s="95">
        <v>0</v>
      </c>
      <c r="G33" s="95">
        <v>0</v>
      </c>
      <c r="H33" s="95">
        <v>1</v>
      </c>
      <c r="I33" s="95">
        <v>0</v>
      </c>
      <c r="J33" s="95">
        <v>0</v>
      </c>
      <c r="K33" s="95">
        <v>1</v>
      </c>
      <c r="M33" s="149">
        <v>24</v>
      </c>
      <c r="N33" s="2" t="s">
        <v>45</v>
      </c>
      <c r="O33" s="29">
        <v>3</v>
      </c>
      <c r="P33" s="24">
        <v>1</v>
      </c>
      <c r="Q33" s="67">
        <v>1</v>
      </c>
      <c r="R33" s="95">
        <v>1</v>
      </c>
      <c r="S33" s="95">
        <v>10</v>
      </c>
      <c r="T33" s="171">
        <v>0</v>
      </c>
      <c r="U33" s="86">
        <v>0</v>
      </c>
      <c r="V33" s="86">
        <v>0</v>
      </c>
      <c r="W33" s="95">
        <f t="shared" si="0"/>
        <v>2</v>
      </c>
    </row>
    <row r="34" spans="1:60" x14ac:dyDescent="0.25">
      <c r="A34" s="3" t="s">
        <v>53</v>
      </c>
      <c r="B34" s="95">
        <v>0</v>
      </c>
      <c r="C34" s="95">
        <v>0</v>
      </c>
      <c r="D34" s="95">
        <v>0</v>
      </c>
      <c r="E34" s="95">
        <v>0</v>
      </c>
      <c r="F34" s="95">
        <v>0</v>
      </c>
      <c r="G34" s="95">
        <v>0</v>
      </c>
      <c r="H34" s="95">
        <v>0</v>
      </c>
      <c r="I34" s="95">
        <v>0</v>
      </c>
      <c r="J34" s="95">
        <v>0</v>
      </c>
      <c r="K34" s="95">
        <v>0</v>
      </c>
      <c r="M34" s="149">
        <v>25</v>
      </c>
      <c r="N34" s="25" t="s">
        <v>50</v>
      </c>
      <c r="O34" s="29">
        <v>3</v>
      </c>
      <c r="P34" s="30">
        <v>0</v>
      </c>
      <c r="Q34" s="67">
        <v>0</v>
      </c>
      <c r="R34" s="95">
        <v>4</v>
      </c>
      <c r="S34" s="95">
        <v>6</v>
      </c>
      <c r="T34" s="171">
        <v>0</v>
      </c>
      <c r="U34" s="86">
        <v>0</v>
      </c>
      <c r="V34" s="95">
        <v>1</v>
      </c>
      <c r="W34" s="95">
        <f t="shared" si="0"/>
        <v>1.75</v>
      </c>
    </row>
    <row r="35" spans="1:60" x14ac:dyDescent="0.25">
      <c r="A35" s="3" t="s">
        <v>15</v>
      </c>
      <c r="B35" s="95">
        <v>0</v>
      </c>
      <c r="C35" s="95">
        <v>0</v>
      </c>
      <c r="D35" s="95">
        <v>0</v>
      </c>
      <c r="E35" s="95">
        <v>0</v>
      </c>
      <c r="F35" s="95">
        <v>0</v>
      </c>
      <c r="G35" s="95">
        <v>119</v>
      </c>
      <c r="H35" s="95">
        <v>5</v>
      </c>
      <c r="I35" s="95">
        <v>1</v>
      </c>
      <c r="J35" s="95">
        <v>0</v>
      </c>
      <c r="K35" s="95">
        <v>125</v>
      </c>
      <c r="M35" s="149">
        <v>26</v>
      </c>
      <c r="N35" s="2" t="s">
        <v>16</v>
      </c>
      <c r="O35" s="29">
        <v>1</v>
      </c>
      <c r="P35" s="30">
        <v>5</v>
      </c>
      <c r="Q35" s="86">
        <v>1</v>
      </c>
      <c r="R35" s="95">
        <v>1</v>
      </c>
      <c r="S35" s="95">
        <v>0</v>
      </c>
      <c r="T35" s="171">
        <v>0</v>
      </c>
      <c r="U35" s="86">
        <v>0</v>
      </c>
      <c r="V35" s="86">
        <v>0</v>
      </c>
      <c r="W35" s="95">
        <f t="shared" si="0"/>
        <v>1</v>
      </c>
    </row>
    <row r="36" spans="1:60" x14ac:dyDescent="0.25">
      <c r="A36" s="3" t="s">
        <v>54</v>
      </c>
      <c r="B36" s="95">
        <v>0</v>
      </c>
      <c r="C36" s="95">
        <v>0</v>
      </c>
      <c r="D36" s="95">
        <v>0</v>
      </c>
      <c r="E36" s="95">
        <v>0</v>
      </c>
      <c r="F36" s="95">
        <v>0</v>
      </c>
      <c r="G36" s="95">
        <v>0</v>
      </c>
      <c r="H36" s="95">
        <v>0</v>
      </c>
      <c r="I36" s="95">
        <v>0</v>
      </c>
      <c r="J36" s="95">
        <v>0</v>
      </c>
      <c r="K36" s="95">
        <v>0</v>
      </c>
      <c r="M36" s="149">
        <v>27</v>
      </c>
      <c r="N36" s="2" t="s">
        <v>52</v>
      </c>
      <c r="O36" s="29">
        <v>1</v>
      </c>
      <c r="P36" s="24">
        <v>0</v>
      </c>
      <c r="Q36" s="67">
        <v>0</v>
      </c>
      <c r="R36" s="95">
        <v>6</v>
      </c>
      <c r="S36" s="95">
        <v>0</v>
      </c>
      <c r="T36" s="171">
        <v>0</v>
      </c>
      <c r="U36" s="86">
        <v>0</v>
      </c>
      <c r="V36" s="95">
        <v>1</v>
      </c>
      <c r="W36" s="95">
        <f t="shared" si="0"/>
        <v>1</v>
      </c>
    </row>
    <row r="37" spans="1:60" x14ac:dyDescent="0.25">
      <c r="A37" s="3" t="s">
        <v>47</v>
      </c>
      <c r="B37" s="95">
        <v>0</v>
      </c>
      <c r="C37" s="95">
        <v>0</v>
      </c>
      <c r="D37" s="95">
        <v>0</v>
      </c>
      <c r="E37" s="95">
        <v>0</v>
      </c>
      <c r="F37" s="95">
        <v>65</v>
      </c>
      <c r="G37" s="95">
        <v>17</v>
      </c>
      <c r="H37" s="95">
        <v>17</v>
      </c>
      <c r="I37" s="95">
        <v>0</v>
      </c>
      <c r="J37" s="95">
        <v>0</v>
      </c>
      <c r="K37" s="95">
        <v>99</v>
      </c>
      <c r="M37" s="149">
        <v>28</v>
      </c>
      <c r="N37" s="2" t="s">
        <v>83</v>
      </c>
      <c r="O37" s="148">
        <v>0</v>
      </c>
      <c r="P37" s="95">
        <v>0</v>
      </c>
      <c r="Q37" s="95">
        <v>0</v>
      </c>
      <c r="R37" s="95">
        <v>0</v>
      </c>
      <c r="S37" s="95">
        <v>5</v>
      </c>
      <c r="T37" s="171">
        <v>0</v>
      </c>
      <c r="U37" s="86">
        <v>0</v>
      </c>
      <c r="V37" s="86">
        <v>0</v>
      </c>
      <c r="W37" s="95">
        <f t="shared" si="0"/>
        <v>0.625</v>
      </c>
    </row>
    <row r="38" spans="1:60" x14ac:dyDescent="0.25">
      <c r="A38" s="3" t="s">
        <v>16</v>
      </c>
      <c r="B38" s="95">
        <v>0</v>
      </c>
      <c r="C38" s="95">
        <v>0</v>
      </c>
      <c r="D38" s="95">
        <v>0</v>
      </c>
      <c r="E38" s="95">
        <v>0</v>
      </c>
      <c r="F38" s="95">
        <v>1</v>
      </c>
      <c r="G38" s="95">
        <v>0</v>
      </c>
      <c r="H38" s="95">
        <v>0</v>
      </c>
      <c r="I38" s="95">
        <v>0</v>
      </c>
      <c r="J38" s="95">
        <v>0</v>
      </c>
      <c r="K38" s="95">
        <v>1</v>
      </c>
      <c r="M38" s="149">
        <v>29</v>
      </c>
      <c r="N38" s="102" t="s">
        <v>55</v>
      </c>
      <c r="O38" s="154">
        <v>0</v>
      </c>
      <c r="P38" s="154">
        <v>0</v>
      </c>
      <c r="Q38" s="154">
        <v>0</v>
      </c>
      <c r="R38" s="154">
        <v>0</v>
      </c>
      <c r="S38" s="154">
        <v>0</v>
      </c>
      <c r="T38" s="154">
        <v>5</v>
      </c>
      <c r="U38" s="67">
        <v>0</v>
      </c>
      <c r="V38" s="23">
        <v>0</v>
      </c>
      <c r="W38" s="95">
        <f t="shared" si="0"/>
        <v>0.625</v>
      </c>
    </row>
    <row r="39" spans="1:60" x14ac:dyDescent="0.25">
      <c r="A39" s="6" t="s">
        <v>17</v>
      </c>
      <c r="B39" s="38">
        <v>0</v>
      </c>
      <c r="C39" s="38">
        <v>0</v>
      </c>
      <c r="D39" s="38">
        <v>0</v>
      </c>
      <c r="E39" s="38">
        <v>40</v>
      </c>
      <c r="F39" s="38">
        <v>500</v>
      </c>
      <c r="G39" s="38">
        <v>1000</v>
      </c>
      <c r="H39" s="38">
        <v>84</v>
      </c>
      <c r="I39" s="38">
        <v>6</v>
      </c>
      <c r="J39" s="38">
        <v>0</v>
      </c>
      <c r="K39" s="38">
        <v>1630</v>
      </c>
      <c r="M39" s="172">
        <v>30</v>
      </c>
      <c r="N39" s="102" t="s">
        <v>6</v>
      </c>
      <c r="O39" s="147">
        <v>3</v>
      </c>
      <c r="P39" s="24">
        <v>0</v>
      </c>
      <c r="Q39" s="67">
        <v>0</v>
      </c>
      <c r="R39" s="95">
        <v>1</v>
      </c>
      <c r="S39" s="95">
        <v>0</v>
      </c>
      <c r="T39" s="171">
        <v>0</v>
      </c>
      <c r="U39" s="86">
        <v>0</v>
      </c>
      <c r="V39" s="95">
        <v>1</v>
      </c>
      <c r="W39" s="95">
        <f t="shared" si="0"/>
        <v>0.625</v>
      </c>
    </row>
    <row r="40" spans="1:60" x14ac:dyDescent="0.25">
      <c r="A40" s="11" t="s">
        <v>24</v>
      </c>
      <c r="B40" s="95">
        <f>SUM(B7:B39)</f>
        <v>144</v>
      </c>
      <c r="C40" s="95">
        <f t="shared" ref="C40:J40" si="1">SUM(C7:C39)</f>
        <v>5</v>
      </c>
      <c r="D40" s="95">
        <f t="shared" si="1"/>
        <v>6</v>
      </c>
      <c r="E40" s="95">
        <f t="shared" si="1"/>
        <v>186</v>
      </c>
      <c r="F40" s="95">
        <f t="shared" si="1"/>
        <v>2661</v>
      </c>
      <c r="G40" s="95">
        <f t="shared" si="1"/>
        <v>2630</v>
      </c>
      <c r="H40" s="95">
        <f t="shared" si="1"/>
        <v>1396</v>
      </c>
      <c r="I40" s="95">
        <f t="shared" si="1"/>
        <v>316</v>
      </c>
      <c r="J40" s="95">
        <f t="shared" si="1"/>
        <v>62</v>
      </c>
      <c r="K40" s="95">
        <v>7406</v>
      </c>
      <c r="M40" s="173">
        <v>31</v>
      </c>
      <c r="N40" s="41" t="s">
        <v>53</v>
      </c>
      <c r="O40" s="117">
        <v>0</v>
      </c>
      <c r="P40" s="117">
        <v>0</v>
      </c>
      <c r="Q40" s="117">
        <v>2</v>
      </c>
      <c r="R40" s="117">
        <v>0</v>
      </c>
      <c r="S40" s="117">
        <v>0</v>
      </c>
      <c r="T40" s="117">
        <v>1</v>
      </c>
      <c r="U40" s="117">
        <v>1</v>
      </c>
      <c r="V40" s="23">
        <v>0</v>
      </c>
      <c r="W40" s="95">
        <f t="shared" si="0"/>
        <v>0.5</v>
      </c>
    </row>
    <row r="41" spans="1:60" x14ac:dyDescent="0.25">
      <c r="B41" s="95"/>
      <c r="C41" s="95"/>
      <c r="D41" s="95"/>
      <c r="E41" s="95"/>
      <c r="F41" s="95"/>
      <c r="G41" s="95"/>
      <c r="H41" s="95"/>
      <c r="I41" s="95"/>
      <c r="J41" s="95"/>
      <c r="K41" s="95"/>
      <c r="M41" s="149"/>
      <c r="N41" s="39" t="s">
        <v>57</v>
      </c>
      <c r="O41" s="19">
        <f>SUM(O7:O40)</f>
        <v>7406</v>
      </c>
      <c r="P41" s="19">
        <f t="shared" ref="P41:S41" si="2">SUM(P7:P40)</f>
        <v>9845</v>
      </c>
      <c r="Q41" s="19">
        <f t="shared" si="2"/>
        <v>16007</v>
      </c>
      <c r="R41" s="19">
        <f t="shared" si="2"/>
        <v>23972</v>
      </c>
      <c r="S41" s="19">
        <f t="shared" si="2"/>
        <v>18623</v>
      </c>
      <c r="T41" s="19">
        <f>SUM(T7:T40)</f>
        <v>13139</v>
      </c>
      <c r="U41" s="19">
        <f>SUM(U7:U40)</f>
        <v>8287</v>
      </c>
      <c r="V41" s="196">
        <f>SUM(V7:V40)</f>
        <v>10477</v>
      </c>
      <c r="W41" s="196">
        <f t="shared" si="0"/>
        <v>13469.5</v>
      </c>
    </row>
    <row r="42" spans="1:60" x14ac:dyDescent="0.25">
      <c r="B42" s="95"/>
      <c r="C42" s="95"/>
      <c r="D42" s="95"/>
      <c r="E42" s="95"/>
      <c r="F42" s="95"/>
      <c r="G42" s="95"/>
      <c r="H42" s="95"/>
      <c r="I42" s="95"/>
      <c r="J42" s="95"/>
      <c r="K42" s="95"/>
      <c r="L42" s="2"/>
      <c r="M42" s="149"/>
      <c r="N42" s="35" t="s">
        <v>67</v>
      </c>
      <c r="O42" s="37">
        <v>24</v>
      </c>
      <c r="P42" s="36">
        <v>23</v>
      </c>
      <c r="Q42" s="37">
        <v>25</v>
      </c>
      <c r="R42" s="19">
        <v>27</v>
      </c>
      <c r="S42" s="19">
        <v>23</v>
      </c>
      <c r="T42" s="95">
        <v>25</v>
      </c>
      <c r="U42" s="86">
        <v>21</v>
      </c>
      <c r="V42" s="171">
        <v>23</v>
      </c>
      <c r="W42" s="95">
        <f t="shared" si="0"/>
        <v>23.875</v>
      </c>
    </row>
    <row r="43" spans="1:60" x14ac:dyDescent="0.25">
      <c r="B43" s="95"/>
      <c r="C43" s="95"/>
      <c r="D43" s="95"/>
      <c r="E43" s="95"/>
      <c r="F43" s="95"/>
      <c r="G43" s="95"/>
      <c r="H43" s="95"/>
      <c r="I43" s="95"/>
      <c r="J43" s="95"/>
      <c r="K43" s="95"/>
      <c r="M43" s="2"/>
      <c r="Q43" s="19"/>
      <c r="W43" s="25"/>
    </row>
    <row r="44" spans="1:60" x14ac:dyDescent="0.25">
      <c r="A44" s="33" t="s">
        <v>69</v>
      </c>
      <c r="B44" s="129" t="s">
        <v>20</v>
      </c>
      <c r="C44" s="129"/>
      <c r="D44" s="129"/>
      <c r="E44" s="129"/>
      <c r="F44" s="129" t="s">
        <v>21</v>
      </c>
      <c r="G44" s="129"/>
      <c r="H44" s="129"/>
      <c r="I44" s="129"/>
      <c r="J44" s="129"/>
      <c r="K44" s="129"/>
    </row>
    <row r="45" spans="1:60" x14ac:dyDescent="0.25">
      <c r="A45" s="32" t="s">
        <v>19</v>
      </c>
      <c r="B45" s="130">
        <v>15</v>
      </c>
      <c r="C45" s="130">
        <v>20</v>
      </c>
      <c r="D45" s="130">
        <v>25</v>
      </c>
      <c r="E45" s="130">
        <v>30</v>
      </c>
      <c r="F45" s="130">
        <v>5</v>
      </c>
      <c r="G45" s="130">
        <v>10</v>
      </c>
      <c r="H45" s="130">
        <v>15</v>
      </c>
      <c r="I45" s="130">
        <v>20</v>
      </c>
      <c r="J45" s="130">
        <v>25</v>
      </c>
      <c r="K45" s="142" t="s">
        <v>24</v>
      </c>
    </row>
    <row r="46" spans="1:60" x14ac:dyDescent="0.25">
      <c r="A46" s="3" t="s">
        <v>1</v>
      </c>
      <c r="B46" s="95">
        <v>0</v>
      </c>
      <c r="C46" s="95">
        <v>0</v>
      </c>
      <c r="D46" s="95">
        <v>0</v>
      </c>
      <c r="E46" s="95">
        <v>3</v>
      </c>
      <c r="F46" s="95">
        <v>0</v>
      </c>
      <c r="G46" s="95">
        <v>5</v>
      </c>
      <c r="H46" s="95">
        <v>128</v>
      </c>
      <c r="I46" s="95">
        <v>54</v>
      </c>
      <c r="J46" s="95">
        <v>13</v>
      </c>
      <c r="K46" s="95">
        <v>203</v>
      </c>
    </row>
    <row r="47" spans="1:60" ht="15.75" x14ac:dyDescent="0.25">
      <c r="A47" s="3" t="s">
        <v>49</v>
      </c>
      <c r="B47" s="95">
        <v>0</v>
      </c>
      <c r="C47" s="95">
        <v>0</v>
      </c>
      <c r="D47" s="95">
        <v>0</v>
      </c>
      <c r="E47" s="95">
        <v>0</v>
      </c>
      <c r="F47" s="95">
        <v>0</v>
      </c>
      <c r="G47" s="95">
        <v>0</v>
      </c>
      <c r="H47" s="95">
        <v>0</v>
      </c>
      <c r="I47" s="95">
        <v>0</v>
      </c>
      <c r="J47" s="95">
        <v>0</v>
      </c>
      <c r="K47" s="95">
        <v>0</v>
      </c>
      <c r="O47" s="181"/>
    </row>
    <row r="48" spans="1:60" ht="15.75" x14ac:dyDescent="0.25">
      <c r="A48" s="3" t="s">
        <v>45</v>
      </c>
      <c r="B48" s="95">
        <v>0</v>
      </c>
      <c r="C48" s="95">
        <v>1</v>
      </c>
      <c r="D48" s="95">
        <v>0</v>
      </c>
      <c r="E48" s="95">
        <v>0</v>
      </c>
      <c r="F48" s="95">
        <v>0</v>
      </c>
      <c r="G48" s="95">
        <v>0</v>
      </c>
      <c r="H48" s="95">
        <v>0</v>
      </c>
      <c r="I48" s="95">
        <v>0</v>
      </c>
      <c r="J48" s="95">
        <v>0</v>
      </c>
      <c r="K48" s="95">
        <v>1</v>
      </c>
      <c r="P48" s="183"/>
      <c r="Q48" s="183"/>
      <c r="R48" s="183"/>
      <c r="S48" s="183"/>
      <c r="T48" s="183"/>
      <c r="U48" s="183"/>
      <c r="V48" s="183"/>
      <c r="W48" s="183"/>
      <c r="Z48" s="183"/>
      <c r="AA48" s="183"/>
      <c r="AB48" s="183"/>
      <c r="AC48" s="183"/>
      <c r="AD48" s="183"/>
      <c r="AE48" s="183"/>
      <c r="AF48" s="183"/>
      <c r="AG48" s="183"/>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row>
    <row r="49" spans="1:60" ht="15.75" x14ac:dyDescent="0.25">
      <c r="A49" s="3" t="s">
        <v>41</v>
      </c>
      <c r="B49" s="95">
        <v>1</v>
      </c>
      <c r="C49" s="95">
        <v>2</v>
      </c>
      <c r="D49" s="95">
        <v>25</v>
      </c>
      <c r="E49" s="95">
        <v>5</v>
      </c>
      <c r="F49" s="95">
        <v>7</v>
      </c>
      <c r="G49" s="95">
        <v>0</v>
      </c>
      <c r="H49" s="95">
        <v>0</v>
      </c>
      <c r="I49" s="95">
        <v>2</v>
      </c>
      <c r="J49" s="95">
        <v>0</v>
      </c>
      <c r="K49" s="95">
        <v>42</v>
      </c>
      <c r="O49" s="181"/>
      <c r="P49" s="185"/>
      <c r="Q49" s="185"/>
      <c r="R49" s="185"/>
      <c r="S49" s="186"/>
      <c r="T49" s="185"/>
      <c r="U49" s="185"/>
      <c r="V49" s="185"/>
      <c r="W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row>
    <row r="50" spans="1:60" ht="15.75" x14ac:dyDescent="0.25">
      <c r="A50" s="3" t="s">
        <v>2</v>
      </c>
      <c r="B50" s="95">
        <v>0</v>
      </c>
      <c r="C50" s="95">
        <v>6</v>
      </c>
      <c r="D50" s="95">
        <v>14</v>
      </c>
      <c r="E50" s="95">
        <v>134</v>
      </c>
      <c r="F50" s="95">
        <v>137</v>
      </c>
      <c r="G50" s="95">
        <v>3</v>
      </c>
      <c r="H50" s="95">
        <v>8</v>
      </c>
      <c r="I50" s="95">
        <v>13</v>
      </c>
      <c r="J50" s="95">
        <v>0</v>
      </c>
      <c r="K50" s="95">
        <v>315</v>
      </c>
      <c r="O50" s="181"/>
      <c r="P50" s="185"/>
      <c r="Q50" s="185"/>
      <c r="R50" s="185"/>
      <c r="S50" s="185"/>
      <c r="T50" s="185"/>
      <c r="U50" s="185"/>
      <c r="V50" s="185"/>
      <c r="W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row>
    <row r="51" spans="1:60" ht="15.75" x14ac:dyDescent="0.25">
      <c r="A51" s="3" t="s">
        <v>43</v>
      </c>
      <c r="B51" s="95">
        <v>0</v>
      </c>
      <c r="C51" s="95">
        <v>0</v>
      </c>
      <c r="D51" s="95">
        <v>0</v>
      </c>
      <c r="E51" s="95">
        <v>2</v>
      </c>
      <c r="F51" s="95">
        <v>2</v>
      </c>
      <c r="G51" s="95">
        <v>0</v>
      </c>
      <c r="H51" s="95">
        <v>2</v>
      </c>
      <c r="I51" s="95">
        <v>1</v>
      </c>
      <c r="J51" s="95">
        <v>4</v>
      </c>
      <c r="K51" s="95">
        <v>11</v>
      </c>
      <c r="O51" s="181"/>
      <c r="P51" s="185"/>
      <c r="Q51" s="185"/>
      <c r="R51" s="185"/>
      <c r="S51" s="185"/>
      <c r="T51" s="185"/>
      <c r="U51" s="185"/>
      <c r="V51" s="185"/>
      <c r="W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row>
    <row r="52" spans="1:60" ht="15.75" x14ac:dyDescent="0.25">
      <c r="A52" s="3" t="s">
        <v>3</v>
      </c>
      <c r="B52" s="95">
        <v>0</v>
      </c>
      <c r="C52" s="95">
        <v>4</v>
      </c>
      <c r="D52" s="95">
        <v>3</v>
      </c>
      <c r="E52" s="95">
        <v>14</v>
      </c>
      <c r="F52" s="95">
        <v>5</v>
      </c>
      <c r="G52" s="95">
        <v>1</v>
      </c>
      <c r="H52" s="95">
        <v>3</v>
      </c>
      <c r="I52" s="95">
        <v>4</v>
      </c>
      <c r="J52" s="95">
        <v>2</v>
      </c>
      <c r="K52" s="95">
        <v>36</v>
      </c>
      <c r="O52" s="181"/>
      <c r="P52" s="185"/>
      <c r="Q52" s="186"/>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row>
    <row r="53" spans="1:60" ht="15.75" x14ac:dyDescent="0.25">
      <c r="A53" s="3" t="s">
        <v>4</v>
      </c>
      <c r="B53" s="95">
        <v>0</v>
      </c>
      <c r="C53" s="95">
        <v>5</v>
      </c>
      <c r="D53" s="95">
        <v>0</v>
      </c>
      <c r="E53" s="95">
        <v>14</v>
      </c>
      <c r="F53" s="95">
        <v>4</v>
      </c>
      <c r="G53" s="95">
        <v>2</v>
      </c>
      <c r="H53" s="95">
        <v>0</v>
      </c>
      <c r="I53" s="95">
        <v>1</v>
      </c>
      <c r="J53" s="95">
        <v>0</v>
      </c>
      <c r="K53" s="95">
        <v>26</v>
      </c>
      <c r="O53" s="181"/>
      <c r="P53" s="186"/>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row>
    <row r="54" spans="1:60" ht="15.75" x14ac:dyDescent="0.25">
      <c r="A54" s="3" t="s">
        <v>48</v>
      </c>
      <c r="B54" s="95">
        <v>0</v>
      </c>
      <c r="C54" s="95">
        <v>10</v>
      </c>
      <c r="D54" s="95">
        <v>0</v>
      </c>
      <c r="E54" s="95">
        <v>3</v>
      </c>
      <c r="F54" s="95">
        <v>0</v>
      </c>
      <c r="G54" s="95">
        <v>0</v>
      </c>
      <c r="H54" s="95">
        <v>0</v>
      </c>
      <c r="I54" s="95">
        <v>5</v>
      </c>
      <c r="J54" s="95">
        <v>0</v>
      </c>
      <c r="K54" s="95">
        <v>18</v>
      </c>
      <c r="O54" s="181"/>
      <c r="P54" s="185"/>
      <c r="Q54" s="185"/>
      <c r="R54" s="185"/>
      <c r="S54" s="185"/>
      <c r="T54" s="186"/>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row>
    <row r="55" spans="1:60" ht="15.75" x14ac:dyDescent="0.25">
      <c r="A55" s="3" t="s">
        <v>6</v>
      </c>
      <c r="B55" s="95">
        <v>0</v>
      </c>
      <c r="C55" s="95">
        <v>0</v>
      </c>
      <c r="D55" s="95">
        <v>0</v>
      </c>
      <c r="E55" s="95">
        <v>0</v>
      </c>
      <c r="F55" s="95">
        <v>0</v>
      </c>
      <c r="G55" s="95">
        <v>0</v>
      </c>
      <c r="H55" s="95">
        <v>0</v>
      </c>
      <c r="I55" s="95">
        <v>0</v>
      </c>
      <c r="J55" s="95">
        <v>0</v>
      </c>
      <c r="K55" s="95">
        <v>0</v>
      </c>
      <c r="O55" s="182"/>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row>
    <row r="56" spans="1:60" x14ac:dyDescent="0.25">
      <c r="A56" s="3" t="s">
        <v>7</v>
      </c>
      <c r="B56" s="95">
        <v>0</v>
      </c>
      <c r="C56" s="95">
        <v>0</v>
      </c>
      <c r="D56" s="95">
        <v>0</v>
      </c>
      <c r="E56" s="95">
        <v>0</v>
      </c>
      <c r="F56" s="95">
        <v>2</v>
      </c>
      <c r="G56" s="95">
        <v>1</v>
      </c>
      <c r="H56" s="95">
        <v>1</v>
      </c>
      <c r="I56" s="95">
        <v>5</v>
      </c>
      <c r="J56" s="95">
        <v>13</v>
      </c>
      <c r="K56" s="95">
        <v>22</v>
      </c>
    </row>
    <row r="57" spans="1:60" x14ac:dyDescent="0.25">
      <c r="A57" s="3" t="s">
        <v>50</v>
      </c>
      <c r="B57" s="95">
        <v>0</v>
      </c>
      <c r="C57" s="95">
        <v>0</v>
      </c>
      <c r="D57" s="95">
        <v>0</v>
      </c>
      <c r="E57" s="95">
        <v>0</v>
      </c>
      <c r="F57" s="95">
        <v>0</v>
      </c>
      <c r="G57" s="95">
        <v>0</v>
      </c>
      <c r="H57" s="95">
        <v>0</v>
      </c>
      <c r="I57" s="95">
        <v>0</v>
      </c>
      <c r="J57" s="95">
        <v>0</v>
      </c>
      <c r="K57" s="95">
        <v>0</v>
      </c>
    </row>
    <row r="58" spans="1:60" x14ac:dyDescent="0.25">
      <c r="A58" s="3" t="s">
        <v>51</v>
      </c>
      <c r="B58" s="95">
        <v>0</v>
      </c>
      <c r="C58" s="95">
        <v>0</v>
      </c>
      <c r="D58" s="95">
        <v>0</v>
      </c>
      <c r="E58" s="95">
        <v>0</v>
      </c>
      <c r="F58" s="95">
        <v>0</v>
      </c>
      <c r="G58" s="95">
        <v>0</v>
      </c>
      <c r="H58" s="95">
        <v>0</v>
      </c>
      <c r="I58" s="95">
        <v>0</v>
      </c>
      <c r="J58" s="95">
        <v>0</v>
      </c>
      <c r="K58" s="95">
        <v>0</v>
      </c>
    </row>
    <row r="59" spans="1:60" x14ac:dyDescent="0.25">
      <c r="A59" s="3" t="s">
        <v>42</v>
      </c>
      <c r="B59" s="95">
        <v>0</v>
      </c>
      <c r="C59" s="95">
        <v>0</v>
      </c>
      <c r="D59" s="95">
        <v>0</v>
      </c>
      <c r="E59" s="95">
        <v>0</v>
      </c>
      <c r="F59" s="95">
        <v>0</v>
      </c>
      <c r="G59" s="95">
        <v>1</v>
      </c>
      <c r="H59" s="95">
        <v>0</v>
      </c>
      <c r="I59" s="95">
        <v>11</v>
      </c>
      <c r="J59" s="95">
        <v>0</v>
      </c>
      <c r="K59" s="95">
        <v>12</v>
      </c>
    </row>
    <row r="60" spans="1:60" x14ac:dyDescent="0.25">
      <c r="A60" s="3" t="s">
        <v>8</v>
      </c>
      <c r="B60" s="95">
        <v>0</v>
      </c>
      <c r="C60" s="95">
        <v>0</v>
      </c>
      <c r="D60" s="95">
        <v>0</v>
      </c>
      <c r="E60" s="95">
        <v>0</v>
      </c>
      <c r="F60" s="95">
        <v>3</v>
      </c>
      <c r="G60" s="95">
        <v>4</v>
      </c>
      <c r="H60" s="95">
        <v>26</v>
      </c>
      <c r="I60" s="95">
        <v>17</v>
      </c>
      <c r="J60" s="95">
        <v>6</v>
      </c>
      <c r="K60" s="95">
        <v>56</v>
      </c>
    </row>
    <row r="61" spans="1:60" x14ac:dyDescent="0.25">
      <c r="A61" s="3" t="s">
        <v>9</v>
      </c>
      <c r="B61" s="95">
        <v>0</v>
      </c>
      <c r="C61" s="95">
        <v>0</v>
      </c>
      <c r="D61" s="95">
        <v>0</v>
      </c>
      <c r="E61" s="95">
        <v>22</v>
      </c>
      <c r="F61" s="95">
        <v>31</v>
      </c>
      <c r="G61" s="95">
        <v>8</v>
      </c>
      <c r="H61" s="95">
        <v>2</v>
      </c>
      <c r="I61" s="95">
        <v>33</v>
      </c>
      <c r="J61" s="95">
        <v>14</v>
      </c>
      <c r="K61" s="95">
        <v>110</v>
      </c>
    </row>
    <row r="62" spans="1:60" x14ac:dyDescent="0.25">
      <c r="A62" s="3" t="s">
        <v>44</v>
      </c>
      <c r="B62" s="95">
        <v>0</v>
      </c>
      <c r="C62" s="95">
        <v>0</v>
      </c>
      <c r="D62" s="95">
        <v>0</v>
      </c>
      <c r="E62" s="95">
        <v>0</v>
      </c>
      <c r="F62" s="95">
        <v>3</v>
      </c>
      <c r="G62" s="95">
        <v>0</v>
      </c>
      <c r="H62" s="95">
        <v>3</v>
      </c>
      <c r="I62" s="95">
        <v>1</v>
      </c>
      <c r="J62" s="95">
        <v>3</v>
      </c>
      <c r="K62" s="95">
        <v>10</v>
      </c>
    </row>
    <row r="63" spans="1:60" x14ac:dyDescent="0.25">
      <c r="A63" s="3" t="s">
        <v>10</v>
      </c>
      <c r="B63" s="95">
        <v>0</v>
      </c>
      <c r="C63" s="95">
        <v>0</v>
      </c>
      <c r="D63" s="95">
        <v>0</v>
      </c>
      <c r="E63" s="95">
        <v>0</v>
      </c>
      <c r="F63" s="95">
        <v>14</v>
      </c>
      <c r="G63" s="95">
        <v>110</v>
      </c>
      <c r="H63" s="95">
        <v>228</v>
      </c>
      <c r="I63" s="95">
        <v>20</v>
      </c>
      <c r="J63" s="95">
        <v>1</v>
      </c>
      <c r="K63" s="95">
        <v>373</v>
      </c>
    </row>
    <row r="64" spans="1:60" x14ac:dyDescent="0.25">
      <c r="A64" s="3" t="s">
        <v>11</v>
      </c>
      <c r="B64" s="95">
        <v>0</v>
      </c>
      <c r="C64" s="95">
        <v>0</v>
      </c>
      <c r="D64" s="95">
        <v>7</v>
      </c>
      <c r="E64" s="95">
        <v>100</v>
      </c>
      <c r="F64" s="95">
        <v>500</v>
      </c>
      <c r="G64" s="95">
        <v>142</v>
      </c>
      <c r="H64" s="95">
        <v>3880</v>
      </c>
      <c r="I64" s="95">
        <v>367</v>
      </c>
      <c r="J64" s="95">
        <v>0</v>
      </c>
      <c r="K64" s="95">
        <v>4996</v>
      </c>
      <c r="O64" s="17"/>
      <c r="P64" s="17"/>
      <c r="Q64" s="17"/>
      <c r="R64" s="17"/>
    </row>
    <row r="65" spans="1:19" x14ac:dyDescent="0.25">
      <c r="A65" s="3" t="s">
        <v>12</v>
      </c>
      <c r="B65" s="95">
        <v>0</v>
      </c>
      <c r="C65" s="95">
        <v>0</v>
      </c>
      <c r="D65" s="95">
        <v>0</v>
      </c>
      <c r="E65" s="95">
        <v>0</v>
      </c>
      <c r="F65" s="95">
        <v>0</v>
      </c>
      <c r="G65" s="95">
        <v>2</v>
      </c>
      <c r="H65" s="95">
        <v>97</v>
      </c>
      <c r="I65" s="95">
        <v>146</v>
      </c>
      <c r="J65" s="95">
        <v>0</v>
      </c>
      <c r="K65" s="95">
        <v>245</v>
      </c>
      <c r="S65" s="17"/>
    </row>
    <row r="66" spans="1:19" x14ac:dyDescent="0.25">
      <c r="A66" s="3" t="s">
        <v>32</v>
      </c>
      <c r="B66" s="95">
        <v>0</v>
      </c>
      <c r="C66" s="95">
        <v>0</v>
      </c>
      <c r="D66" s="95">
        <v>0</v>
      </c>
      <c r="E66" s="95">
        <v>0</v>
      </c>
      <c r="F66" s="95">
        <v>3</v>
      </c>
      <c r="G66" s="95">
        <v>0</v>
      </c>
      <c r="H66" s="95">
        <v>2</v>
      </c>
      <c r="I66" s="95">
        <v>0</v>
      </c>
      <c r="J66" s="95">
        <v>0</v>
      </c>
      <c r="K66" s="95">
        <v>5</v>
      </c>
    </row>
    <row r="67" spans="1:19" x14ac:dyDescent="0.25">
      <c r="A67" s="3" t="s">
        <v>18</v>
      </c>
      <c r="B67" s="95">
        <v>0</v>
      </c>
      <c r="C67" s="95">
        <v>1</v>
      </c>
      <c r="D67" s="95">
        <v>15</v>
      </c>
      <c r="E67" s="95">
        <v>298</v>
      </c>
      <c r="F67" s="95">
        <v>92</v>
      </c>
      <c r="G67" s="95">
        <v>0</v>
      </c>
      <c r="H67" s="95">
        <v>54</v>
      </c>
      <c r="I67" s="95">
        <v>332</v>
      </c>
      <c r="J67" s="95">
        <v>11</v>
      </c>
      <c r="K67" s="95">
        <v>803</v>
      </c>
    </row>
    <row r="68" spans="1:19" x14ac:dyDescent="0.25">
      <c r="A68" s="3" t="s">
        <v>46</v>
      </c>
      <c r="B68" s="95">
        <v>0</v>
      </c>
      <c r="C68" s="95">
        <v>0</v>
      </c>
      <c r="D68" s="95">
        <v>0</v>
      </c>
      <c r="E68" s="95">
        <v>0</v>
      </c>
      <c r="F68" s="95">
        <v>0</v>
      </c>
      <c r="G68" s="95">
        <v>0</v>
      </c>
      <c r="H68" s="95">
        <v>0</v>
      </c>
      <c r="I68" s="95">
        <v>1</v>
      </c>
      <c r="J68" s="95">
        <v>0</v>
      </c>
      <c r="K68" s="95">
        <v>1</v>
      </c>
    </row>
    <row r="69" spans="1:19" x14ac:dyDescent="0.25">
      <c r="A69" s="3" t="s">
        <v>13</v>
      </c>
      <c r="B69" s="95">
        <v>0</v>
      </c>
      <c r="C69" s="95">
        <v>0</v>
      </c>
      <c r="D69" s="95">
        <v>0</v>
      </c>
      <c r="E69" s="95">
        <v>0</v>
      </c>
      <c r="F69" s="95">
        <v>0</v>
      </c>
      <c r="G69" s="95">
        <v>0</v>
      </c>
      <c r="H69" s="95">
        <v>0</v>
      </c>
      <c r="I69" s="95">
        <v>7</v>
      </c>
      <c r="J69" s="95">
        <v>0</v>
      </c>
      <c r="K69" s="95">
        <v>7</v>
      </c>
    </row>
    <row r="70" spans="1:19" x14ac:dyDescent="0.25">
      <c r="A70" s="3" t="s">
        <v>14</v>
      </c>
      <c r="B70" s="95">
        <v>0</v>
      </c>
      <c r="C70" s="95">
        <v>2</v>
      </c>
      <c r="D70" s="95">
        <v>32</v>
      </c>
      <c r="E70" s="95">
        <v>116</v>
      </c>
      <c r="F70" s="95">
        <v>101</v>
      </c>
      <c r="G70" s="95">
        <v>59</v>
      </c>
      <c r="H70" s="95">
        <v>192</v>
      </c>
      <c r="I70" s="95">
        <v>56</v>
      </c>
      <c r="J70" s="95">
        <v>3</v>
      </c>
      <c r="K70" s="95">
        <v>561</v>
      </c>
    </row>
    <row r="71" spans="1:19" x14ac:dyDescent="0.25">
      <c r="A71" s="3" t="s">
        <v>40</v>
      </c>
      <c r="B71" s="95">
        <v>350</v>
      </c>
      <c r="C71" s="95">
        <v>50</v>
      </c>
      <c r="D71" s="95">
        <v>0</v>
      </c>
      <c r="E71" s="95">
        <v>0</v>
      </c>
      <c r="F71" s="95">
        <v>0</v>
      </c>
      <c r="G71" s="95">
        <v>5</v>
      </c>
      <c r="H71" s="95">
        <v>0</v>
      </c>
      <c r="I71" s="95">
        <v>0</v>
      </c>
      <c r="J71" s="95">
        <v>0</v>
      </c>
      <c r="K71" s="95">
        <v>405</v>
      </c>
    </row>
    <row r="72" spans="1:19" x14ac:dyDescent="0.25">
      <c r="A72" s="3" t="s">
        <v>52</v>
      </c>
      <c r="B72" s="95">
        <v>0</v>
      </c>
      <c r="C72" s="95">
        <v>0</v>
      </c>
      <c r="D72" s="95">
        <v>0</v>
      </c>
      <c r="E72" s="95">
        <v>0</v>
      </c>
      <c r="F72" s="95">
        <v>0</v>
      </c>
      <c r="G72" s="95">
        <v>0</v>
      </c>
      <c r="H72" s="95">
        <v>0</v>
      </c>
      <c r="I72" s="95">
        <v>0</v>
      </c>
      <c r="J72" s="95">
        <v>0</v>
      </c>
      <c r="K72" s="95">
        <v>0</v>
      </c>
    </row>
    <row r="73" spans="1:19" x14ac:dyDescent="0.25">
      <c r="A73" s="3" t="s">
        <v>53</v>
      </c>
      <c r="B73" s="95">
        <v>0</v>
      </c>
      <c r="C73" s="95">
        <v>0</v>
      </c>
      <c r="D73" s="95">
        <v>0</v>
      </c>
      <c r="E73" s="95">
        <v>0</v>
      </c>
      <c r="F73" s="95">
        <v>0</v>
      </c>
      <c r="G73" s="95">
        <v>0</v>
      </c>
      <c r="H73" s="95">
        <v>0</v>
      </c>
      <c r="I73" s="95">
        <v>0</v>
      </c>
      <c r="J73" s="95">
        <v>0</v>
      </c>
      <c r="K73" s="95">
        <v>0</v>
      </c>
    </row>
    <row r="74" spans="1:19" x14ac:dyDescent="0.25">
      <c r="A74" s="3" t="s">
        <v>15</v>
      </c>
      <c r="B74" s="95">
        <v>0</v>
      </c>
      <c r="C74" s="95">
        <v>0</v>
      </c>
      <c r="D74" s="95">
        <v>0</v>
      </c>
      <c r="E74" s="95">
        <v>0</v>
      </c>
      <c r="F74" s="95">
        <v>0</v>
      </c>
      <c r="G74" s="95">
        <v>0</v>
      </c>
      <c r="H74" s="95">
        <v>0</v>
      </c>
      <c r="I74" s="95">
        <v>0</v>
      </c>
      <c r="J74" s="95">
        <v>0</v>
      </c>
      <c r="K74" s="95">
        <v>0</v>
      </c>
    </row>
    <row r="75" spans="1:19" x14ac:dyDescent="0.25">
      <c r="A75" s="3" t="s">
        <v>54</v>
      </c>
      <c r="B75" s="95">
        <v>0</v>
      </c>
      <c r="C75" s="95">
        <v>0</v>
      </c>
      <c r="D75" s="95">
        <v>0</v>
      </c>
      <c r="E75" s="95">
        <v>0</v>
      </c>
      <c r="F75" s="95">
        <v>0</v>
      </c>
      <c r="G75" s="95">
        <v>0</v>
      </c>
      <c r="H75" s="95">
        <v>0</v>
      </c>
      <c r="I75" s="95">
        <v>0</v>
      </c>
      <c r="J75" s="95">
        <v>0</v>
      </c>
      <c r="K75" s="95">
        <v>0</v>
      </c>
    </row>
    <row r="76" spans="1:19" x14ac:dyDescent="0.25">
      <c r="A76" s="3" t="s">
        <v>47</v>
      </c>
      <c r="B76" s="95">
        <v>0</v>
      </c>
      <c r="C76" s="95">
        <v>0</v>
      </c>
      <c r="D76" s="95">
        <v>0</v>
      </c>
      <c r="E76" s="95">
        <v>12</v>
      </c>
      <c r="F76" s="95">
        <v>3</v>
      </c>
      <c r="G76" s="95">
        <v>5</v>
      </c>
      <c r="H76" s="95">
        <v>31</v>
      </c>
      <c r="I76" s="95">
        <v>31</v>
      </c>
      <c r="J76" s="95">
        <v>0</v>
      </c>
      <c r="K76" s="95">
        <v>82</v>
      </c>
    </row>
    <row r="77" spans="1:19" x14ac:dyDescent="0.25">
      <c r="A77" s="3" t="s">
        <v>16</v>
      </c>
      <c r="B77" s="95">
        <v>0</v>
      </c>
      <c r="C77" s="95">
        <v>0</v>
      </c>
      <c r="D77" s="95">
        <v>0</v>
      </c>
      <c r="E77" s="95">
        <v>3</v>
      </c>
      <c r="F77" s="95">
        <v>1</v>
      </c>
      <c r="G77" s="95">
        <v>0</v>
      </c>
      <c r="H77" s="95">
        <v>0</v>
      </c>
      <c r="I77" s="95">
        <v>1</v>
      </c>
      <c r="J77" s="95">
        <v>0</v>
      </c>
      <c r="K77" s="95">
        <v>5</v>
      </c>
    </row>
    <row r="78" spans="1:19" x14ac:dyDescent="0.25">
      <c r="A78" s="6" t="s">
        <v>17</v>
      </c>
      <c r="B78" s="38">
        <v>0</v>
      </c>
      <c r="C78" s="38">
        <v>0</v>
      </c>
      <c r="D78" s="38">
        <v>0</v>
      </c>
      <c r="E78" s="38">
        <v>0</v>
      </c>
      <c r="F78" s="38">
        <v>300</v>
      </c>
      <c r="G78" s="38">
        <v>1000</v>
      </c>
      <c r="H78" s="38">
        <v>100</v>
      </c>
      <c r="I78" s="38">
        <v>100</v>
      </c>
      <c r="J78" s="38">
        <v>0</v>
      </c>
      <c r="K78" s="38">
        <v>1500</v>
      </c>
    </row>
    <row r="79" spans="1:19" x14ac:dyDescent="0.25">
      <c r="A79" s="11" t="s">
        <v>24</v>
      </c>
      <c r="B79" s="95">
        <f>SUM(B46:B78)</f>
        <v>351</v>
      </c>
      <c r="C79" s="95">
        <f t="shared" ref="C79:J79" si="3">SUM(C46:C78)</f>
        <v>81</v>
      </c>
      <c r="D79" s="95">
        <f t="shared" si="3"/>
        <v>96</v>
      </c>
      <c r="E79" s="95">
        <f t="shared" si="3"/>
        <v>726</v>
      </c>
      <c r="F79" s="95">
        <f t="shared" si="3"/>
        <v>1208</v>
      </c>
      <c r="G79" s="95">
        <f t="shared" si="3"/>
        <v>1348</v>
      </c>
      <c r="H79" s="95">
        <f t="shared" si="3"/>
        <v>4757</v>
      </c>
      <c r="I79" s="95">
        <f t="shared" si="3"/>
        <v>1208</v>
      </c>
      <c r="J79" s="95">
        <f t="shared" si="3"/>
        <v>70</v>
      </c>
      <c r="K79" s="95">
        <v>9845</v>
      </c>
    </row>
    <row r="80" spans="1:19" x14ac:dyDescent="0.25">
      <c r="B80" s="95"/>
      <c r="C80" s="95"/>
      <c r="D80" s="95"/>
      <c r="E80" s="95"/>
      <c r="F80" s="95"/>
      <c r="G80" s="95"/>
      <c r="H80" s="95"/>
      <c r="I80" s="95"/>
      <c r="J80" s="95"/>
      <c r="K80" s="95"/>
    </row>
    <row r="81" spans="1:11" x14ac:dyDescent="0.25">
      <c r="B81" s="95"/>
      <c r="C81" s="95"/>
      <c r="D81" s="95"/>
      <c r="E81" s="95"/>
      <c r="F81" s="95"/>
      <c r="G81" s="95"/>
      <c r="H81" s="95"/>
      <c r="I81" s="95"/>
      <c r="J81" s="95"/>
      <c r="K81" s="95"/>
    </row>
    <row r="83" spans="1:11" x14ac:dyDescent="0.25">
      <c r="A83" s="33" t="s">
        <v>70</v>
      </c>
      <c r="B83" s="129" t="s">
        <v>20</v>
      </c>
      <c r="C83" s="129"/>
      <c r="D83" s="129"/>
      <c r="E83" s="129"/>
      <c r="F83" s="129" t="s">
        <v>21</v>
      </c>
      <c r="G83" s="129"/>
      <c r="H83" s="129"/>
      <c r="I83" s="129"/>
      <c r="J83" s="129"/>
      <c r="K83" s="129"/>
    </row>
    <row r="84" spans="1:11" x14ac:dyDescent="0.25">
      <c r="A84" s="32" t="s">
        <v>19</v>
      </c>
      <c r="B84" s="130">
        <v>14</v>
      </c>
      <c r="C84" s="130">
        <v>19</v>
      </c>
      <c r="D84" s="130">
        <v>24</v>
      </c>
      <c r="E84" s="130">
        <v>29</v>
      </c>
      <c r="F84" s="130">
        <v>4</v>
      </c>
      <c r="G84" s="130">
        <v>9</v>
      </c>
      <c r="H84" s="130">
        <v>14</v>
      </c>
      <c r="I84" s="130">
        <v>19</v>
      </c>
      <c r="J84" s="130">
        <v>24</v>
      </c>
      <c r="K84" s="142" t="s">
        <v>24</v>
      </c>
    </row>
    <row r="85" spans="1:11" x14ac:dyDescent="0.25">
      <c r="A85" s="3" t="s">
        <v>1</v>
      </c>
      <c r="B85" s="95">
        <v>0</v>
      </c>
      <c r="C85" s="95">
        <v>0</v>
      </c>
      <c r="D85" s="95">
        <v>0</v>
      </c>
      <c r="E85" s="95">
        <v>1</v>
      </c>
      <c r="F85" s="95">
        <v>18</v>
      </c>
      <c r="G85" s="95">
        <v>21</v>
      </c>
      <c r="H85" s="95">
        <v>64</v>
      </c>
      <c r="I85" s="95">
        <v>43</v>
      </c>
      <c r="J85" s="95">
        <v>50</v>
      </c>
      <c r="K85" s="95">
        <v>197</v>
      </c>
    </row>
    <row r="86" spans="1:11" x14ac:dyDescent="0.25">
      <c r="A86" s="3" t="s">
        <v>49</v>
      </c>
      <c r="B86" s="95">
        <v>0</v>
      </c>
      <c r="C86" s="95">
        <v>0</v>
      </c>
      <c r="D86" s="95">
        <v>0</v>
      </c>
      <c r="E86" s="95">
        <v>0</v>
      </c>
      <c r="F86" s="95">
        <v>0</v>
      </c>
      <c r="G86" s="95">
        <v>0</v>
      </c>
      <c r="H86" s="95">
        <v>0</v>
      </c>
      <c r="I86" s="95">
        <v>0</v>
      </c>
      <c r="J86" s="95">
        <v>0</v>
      </c>
      <c r="K86" s="95">
        <v>0</v>
      </c>
    </row>
    <row r="87" spans="1:11" x14ac:dyDescent="0.25">
      <c r="A87" s="3" t="s">
        <v>45</v>
      </c>
      <c r="B87" s="95">
        <v>0</v>
      </c>
      <c r="C87" s="95">
        <v>0</v>
      </c>
      <c r="D87" s="95">
        <v>0</v>
      </c>
      <c r="E87" s="95">
        <v>0</v>
      </c>
      <c r="F87" s="95">
        <v>0</v>
      </c>
      <c r="G87" s="95">
        <v>0</v>
      </c>
      <c r="H87" s="95">
        <v>1</v>
      </c>
      <c r="I87" s="95">
        <v>0</v>
      </c>
      <c r="J87" s="95">
        <v>0</v>
      </c>
      <c r="K87" s="95">
        <v>1</v>
      </c>
    </row>
    <row r="88" spans="1:11" x14ac:dyDescent="0.25">
      <c r="A88" s="3" t="s">
        <v>41</v>
      </c>
      <c r="B88" s="95">
        <v>0</v>
      </c>
      <c r="C88" s="95">
        <v>0</v>
      </c>
      <c r="D88" s="95">
        <v>0</v>
      </c>
      <c r="E88" s="95">
        <v>0</v>
      </c>
      <c r="F88" s="95">
        <v>2</v>
      </c>
      <c r="G88" s="95">
        <v>3</v>
      </c>
      <c r="H88" s="95">
        <v>0</v>
      </c>
      <c r="I88" s="95">
        <v>0</v>
      </c>
      <c r="J88" s="95">
        <v>0</v>
      </c>
      <c r="K88" s="95">
        <v>5</v>
      </c>
    </row>
    <row r="89" spans="1:11" x14ac:dyDescent="0.25">
      <c r="A89" s="3" t="s">
        <v>2</v>
      </c>
      <c r="B89" s="95">
        <v>0</v>
      </c>
      <c r="C89" s="95">
        <v>38</v>
      </c>
      <c r="D89" s="95">
        <v>11</v>
      </c>
      <c r="E89" s="95">
        <v>35</v>
      </c>
      <c r="F89" s="95">
        <v>127</v>
      </c>
      <c r="G89" s="95">
        <v>60</v>
      </c>
      <c r="H89" s="95">
        <v>9</v>
      </c>
      <c r="I89" s="95">
        <v>0</v>
      </c>
      <c r="J89" s="95">
        <v>2</v>
      </c>
      <c r="K89" s="95">
        <v>282</v>
      </c>
    </row>
    <row r="90" spans="1:11" x14ac:dyDescent="0.25">
      <c r="A90" s="3" t="s">
        <v>43</v>
      </c>
      <c r="B90" s="95">
        <v>2</v>
      </c>
      <c r="C90" s="95">
        <v>2</v>
      </c>
      <c r="D90" s="95">
        <v>0</v>
      </c>
      <c r="E90" s="95">
        <v>0</v>
      </c>
      <c r="F90" s="95">
        <v>0</v>
      </c>
      <c r="G90" s="95">
        <v>2</v>
      </c>
      <c r="H90" s="95">
        <v>3</v>
      </c>
      <c r="I90" s="95">
        <v>2</v>
      </c>
      <c r="J90" s="95">
        <v>2</v>
      </c>
      <c r="K90" s="95">
        <v>13</v>
      </c>
    </row>
    <row r="91" spans="1:11" x14ac:dyDescent="0.25">
      <c r="A91" s="3" t="s">
        <v>3</v>
      </c>
      <c r="B91" s="95">
        <v>6</v>
      </c>
      <c r="C91" s="95">
        <v>0</v>
      </c>
      <c r="D91" s="95">
        <v>12</v>
      </c>
      <c r="E91" s="95">
        <v>10</v>
      </c>
      <c r="F91" s="95">
        <v>11</v>
      </c>
      <c r="G91" s="95">
        <v>12</v>
      </c>
      <c r="H91" s="95">
        <v>3</v>
      </c>
      <c r="I91" s="95">
        <v>2</v>
      </c>
      <c r="J91" s="95">
        <v>3</v>
      </c>
      <c r="K91" s="95">
        <v>59</v>
      </c>
    </row>
    <row r="92" spans="1:11" x14ac:dyDescent="0.25">
      <c r="A92" s="3" t="s">
        <v>4</v>
      </c>
      <c r="B92" s="95">
        <v>0</v>
      </c>
      <c r="C92" s="95">
        <v>0</v>
      </c>
      <c r="D92" s="95">
        <v>0</v>
      </c>
      <c r="E92" s="95">
        <v>1</v>
      </c>
      <c r="F92" s="95">
        <v>1</v>
      </c>
      <c r="G92" s="95">
        <v>1</v>
      </c>
      <c r="H92" s="95">
        <v>0</v>
      </c>
      <c r="I92" s="95">
        <v>0</v>
      </c>
      <c r="J92" s="95">
        <v>0</v>
      </c>
      <c r="K92" s="95">
        <v>3</v>
      </c>
    </row>
    <row r="93" spans="1:11" x14ac:dyDescent="0.25">
      <c r="A93" s="3" t="s">
        <v>48</v>
      </c>
      <c r="B93" s="95">
        <v>0</v>
      </c>
      <c r="C93" s="95">
        <v>0</v>
      </c>
      <c r="D93" s="95">
        <v>0</v>
      </c>
      <c r="E93" s="95">
        <v>0</v>
      </c>
      <c r="F93" s="95">
        <v>0</v>
      </c>
      <c r="G93" s="95">
        <v>0</v>
      </c>
      <c r="H93" s="95">
        <v>0</v>
      </c>
      <c r="I93" s="95">
        <v>0</v>
      </c>
      <c r="J93" s="95">
        <v>0</v>
      </c>
      <c r="K93" s="95">
        <v>0</v>
      </c>
    </row>
    <row r="94" spans="1:11" x14ac:dyDescent="0.25">
      <c r="A94" s="3" t="s">
        <v>6</v>
      </c>
      <c r="B94" s="95">
        <v>0</v>
      </c>
      <c r="C94" s="95">
        <v>0</v>
      </c>
      <c r="D94" s="95">
        <v>0</v>
      </c>
      <c r="E94" s="95">
        <v>0</v>
      </c>
      <c r="F94" s="95">
        <v>0</v>
      </c>
      <c r="G94" s="95">
        <v>0</v>
      </c>
      <c r="H94" s="95">
        <v>0</v>
      </c>
      <c r="I94" s="95">
        <v>0</v>
      </c>
      <c r="J94" s="95">
        <v>0</v>
      </c>
      <c r="K94" s="95">
        <v>0</v>
      </c>
    </row>
    <row r="95" spans="1:11" x14ac:dyDescent="0.25">
      <c r="A95" s="3" t="s">
        <v>7</v>
      </c>
      <c r="B95" s="95">
        <v>0</v>
      </c>
      <c r="C95" s="95">
        <v>0</v>
      </c>
      <c r="D95" s="95">
        <v>0</v>
      </c>
      <c r="E95" s="95">
        <v>0</v>
      </c>
      <c r="F95" s="95">
        <v>0</v>
      </c>
      <c r="G95" s="95">
        <v>2</v>
      </c>
      <c r="H95" s="95">
        <v>10</v>
      </c>
      <c r="I95" s="95">
        <v>4</v>
      </c>
      <c r="J95" s="95">
        <v>11</v>
      </c>
      <c r="K95" s="95">
        <v>27</v>
      </c>
    </row>
    <row r="96" spans="1:11" x14ac:dyDescent="0.25">
      <c r="A96" s="3" t="s">
        <v>50</v>
      </c>
      <c r="B96" s="95">
        <v>0</v>
      </c>
      <c r="C96" s="95">
        <v>0</v>
      </c>
      <c r="D96" s="95">
        <v>0</v>
      </c>
      <c r="E96" s="95">
        <v>0</v>
      </c>
      <c r="F96" s="95">
        <v>0</v>
      </c>
      <c r="G96" s="95">
        <v>0</v>
      </c>
      <c r="H96" s="95">
        <v>0</v>
      </c>
      <c r="I96" s="95">
        <v>0</v>
      </c>
      <c r="J96" s="95">
        <v>0</v>
      </c>
      <c r="K96" s="95">
        <v>0</v>
      </c>
    </row>
    <row r="97" spans="1:11" x14ac:dyDescent="0.25">
      <c r="A97" s="3" t="s">
        <v>51</v>
      </c>
      <c r="B97" s="95">
        <v>0</v>
      </c>
      <c r="C97" s="95">
        <v>0</v>
      </c>
      <c r="D97" s="95">
        <v>0</v>
      </c>
      <c r="E97" s="95">
        <v>0</v>
      </c>
      <c r="F97" s="95">
        <v>0</v>
      </c>
      <c r="G97" s="95">
        <v>0</v>
      </c>
      <c r="H97" s="95">
        <v>1</v>
      </c>
      <c r="I97" s="95">
        <v>1</v>
      </c>
      <c r="J97" s="95">
        <v>0</v>
      </c>
      <c r="K97" s="95">
        <v>2</v>
      </c>
    </row>
    <row r="98" spans="1:11" x14ac:dyDescent="0.25">
      <c r="A98" s="3" t="s">
        <v>42</v>
      </c>
      <c r="B98" s="95">
        <v>0</v>
      </c>
      <c r="C98" s="95">
        <v>0</v>
      </c>
      <c r="D98" s="95">
        <v>0</v>
      </c>
      <c r="E98" s="95">
        <v>0</v>
      </c>
      <c r="F98" s="95">
        <v>0</v>
      </c>
      <c r="G98" s="95">
        <v>1</v>
      </c>
      <c r="H98" s="95">
        <v>0</v>
      </c>
      <c r="I98" s="95">
        <v>0</v>
      </c>
      <c r="J98" s="95">
        <v>0</v>
      </c>
      <c r="K98" s="95">
        <v>1</v>
      </c>
    </row>
    <row r="99" spans="1:11" x14ac:dyDescent="0.25">
      <c r="A99" s="3" t="s">
        <v>8</v>
      </c>
      <c r="B99" s="95">
        <v>0</v>
      </c>
      <c r="C99" s="95">
        <v>0</v>
      </c>
      <c r="D99" s="95">
        <v>0</v>
      </c>
      <c r="E99" s="95">
        <v>0</v>
      </c>
      <c r="F99" s="95">
        <v>0</v>
      </c>
      <c r="G99" s="95">
        <v>4</v>
      </c>
      <c r="H99" s="95">
        <v>12</v>
      </c>
      <c r="I99" s="95">
        <v>8</v>
      </c>
      <c r="J99" s="95">
        <v>6</v>
      </c>
      <c r="K99" s="95">
        <v>30</v>
      </c>
    </row>
    <row r="100" spans="1:11" x14ac:dyDescent="0.25">
      <c r="A100" s="3" t="s">
        <v>9</v>
      </c>
      <c r="B100" s="95">
        <v>0</v>
      </c>
      <c r="C100" s="95">
        <v>0</v>
      </c>
      <c r="D100" s="95">
        <v>0</v>
      </c>
      <c r="E100" s="95">
        <v>0</v>
      </c>
      <c r="F100" s="95">
        <v>133</v>
      </c>
      <c r="G100" s="95">
        <v>290</v>
      </c>
      <c r="H100" s="95">
        <v>84</v>
      </c>
      <c r="I100" s="95">
        <v>56</v>
      </c>
      <c r="J100" s="95">
        <v>11</v>
      </c>
      <c r="K100" s="95">
        <v>574</v>
      </c>
    </row>
    <row r="101" spans="1:11" x14ac:dyDescent="0.25">
      <c r="A101" s="3" t="s">
        <v>44</v>
      </c>
      <c r="B101" s="95">
        <v>0</v>
      </c>
      <c r="C101" s="95">
        <v>0</v>
      </c>
      <c r="D101" s="95">
        <v>0</v>
      </c>
      <c r="E101" s="95">
        <v>0</v>
      </c>
      <c r="F101" s="95">
        <v>0</v>
      </c>
      <c r="G101" s="95">
        <v>0</v>
      </c>
      <c r="H101" s="95">
        <v>1</v>
      </c>
      <c r="I101" s="95">
        <v>0</v>
      </c>
      <c r="J101" s="95">
        <v>0</v>
      </c>
      <c r="K101" s="95">
        <v>1</v>
      </c>
    </row>
    <row r="102" spans="1:11" x14ac:dyDescent="0.25">
      <c r="A102" s="3" t="s">
        <v>10</v>
      </c>
      <c r="B102" s="95">
        <v>0</v>
      </c>
      <c r="C102" s="95">
        <v>0</v>
      </c>
      <c r="D102" s="95">
        <v>0</v>
      </c>
      <c r="E102" s="95">
        <v>0</v>
      </c>
      <c r="F102" s="95">
        <v>1</v>
      </c>
      <c r="G102" s="95">
        <v>7</v>
      </c>
      <c r="H102" s="95">
        <v>113</v>
      </c>
      <c r="I102" s="95">
        <v>0</v>
      </c>
      <c r="J102" s="95">
        <v>0</v>
      </c>
      <c r="K102" s="95">
        <v>121</v>
      </c>
    </row>
    <row r="103" spans="1:11" x14ac:dyDescent="0.25">
      <c r="A103" s="3" t="s">
        <v>11</v>
      </c>
      <c r="B103" s="95">
        <v>0</v>
      </c>
      <c r="C103" s="95">
        <v>0</v>
      </c>
      <c r="D103" s="95">
        <v>0</v>
      </c>
      <c r="E103" s="95">
        <v>0</v>
      </c>
      <c r="F103" s="95">
        <v>84</v>
      </c>
      <c r="G103" s="95">
        <v>2125</v>
      </c>
      <c r="H103" s="95">
        <v>1850</v>
      </c>
      <c r="I103" s="95">
        <v>39</v>
      </c>
      <c r="J103" s="95">
        <v>2</v>
      </c>
      <c r="K103" s="95">
        <v>4100</v>
      </c>
    </row>
    <row r="104" spans="1:11" x14ac:dyDescent="0.25">
      <c r="A104" s="3" t="s">
        <v>12</v>
      </c>
      <c r="B104" s="95">
        <v>0</v>
      </c>
      <c r="C104" s="95">
        <v>0</v>
      </c>
      <c r="D104" s="95">
        <v>0</v>
      </c>
      <c r="E104" s="95">
        <v>13</v>
      </c>
      <c r="F104" s="95">
        <v>47</v>
      </c>
      <c r="G104" s="95">
        <v>105</v>
      </c>
      <c r="H104" s="95">
        <v>38</v>
      </c>
      <c r="I104" s="95">
        <v>15</v>
      </c>
      <c r="J104" s="95">
        <v>1</v>
      </c>
      <c r="K104" s="95">
        <v>219</v>
      </c>
    </row>
    <row r="105" spans="1:11" x14ac:dyDescent="0.25">
      <c r="A105" s="3" t="s">
        <v>32</v>
      </c>
      <c r="B105" s="95">
        <v>0</v>
      </c>
      <c r="C105" s="95">
        <v>0</v>
      </c>
      <c r="D105" s="95">
        <v>0</v>
      </c>
      <c r="E105" s="95">
        <v>0</v>
      </c>
      <c r="F105" s="95">
        <v>0</v>
      </c>
      <c r="G105" s="95">
        <v>2</v>
      </c>
      <c r="H105" s="95">
        <v>1</v>
      </c>
      <c r="I105" s="95">
        <v>0</v>
      </c>
      <c r="J105" s="95">
        <v>0</v>
      </c>
      <c r="K105" s="95">
        <v>3</v>
      </c>
    </row>
    <row r="106" spans="1:11" x14ac:dyDescent="0.25">
      <c r="A106" s="3" t="s">
        <v>18</v>
      </c>
      <c r="B106" s="95">
        <v>0</v>
      </c>
      <c r="C106" s="95">
        <v>0</v>
      </c>
      <c r="D106" s="95">
        <v>0</v>
      </c>
      <c r="E106" s="95">
        <v>0</v>
      </c>
      <c r="F106" s="95">
        <v>79</v>
      </c>
      <c r="G106" s="95">
        <v>315</v>
      </c>
      <c r="H106" s="95">
        <v>2934</v>
      </c>
      <c r="I106" s="95">
        <v>5</v>
      </c>
      <c r="J106" s="95">
        <v>3</v>
      </c>
      <c r="K106" s="95">
        <v>3336</v>
      </c>
    </row>
    <row r="107" spans="1:11" x14ac:dyDescent="0.25">
      <c r="A107" s="3" t="s">
        <v>46</v>
      </c>
      <c r="B107" s="95">
        <v>0</v>
      </c>
      <c r="C107" s="95">
        <v>0</v>
      </c>
      <c r="D107" s="95">
        <v>0</v>
      </c>
      <c r="E107" s="95">
        <v>0</v>
      </c>
      <c r="F107" s="95">
        <v>0</v>
      </c>
      <c r="G107" s="95">
        <v>0</v>
      </c>
      <c r="H107" s="95">
        <v>0</v>
      </c>
      <c r="I107" s="95">
        <v>8</v>
      </c>
      <c r="J107" s="95">
        <v>0</v>
      </c>
      <c r="K107" s="95">
        <v>8</v>
      </c>
    </row>
    <row r="108" spans="1:11" x14ac:dyDescent="0.25">
      <c r="A108" s="3" t="s">
        <v>13</v>
      </c>
      <c r="B108" s="95">
        <v>0</v>
      </c>
      <c r="C108" s="95">
        <v>0</v>
      </c>
      <c r="D108" s="95">
        <v>0</v>
      </c>
      <c r="E108" s="95">
        <v>0</v>
      </c>
      <c r="F108" s="95">
        <v>0</v>
      </c>
      <c r="G108" s="95">
        <v>0</v>
      </c>
      <c r="H108" s="95">
        <v>0</v>
      </c>
      <c r="I108" s="95">
        <v>0</v>
      </c>
      <c r="J108" s="95">
        <v>0</v>
      </c>
      <c r="K108" s="95">
        <v>0</v>
      </c>
    </row>
    <row r="109" spans="1:11" x14ac:dyDescent="0.25">
      <c r="A109" s="3" t="s">
        <v>14</v>
      </c>
      <c r="B109" s="95">
        <v>250</v>
      </c>
      <c r="C109" s="95">
        <v>29</v>
      </c>
      <c r="D109" s="95">
        <v>0</v>
      </c>
      <c r="E109" s="95">
        <v>0</v>
      </c>
      <c r="F109" s="95">
        <v>350</v>
      </c>
      <c r="G109" s="95">
        <v>157</v>
      </c>
      <c r="H109" s="95">
        <v>484</v>
      </c>
      <c r="I109" s="95">
        <v>11</v>
      </c>
      <c r="J109" s="95">
        <v>2</v>
      </c>
      <c r="K109" s="95">
        <v>1283</v>
      </c>
    </row>
    <row r="110" spans="1:11" x14ac:dyDescent="0.25">
      <c r="A110" s="3" t="s">
        <v>40</v>
      </c>
      <c r="B110" s="95">
        <v>251</v>
      </c>
      <c r="C110" s="95">
        <v>230</v>
      </c>
      <c r="D110" s="95">
        <v>0</v>
      </c>
      <c r="E110" s="95">
        <v>0</v>
      </c>
      <c r="F110" s="95">
        <v>1</v>
      </c>
      <c r="G110" s="95">
        <v>0</v>
      </c>
      <c r="H110" s="95">
        <v>0</v>
      </c>
      <c r="I110" s="95">
        <v>0</v>
      </c>
      <c r="J110" s="95">
        <v>0</v>
      </c>
      <c r="K110" s="95">
        <v>482</v>
      </c>
    </row>
    <row r="111" spans="1:11" x14ac:dyDescent="0.25">
      <c r="A111" s="3" t="s">
        <v>52</v>
      </c>
      <c r="B111" s="95">
        <v>0</v>
      </c>
      <c r="C111" s="95">
        <v>0</v>
      </c>
      <c r="D111" s="95">
        <v>0</v>
      </c>
      <c r="E111" s="95">
        <v>0</v>
      </c>
      <c r="F111" s="95">
        <v>0</v>
      </c>
      <c r="G111" s="95">
        <v>0</v>
      </c>
      <c r="H111" s="95">
        <v>0</v>
      </c>
      <c r="I111" s="95">
        <v>0</v>
      </c>
      <c r="J111" s="95">
        <v>0</v>
      </c>
      <c r="K111" s="95">
        <v>0</v>
      </c>
    </row>
    <row r="112" spans="1:11" x14ac:dyDescent="0.25">
      <c r="A112" s="3" t="s">
        <v>53</v>
      </c>
      <c r="B112" s="95">
        <v>0</v>
      </c>
      <c r="C112" s="95">
        <v>0</v>
      </c>
      <c r="D112" s="95">
        <v>0</v>
      </c>
      <c r="E112" s="95">
        <v>0</v>
      </c>
      <c r="F112" s="95">
        <v>0</v>
      </c>
      <c r="G112" s="95">
        <v>0</v>
      </c>
      <c r="H112" s="95">
        <v>2</v>
      </c>
      <c r="I112" s="95">
        <v>0</v>
      </c>
      <c r="J112" s="95">
        <v>0</v>
      </c>
      <c r="K112" s="95">
        <v>2</v>
      </c>
    </row>
    <row r="113" spans="1:12" x14ac:dyDescent="0.25">
      <c r="A113" s="3" t="s">
        <v>15</v>
      </c>
      <c r="B113" s="95">
        <v>0</v>
      </c>
      <c r="C113" s="95">
        <v>0</v>
      </c>
      <c r="D113" s="95">
        <v>0</v>
      </c>
      <c r="E113" s="95">
        <v>0</v>
      </c>
      <c r="F113" s="95">
        <v>22</v>
      </c>
      <c r="G113" s="95">
        <v>1</v>
      </c>
      <c r="H113" s="95">
        <v>0</v>
      </c>
      <c r="I113" s="95">
        <v>10</v>
      </c>
      <c r="J113" s="95">
        <v>0</v>
      </c>
      <c r="K113" s="95">
        <v>33</v>
      </c>
    </row>
    <row r="114" spans="1:12" x14ac:dyDescent="0.25">
      <c r="A114" s="3" t="s">
        <v>54</v>
      </c>
      <c r="B114" s="95">
        <v>0</v>
      </c>
      <c r="C114" s="95">
        <v>0</v>
      </c>
      <c r="D114" s="95">
        <v>0</v>
      </c>
      <c r="E114" s="95">
        <v>0</v>
      </c>
      <c r="F114" s="95">
        <v>0</v>
      </c>
      <c r="G114" s="95">
        <v>12</v>
      </c>
      <c r="H114" s="95">
        <v>2</v>
      </c>
      <c r="I114" s="95">
        <v>0</v>
      </c>
      <c r="J114" s="95">
        <v>1</v>
      </c>
      <c r="K114" s="95">
        <v>15</v>
      </c>
    </row>
    <row r="115" spans="1:12" x14ac:dyDescent="0.25">
      <c r="A115" s="3" t="s">
        <v>47</v>
      </c>
      <c r="B115" s="95">
        <v>0</v>
      </c>
      <c r="C115" s="95">
        <v>0</v>
      </c>
      <c r="D115" s="95">
        <v>0</v>
      </c>
      <c r="E115" s="95">
        <v>0</v>
      </c>
      <c r="F115" s="95">
        <v>30</v>
      </c>
      <c r="G115" s="95">
        <v>2</v>
      </c>
      <c r="H115" s="95">
        <v>10</v>
      </c>
      <c r="I115" s="95">
        <v>0</v>
      </c>
      <c r="J115" s="95">
        <v>15</v>
      </c>
      <c r="K115" s="95">
        <v>57</v>
      </c>
    </row>
    <row r="116" spans="1:12" x14ac:dyDescent="0.25">
      <c r="A116" s="3" t="s">
        <v>16</v>
      </c>
      <c r="B116" s="95">
        <v>0</v>
      </c>
      <c r="C116" s="95">
        <v>0</v>
      </c>
      <c r="D116" s="95">
        <v>0</v>
      </c>
      <c r="E116" s="95">
        <v>0</v>
      </c>
      <c r="F116" s="95">
        <v>0</v>
      </c>
      <c r="G116" s="95">
        <v>1</v>
      </c>
      <c r="H116" s="95">
        <v>0</v>
      </c>
      <c r="I116" s="95">
        <v>0</v>
      </c>
      <c r="J116" s="95">
        <v>0</v>
      </c>
      <c r="K116" s="95">
        <v>1</v>
      </c>
    </row>
    <row r="117" spans="1:12" x14ac:dyDescent="0.25">
      <c r="A117" s="6" t="s">
        <v>17</v>
      </c>
      <c r="B117" s="38">
        <v>0</v>
      </c>
      <c r="C117" s="38">
        <v>0</v>
      </c>
      <c r="D117" s="38">
        <v>0</v>
      </c>
      <c r="E117" s="38">
        <v>0</v>
      </c>
      <c r="F117" s="38">
        <v>0</v>
      </c>
      <c r="G117" s="38">
        <v>0</v>
      </c>
      <c r="H117" s="38">
        <v>3000</v>
      </c>
      <c r="I117" s="38">
        <v>2001</v>
      </c>
      <c r="J117" s="38">
        <v>151</v>
      </c>
      <c r="K117" s="38">
        <v>5152</v>
      </c>
    </row>
    <row r="118" spans="1:12" x14ac:dyDescent="0.25">
      <c r="A118" s="11" t="s">
        <v>24</v>
      </c>
      <c r="B118" s="95">
        <v>509</v>
      </c>
      <c r="C118" s="95">
        <v>299</v>
      </c>
      <c r="D118" s="95">
        <v>23</v>
      </c>
      <c r="E118" s="95">
        <v>60</v>
      </c>
      <c r="F118" s="95">
        <v>906</v>
      </c>
      <c r="G118" s="95">
        <v>3123</v>
      </c>
      <c r="H118" s="95">
        <v>8622</v>
      </c>
      <c r="I118" s="95">
        <v>2205</v>
      </c>
      <c r="J118" s="95">
        <v>260</v>
      </c>
      <c r="K118" s="95">
        <v>16007</v>
      </c>
      <c r="L118" s="19"/>
    </row>
    <row r="119" spans="1:12" x14ac:dyDescent="0.25">
      <c r="B119" s="95"/>
      <c r="C119" s="95"/>
      <c r="D119" s="95"/>
      <c r="E119" s="95"/>
      <c r="F119" s="95"/>
      <c r="G119" s="95"/>
      <c r="H119" s="95"/>
      <c r="I119" s="95"/>
      <c r="J119" s="95"/>
      <c r="K119" s="95"/>
    </row>
    <row r="120" spans="1:12" x14ac:dyDescent="0.25">
      <c r="B120" s="95"/>
      <c r="C120" s="95"/>
      <c r="D120" s="95"/>
      <c r="E120" s="95"/>
      <c r="F120" s="95"/>
      <c r="G120" s="95"/>
      <c r="H120" s="95"/>
      <c r="I120" s="95"/>
      <c r="J120" s="95"/>
      <c r="K120" s="95"/>
    </row>
    <row r="121" spans="1:12" x14ac:dyDescent="0.25">
      <c r="B121" s="95"/>
      <c r="C121" s="95"/>
      <c r="D121" s="95" t="s">
        <v>29</v>
      </c>
      <c r="E121" s="95"/>
      <c r="F121" s="95"/>
      <c r="G121" s="95"/>
      <c r="H121" s="95"/>
      <c r="I121" s="95"/>
      <c r="J121" s="95"/>
      <c r="K121" s="95"/>
    </row>
    <row r="122" spans="1:12" x14ac:dyDescent="0.25">
      <c r="B122" s="95"/>
      <c r="C122" s="95"/>
      <c r="D122" s="95"/>
      <c r="E122" s="95"/>
      <c r="F122" s="95"/>
      <c r="G122" s="95"/>
      <c r="H122" s="95"/>
      <c r="I122" s="95"/>
      <c r="J122" s="95"/>
      <c r="K122" s="95"/>
    </row>
    <row r="123" spans="1:12" x14ac:dyDescent="0.25">
      <c r="B123" s="95"/>
      <c r="C123" s="95"/>
      <c r="D123" s="95"/>
      <c r="E123" s="95"/>
      <c r="F123" s="95"/>
      <c r="G123" s="95"/>
      <c r="H123" s="95"/>
      <c r="I123" s="95"/>
      <c r="J123" s="95"/>
      <c r="K123" s="95"/>
    </row>
    <row r="124" spans="1:12" x14ac:dyDescent="0.25">
      <c r="A124" s="108" t="s">
        <v>136</v>
      </c>
      <c r="B124" s="143" t="s">
        <v>20</v>
      </c>
      <c r="C124" s="143"/>
      <c r="D124" s="143"/>
      <c r="E124" s="143"/>
      <c r="F124" s="143" t="s">
        <v>21</v>
      </c>
      <c r="G124" s="143"/>
      <c r="H124" s="143"/>
      <c r="I124" s="143"/>
      <c r="J124" s="143"/>
      <c r="K124" s="143"/>
    </row>
    <row r="125" spans="1:12" x14ac:dyDescent="0.25">
      <c r="A125" s="131" t="s">
        <v>19</v>
      </c>
      <c r="B125" s="130">
        <v>14</v>
      </c>
      <c r="C125" s="130">
        <v>19</v>
      </c>
      <c r="D125" s="130">
        <v>24</v>
      </c>
      <c r="E125" s="130">
        <v>29</v>
      </c>
      <c r="F125" s="130">
        <v>4</v>
      </c>
      <c r="G125" s="130">
        <v>9</v>
      </c>
      <c r="H125" s="130">
        <v>14</v>
      </c>
      <c r="I125" s="130">
        <v>19</v>
      </c>
      <c r="J125" s="130">
        <v>24</v>
      </c>
      <c r="K125" s="142" t="s">
        <v>24</v>
      </c>
    </row>
    <row r="126" spans="1:12" x14ac:dyDescent="0.25">
      <c r="A126" s="105" t="s">
        <v>1</v>
      </c>
      <c r="B126" s="95">
        <v>0</v>
      </c>
      <c r="C126" s="95">
        <v>0</v>
      </c>
      <c r="D126" s="95">
        <v>0</v>
      </c>
      <c r="E126" s="95">
        <v>4</v>
      </c>
      <c r="F126" s="95">
        <v>7</v>
      </c>
      <c r="G126" s="95">
        <v>30</v>
      </c>
      <c r="H126" s="95">
        <v>51</v>
      </c>
      <c r="I126" s="95">
        <v>29</v>
      </c>
      <c r="J126" s="95">
        <v>21</v>
      </c>
      <c r="K126" s="95">
        <v>142</v>
      </c>
    </row>
    <row r="127" spans="1:12" x14ac:dyDescent="0.25">
      <c r="A127" s="102" t="s">
        <v>49</v>
      </c>
      <c r="B127" s="95">
        <v>0</v>
      </c>
      <c r="C127" s="95">
        <v>0</v>
      </c>
      <c r="D127" s="95">
        <v>0</v>
      </c>
      <c r="E127" s="95">
        <v>0</v>
      </c>
      <c r="F127" s="95">
        <v>0</v>
      </c>
      <c r="G127" s="95">
        <v>0</v>
      </c>
      <c r="H127" s="95">
        <v>0</v>
      </c>
      <c r="I127" s="95">
        <v>0</v>
      </c>
      <c r="J127" s="95">
        <v>0</v>
      </c>
      <c r="K127" s="95">
        <v>0</v>
      </c>
    </row>
    <row r="128" spans="1:12" x14ac:dyDescent="0.25">
      <c r="A128" s="102" t="s">
        <v>45</v>
      </c>
      <c r="B128" s="95">
        <v>0</v>
      </c>
      <c r="C128" s="95">
        <v>0</v>
      </c>
      <c r="D128" s="95">
        <v>0</v>
      </c>
      <c r="E128" s="95">
        <v>0</v>
      </c>
      <c r="F128" s="95">
        <v>0</v>
      </c>
      <c r="G128" s="95">
        <v>0</v>
      </c>
      <c r="H128" s="95">
        <v>0</v>
      </c>
      <c r="I128" s="95">
        <v>1</v>
      </c>
      <c r="J128" s="95">
        <v>0</v>
      </c>
      <c r="K128" s="95">
        <v>1</v>
      </c>
    </row>
    <row r="129" spans="1:14" x14ac:dyDescent="0.25">
      <c r="A129" s="102" t="s">
        <v>41</v>
      </c>
      <c r="B129" s="95">
        <v>0</v>
      </c>
      <c r="C129" s="95">
        <v>2</v>
      </c>
      <c r="D129" s="95">
        <v>3</v>
      </c>
      <c r="E129" s="95">
        <v>9</v>
      </c>
      <c r="F129" s="95">
        <v>75</v>
      </c>
      <c r="G129" s="95">
        <v>1</v>
      </c>
      <c r="H129" s="95">
        <v>4</v>
      </c>
      <c r="I129" s="95">
        <v>0</v>
      </c>
      <c r="J129" s="95">
        <v>1</v>
      </c>
      <c r="K129" s="95">
        <v>95</v>
      </c>
    </row>
    <row r="130" spans="1:14" x14ac:dyDescent="0.25">
      <c r="A130" s="102" t="s">
        <v>2</v>
      </c>
      <c r="B130" s="95">
        <v>0</v>
      </c>
      <c r="C130" s="95">
        <v>0</v>
      </c>
      <c r="D130" s="95">
        <v>66</v>
      </c>
      <c r="E130" s="95">
        <v>27</v>
      </c>
      <c r="F130" s="95">
        <v>240</v>
      </c>
      <c r="G130" s="95">
        <v>11</v>
      </c>
      <c r="H130" s="95">
        <v>6</v>
      </c>
      <c r="I130" s="95">
        <v>3</v>
      </c>
      <c r="J130" s="95">
        <v>1</v>
      </c>
      <c r="K130" s="95">
        <v>354</v>
      </c>
    </row>
    <row r="131" spans="1:14" x14ac:dyDescent="0.25">
      <c r="A131" s="102" t="s">
        <v>43</v>
      </c>
      <c r="B131" s="95">
        <v>0</v>
      </c>
      <c r="C131" s="95">
        <v>0</v>
      </c>
      <c r="D131" s="95">
        <v>0</v>
      </c>
      <c r="E131" s="95">
        <v>0</v>
      </c>
      <c r="F131" s="95">
        <v>4</v>
      </c>
      <c r="G131" s="95">
        <v>2</v>
      </c>
      <c r="H131" s="95">
        <v>1</v>
      </c>
      <c r="I131" s="95">
        <v>1</v>
      </c>
      <c r="J131" s="95">
        <v>0</v>
      </c>
      <c r="K131" s="95">
        <v>8</v>
      </c>
    </row>
    <row r="132" spans="1:14" x14ac:dyDescent="0.25">
      <c r="A132" s="102" t="s">
        <v>3</v>
      </c>
      <c r="B132" s="95">
        <v>0</v>
      </c>
      <c r="C132" s="95">
        <v>3</v>
      </c>
      <c r="D132" s="95">
        <v>27</v>
      </c>
      <c r="E132" s="95">
        <v>17</v>
      </c>
      <c r="F132" s="95">
        <v>5</v>
      </c>
      <c r="G132" s="95">
        <v>6</v>
      </c>
      <c r="H132" s="95">
        <v>2</v>
      </c>
      <c r="I132" s="95">
        <v>3</v>
      </c>
      <c r="J132" s="95">
        <v>5</v>
      </c>
      <c r="K132" s="95">
        <v>68</v>
      </c>
    </row>
    <row r="133" spans="1:14" x14ac:dyDescent="0.25">
      <c r="A133" s="102" t="s">
        <v>4</v>
      </c>
      <c r="B133" s="95">
        <v>0</v>
      </c>
      <c r="C133" s="95">
        <v>12</v>
      </c>
      <c r="D133" s="95">
        <v>1</v>
      </c>
      <c r="E133" s="95">
        <v>2</v>
      </c>
      <c r="F133" s="95">
        <v>0</v>
      </c>
      <c r="G133" s="95">
        <v>0</v>
      </c>
      <c r="H133" s="95">
        <v>0</v>
      </c>
      <c r="I133" s="95">
        <v>0</v>
      </c>
      <c r="J133" s="95">
        <v>0</v>
      </c>
      <c r="K133" s="95">
        <v>15</v>
      </c>
      <c r="N133" s="2"/>
    </row>
    <row r="134" spans="1:14" x14ac:dyDescent="0.25">
      <c r="A134" s="102" t="s">
        <v>48</v>
      </c>
      <c r="B134" s="95">
        <v>0</v>
      </c>
      <c r="C134" s="95">
        <v>0</v>
      </c>
      <c r="D134" s="95">
        <v>0</v>
      </c>
      <c r="E134" s="95">
        <v>0</v>
      </c>
      <c r="F134" s="95">
        <v>0</v>
      </c>
      <c r="G134" s="95">
        <v>0</v>
      </c>
      <c r="H134" s="95">
        <v>1</v>
      </c>
      <c r="I134" s="95">
        <v>1</v>
      </c>
      <c r="J134" s="95">
        <v>0</v>
      </c>
      <c r="K134" s="95">
        <v>2</v>
      </c>
      <c r="M134" s="95"/>
      <c r="N134" s="2"/>
    </row>
    <row r="135" spans="1:14" x14ac:dyDescent="0.25">
      <c r="A135" s="102" t="s">
        <v>6</v>
      </c>
      <c r="B135" s="95">
        <v>0</v>
      </c>
      <c r="C135" s="95">
        <v>0</v>
      </c>
      <c r="D135" s="95">
        <v>0</v>
      </c>
      <c r="E135" s="95">
        <v>0</v>
      </c>
      <c r="F135" s="95">
        <v>0</v>
      </c>
      <c r="G135" s="95">
        <v>0</v>
      </c>
      <c r="H135" s="95">
        <v>0</v>
      </c>
      <c r="I135" s="95">
        <v>0</v>
      </c>
      <c r="J135" s="95">
        <v>1</v>
      </c>
      <c r="K135" s="95">
        <v>1</v>
      </c>
      <c r="M135" s="95"/>
      <c r="N135" s="2"/>
    </row>
    <row r="136" spans="1:14" x14ac:dyDescent="0.25">
      <c r="A136" s="102" t="s">
        <v>7</v>
      </c>
      <c r="B136" s="95">
        <v>0</v>
      </c>
      <c r="C136" s="95">
        <v>0</v>
      </c>
      <c r="D136" s="95">
        <v>0</v>
      </c>
      <c r="E136" s="95">
        <v>0</v>
      </c>
      <c r="F136" s="95">
        <v>2</v>
      </c>
      <c r="G136" s="95">
        <v>1</v>
      </c>
      <c r="H136" s="95">
        <v>8</v>
      </c>
      <c r="I136" s="95">
        <v>8</v>
      </c>
      <c r="J136" s="95">
        <v>9</v>
      </c>
      <c r="K136" s="95">
        <v>28</v>
      </c>
      <c r="M136" s="95"/>
      <c r="N136" s="2"/>
    </row>
    <row r="137" spans="1:14" x14ac:dyDescent="0.25">
      <c r="A137" s="102" t="s">
        <v>50</v>
      </c>
      <c r="B137" s="95">
        <v>0</v>
      </c>
      <c r="C137" s="95">
        <v>0</v>
      </c>
      <c r="D137" s="95">
        <v>0</v>
      </c>
      <c r="E137" s="95">
        <v>0</v>
      </c>
      <c r="F137" s="95">
        <v>1</v>
      </c>
      <c r="G137" s="95">
        <v>1</v>
      </c>
      <c r="H137" s="95">
        <v>2</v>
      </c>
      <c r="I137" s="95">
        <v>0</v>
      </c>
      <c r="J137" s="95">
        <v>0</v>
      </c>
      <c r="K137" s="95">
        <v>4</v>
      </c>
      <c r="M137" s="95"/>
      <c r="N137" s="2"/>
    </row>
    <row r="138" spans="1:14" x14ac:dyDescent="0.25">
      <c r="A138" s="102" t="s">
        <v>51</v>
      </c>
      <c r="B138" s="95">
        <v>0</v>
      </c>
      <c r="C138" s="95">
        <v>0</v>
      </c>
      <c r="D138" s="95">
        <v>0</v>
      </c>
      <c r="E138" s="95">
        <v>0</v>
      </c>
      <c r="F138" s="95">
        <v>0</v>
      </c>
      <c r="G138" s="95">
        <v>0</v>
      </c>
      <c r="H138" s="95">
        <v>0</v>
      </c>
      <c r="I138" s="95">
        <v>0</v>
      </c>
      <c r="J138" s="95">
        <v>0</v>
      </c>
      <c r="K138" s="95">
        <v>0</v>
      </c>
      <c r="M138" s="95"/>
      <c r="N138" s="2"/>
    </row>
    <row r="139" spans="1:14" x14ac:dyDescent="0.25">
      <c r="A139" s="102" t="s">
        <v>42</v>
      </c>
      <c r="B139" s="95">
        <v>0</v>
      </c>
      <c r="C139" s="95">
        <v>0</v>
      </c>
      <c r="D139" s="95">
        <v>0</v>
      </c>
      <c r="E139" s="95">
        <v>0</v>
      </c>
      <c r="F139" s="95">
        <v>7</v>
      </c>
      <c r="G139" s="95">
        <v>0</v>
      </c>
      <c r="H139" s="95">
        <v>0</v>
      </c>
      <c r="I139" s="95">
        <v>0</v>
      </c>
      <c r="J139" s="95">
        <v>0</v>
      </c>
      <c r="K139" s="95">
        <v>7</v>
      </c>
      <c r="M139" s="95"/>
      <c r="N139" s="2"/>
    </row>
    <row r="140" spans="1:14" x14ac:dyDescent="0.25">
      <c r="A140" s="102" t="s">
        <v>8</v>
      </c>
      <c r="B140" s="95">
        <v>0</v>
      </c>
      <c r="C140" s="95">
        <v>0</v>
      </c>
      <c r="D140" s="95">
        <v>0</v>
      </c>
      <c r="E140" s="95">
        <v>0</v>
      </c>
      <c r="F140" s="95">
        <v>0</v>
      </c>
      <c r="G140" s="95">
        <v>0</v>
      </c>
      <c r="H140" s="95">
        <v>5</v>
      </c>
      <c r="I140" s="95">
        <v>3</v>
      </c>
      <c r="J140" s="95">
        <v>10</v>
      </c>
      <c r="K140" s="95">
        <v>18</v>
      </c>
      <c r="M140" s="95"/>
      <c r="N140" s="2"/>
    </row>
    <row r="141" spans="1:14" x14ac:dyDescent="0.25">
      <c r="A141" s="102" t="s">
        <v>9</v>
      </c>
      <c r="B141" s="95">
        <v>0</v>
      </c>
      <c r="C141" s="95">
        <v>0</v>
      </c>
      <c r="D141" s="95">
        <v>0</v>
      </c>
      <c r="E141" s="95">
        <v>123</v>
      </c>
      <c r="F141" s="95">
        <v>500</v>
      </c>
      <c r="G141" s="95">
        <v>2001</v>
      </c>
      <c r="H141" s="95">
        <v>256</v>
      </c>
      <c r="I141" s="95">
        <v>0</v>
      </c>
      <c r="J141" s="95">
        <v>39</v>
      </c>
      <c r="K141" s="95">
        <v>2919</v>
      </c>
      <c r="M141" s="95"/>
      <c r="N141" s="2"/>
    </row>
    <row r="142" spans="1:14" x14ac:dyDescent="0.25">
      <c r="A142" s="102" t="s">
        <v>44</v>
      </c>
      <c r="B142" s="95">
        <v>0</v>
      </c>
      <c r="C142" s="95">
        <v>0</v>
      </c>
      <c r="D142" s="95">
        <v>0</v>
      </c>
      <c r="E142" s="95">
        <v>0</v>
      </c>
      <c r="F142" s="95">
        <v>0</v>
      </c>
      <c r="G142" s="95">
        <v>0</v>
      </c>
      <c r="H142" s="95">
        <v>1</v>
      </c>
      <c r="I142" s="95">
        <v>0</v>
      </c>
      <c r="J142" s="95">
        <v>1</v>
      </c>
      <c r="K142" s="95">
        <v>2</v>
      </c>
      <c r="M142" s="95"/>
      <c r="N142" s="2"/>
    </row>
    <row r="143" spans="1:14" x14ac:dyDescent="0.25">
      <c r="A143" s="102" t="s">
        <v>10</v>
      </c>
      <c r="B143" s="95">
        <v>0</v>
      </c>
      <c r="C143" s="95">
        <v>0</v>
      </c>
      <c r="D143" s="95">
        <v>0</v>
      </c>
      <c r="E143" s="95">
        <v>3</v>
      </c>
      <c r="F143" s="95">
        <v>12</v>
      </c>
      <c r="G143" s="95">
        <v>1</v>
      </c>
      <c r="H143" s="95">
        <v>54</v>
      </c>
      <c r="I143" s="95">
        <v>0</v>
      </c>
      <c r="J143" s="95">
        <v>1</v>
      </c>
      <c r="K143" s="95">
        <v>71</v>
      </c>
      <c r="M143" s="95"/>
      <c r="N143" s="2"/>
    </row>
    <row r="144" spans="1:14" x14ac:dyDescent="0.25">
      <c r="A144" s="102" t="s">
        <v>11</v>
      </c>
      <c r="B144" s="95">
        <v>0</v>
      </c>
      <c r="C144" s="95">
        <v>0</v>
      </c>
      <c r="D144" s="95">
        <v>0</v>
      </c>
      <c r="E144" s="95">
        <v>114</v>
      </c>
      <c r="F144" s="95">
        <v>3115</v>
      </c>
      <c r="G144" s="95">
        <v>6623</v>
      </c>
      <c r="H144" s="95">
        <v>6028</v>
      </c>
      <c r="I144" s="95">
        <v>477</v>
      </c>
      <c r="J144" s="95">
        <v>18</v>
      </c>
      <c r="K144" s="95">
        <v>16375</v>
      </c>
      <c r="M144" s="95"/>
      <c r="N144" s="2"/>
    </row>
    <row r="145" spans="1:14" x14ac:dyDescent="0.25">
      <c r="A145" s="102" t="s">
        <v>12</v>
      </c>
      <c r="B145" s="95">
        <v>0</v>
      </c>
      <c r="C145" s="95">
        <v>0</v>
      </c>
      <c r="D145" s="95">
        <v>2</v>
      </c>
      <c r="E145" s="95">
        <v>9</v>
      </c>
      <c r="F145" s="95">
        <v>9</v>
      </c>
      <c r="G145" s="95">
        <v>50</v>
      </c>
      <c r="H145" s="95">
        <v>30</v>
      </c>
      <c r="I145" s="95">
        <v>2</v>
      </c>
      <c r="J145" s="95">
        <v>1</v>
      </c>
      <c r="K145" s="95">
        <v>103</v>
      </c>
      <c r="M145" s="95"/>
      <c r="N145" s="2"/>
    </row>
    <row r="146" spans="1:14" x14ac:dyDescent="0.25">
      <c r="A146" s="102" t="s">
        <v>32</v>
      </c>
      <c r="B146" s="95">
        <v>0</v>
      </c>
      <c r="C146" s="95">
        <v>0</v>
      </c>
      <c r="D146" s="95">
        <v>0</v>
      </c>
      <c r="E146" s="95">
        <v>0</v>
      </c>
      <c r="F146" s="95">
        <v>0</v>
      </c>
      <c r="G146" s="95">
        <v>0</v>
      </c>
      <c r="H146" s="95">
        <v>25</v>
      </c>
      <c r="I146" s="95">
        <v>8</v>
      </c>
      <c r="J146" s="95">
        <v>1</v>
      </c>
      <c r="K146" s="95">
        <v>34</v>
      </c>
      <c r="M146" s="95"/>
      <c r="N146" s="2"/>
    </row>
    <row r="147" spans="1:14" x14ac:dyDescent="0.25">
      <c r="A147" s="102" t="s">
        <v>18</v>
      </c>
      <c r="B147" s="95">
        <v>0</v>
      </c>
      <c r="C147" s="95">
        <v>0</v>
      </c>
      <c r="D147" s="95">
        <v>0</v>
      </c>
      <c r="E147" s="95">
        <v>18</v>
      </c>
      <c r="F147" s="95">
        <v>66</v>
      </c>
      <c r="G147" s="95">
        <v>715</v>
      </c>
      <c r="H147" s="95">
        <v>45</v>
      </c>
      <c r="I147" s="95">
        <v>0</v>
      </c>
      <c r="J147" s="95">
        <v>0</v>
      </c>
      <c r="K147" s="95">
        <v>844</v>
      </c>
      <c r="M147" s="95"/>
      <c r="N147" s="2"/>
    </row>
    <row r="148" spans="1:14" x14ac:dyDescent="0.25">
      <c r="A148" s="102" t="s">
        <v>46</v>
      </c>
      <c r="B148" s="95">
        <v>0</v>
      </c>
      <c r="C148" s="95">
        <v>0</v>
      </c>
      <c r="D148" s="95">
        <v>0</v>
      </c>
      <c r="E148" s="95">
        <v>1</v>
      </c>
      <c r="F148" s="95">
        <v>0</v>
      </c>
      <c r="G148" s="95">
        <v>0</v>
      </c>
      <c r="H148" s="95">
        <v>0</v>
      </c>
      <c r="I148" s="95">
        <v>7</v>
      </c>
      <c r="J148" s="95">
        <v>0</v>
      </c>
      <c r="K148" s="95">
        <v>8</v>
      </c>
      <c r="M148" s="95"/>
      <c r="N148" s="2"/>
    </row>
    <row r="149" spans="1:14" x14ac:dyDescent="0.25">
      <c r="A149" s="102" t="s">
        <v>13</v>
      </c>
      <c r="B149" s="95">
        <v>0</v>
      </c>
      <c r="C149" s="95">
        <v>0</v>
      </c>
      <c r="D149" s="95">
        <v>0</v>
      </c>
      <c r="E149" s="95">
        <v>0</v>
      </c>
      <c r="F149" s="95">
        <v>0</v>
      </c>
      <c r="G149" s="95">
        <v>0</v>
      </c>
      <c r="H149" s="95">
        <v>1</v>
      </c>
      <c r="I149" s="95">
        <v>0</v>
      </c>
      <c r="J149" s="95">
        <v>0</v>
      </c>
      <c r="K149" s="95">
        <v>1</v>
      </c>
      <c r="M149" s="95"/>
      <c r="N149" s="2"/>
    </row>
    <row r="150" spans="1:14" x14ac:dyDescent="0.25">
      <c r="A150" s="102" t="s">
        <v>14</v>
      </c>
      <c r="B150" s="95">
        <v>0</v>
      </c>
      <c r="C150" s="95">
        <v>0</v>
      </c>
      <c r="D150" s="95">
        <v>5</v>
      </c>
      <c r="E150" s="95">
        <v>28</v>
      </c>
      <c r="F150" s="95">
        <v>257</v>
      </c>
      <c r="G150" s="95">
        <v>654</v>
      </c>
      <c r="H150" s="95">
        <v>193</v>
      </c>
      <c r="I150" s="95">
        <v>43</v>
      </c>
      <c r="J150" s="95">
        <v>25</v>
      </c>
      <c r="K150" s="95">
        <v>1205</v>
      </c>
      <c r="M150" s="95"/>
      <c r="N150" s="2"/>
    </row>
    <row r="151" spans="1:14" x14ac:dyDescent="0.25">
      <c r="A151" s="102" t="s">
        <v>40</v>
      </c>
      <c r="B151" s="95">
        <v>2</v>
      </c>
      <c r="C151" s="95">
        <v>0</v>
      </c>
      <c r="D151" s="95">
        <v>0</v>
      </c>
      <c r="E151" s="95">
        <v>0</v>
      </c>
      <c r="F151" s="95">
        <v>1</v>
      </c>
      <c r="G151" s="95">
        <v>0</v>
      </c>
      <c r="H151" s="95">
        <v>3</v>
      </c>
      <c r="I151" s="95">
        <v>0</v>
      </c>
      <c r="J151" s="95">
        <v>0</v>
      </c>
      <c r="K151" s="95">
        <v>6</v>
      </c>
      <c r="M151" s="95"/>
      <c r="N151" s="2"/>
    </row>
    <row r="152" spans="1:14" x14ac:dyDescent="0.25">
      <c r="A152" s="102" t="s">
        <v>52</v>
      </c>
      <c r="B152" s="95">
        <v>0</v>
      </c>
      <c r="C152" s="95">
        <v>0</v>
      </c>
      <c r="D152" s="95">
        <v>0</v>
      </c>
      <c r="E152" s="95">
        <v>0</v>
      </c>
      <c r="F152" s="95">
        <v>0</v>
      </c>
      <c r="G152" s="95">
        <v>0</v>
      </c>
      <c r="H152" s="95">
        <v>0</v>
      </c>
      <c r="I152" s="95">
        <v>6</v>
      </c>
      <c r="J152" s="95">
        <v>0</v>
      </c>
      <c r="K152" s="95">
        <v>6</v>
      </c>
      <c r="M152" s="95"/>
      <c r="N152" s="2"/>
    </row>
    <row r="153" spans="1:14" x14ac:dyDescent="0.25">
      <c r="A153" s="102" t="s">
        <v>53</v>
      </c>
      <c r="B153" s="95">
        <v>0</v>
      </c>
      <c r="C153" s="95">
        <v>0</v>
      </c>
      <c r="D153" s="95">
        <v>0</v>
      </c>
      <c r="E153" s="95">
        <v>0</v>
      </c>
      <c r="F153" s="95">
        <v>0</v>
      </c>
      <c r="G153" s="95">
        <v>0</v>
      </c>
      <c r="H153" s="95">
        <v>0</v>
      </c>
      <c r="I153" s="95">
        <v>0</v>
      </c>
      <c r="J153" s="95">
        <v>0</v>
      </c>
      <c r="K153" s="95">
        <v>0</v>
      </c>
      <c r="M153" s="95"/>
      <c r="N153" s="2"/>
    </row>
    <row r="154" spans="1:14" x14ac:dyDescent="0.25">
      <c r="A154" s="102" t="s">
        <v>15</v>
      </c>
      <c r="B154" s="95">
        <v>0</v>
      </c>
      <c r="C154" s="95">
        <v>0</v>
      </c>
      <c r="D154" s="95">
        <v>0</v>
      </c>
      <c r="E154" s="95">
        <v>1</v>
      </c>
      <c r="F154" s="95">
        <v>60</v>
      </c>
      <c r="G154" s="95">
        <v>2</v>
      </c>
      <c r="H154" s="95">
        <v>11</v>
      </c>
      <c r="I154" s="95">
        <v>2</v>
      </c>
      <c r="J154" s="95">
        <v>0</v>
      </c>
      <c r="K154" s="95">
        <v>76</v>
      </c>
      <c r="M154" s="95"/>
      <c r="N154" s="2"/>
    </row>
    <row r="155" spans="1:14" x14ac:dyDescent="0.25">
      <c r="A155" s="102" t="s">
        <v>54</v>
      </c>
      <c r="B155" s="95">
        <v>0</v>
      </c>
      <c r="C155" s="95">
        <v>0</v>
      </c>
      <c r="D155" s="95">
        <v>0</v>
      </c>
      <c r="E155" s="95">
        <v>0</v>
      </c>
      <c r="F155" s="95">
        <v>1</v>
      </c>
      <c r="G155" s="95">
        <v>0</v>
      </c>
      <c r="H155" s="95">
        <v>0</v>
      </c>
      <c r="I155" s="95">
        <v>0</v>
      </c>
      <c r="J155" s="95">
        <v>0</v>
      </c>
      <c r="K155" s="95">
        <v>1</v>
      </c>
      <c r="M155" s="95"/>
      <c r="N155" s="2"/>
    </row>
    <row r="156" spans="1:14" x14ac:dyDescent="0.25">
      <c r="A156" s="102" t="s">
        <v>47</v>
      </c>
      <c r="B156" s="95">
        <v>0</v>
      </c>
      <c r="C156" s="95">
        <v>0</v>
      </c>
      <c r="D156" s="95">
        <v>0</v>
      </c>
      <c r="E156" s="95">
        <v>0</v>
      </c>
      <c r="F156" s="95">
        <v>19</v>
      </c>
      <c r="G156" s="95">
        <v>21</v>
      </c>
      <c r="H156" s="95">
        <v>21</v>
      </c>
      <c r="I156" s="95">
        <v>14</v>
      </c>
      <c r="J156" s="95">
        <v>1</v>
      </c>
      <c r="K156" s="95">
        <v>76</v>
      </c>
      <c r="M156" s="95"/>
      <c r="N156" s="2"/>
    </row>
    <row r="157" spans="1:14" x14ac:dyDescent="0.25">
      <c r="A157" s="102" t="s">
        <v>16</v>
      </c>
      <c r="B157" s="95">
        <v>0</v>
      </c>
      <c r="C157" s="95">
        <v>0</v>
      </c>
      <c r="D157" s="95">
        <v>0</v>
      </c>
      <c r="E157" s="95">
        <v>0</v>
      </c>
      <c r="F157" s="95">
        <v>0</v>
      </c>
      <c r="G157" s="95">
        <v>0</v>
      </c>
      <c r="H157" s="95">
        <v>0</v>
      </c>
      <c r="I157" s="95">
        <v>0</v>
      </c>
      <c r="J157" s="95">
        <v>1</v>
      </c>
      <c r="K157" s="95">
        <v>1</v>
      </c>
      <c r="M157" s="95"/>
      <c r="N157" s="2"/>
    </row>
    <row r="158" spans="1:14" x14ac:dyDescent="0.25">
      <c r="A158" s="41" t="s">
        <v>17</v>
      </c>
      <c r="B158" s="95">
        <v>0</v>
      </c>
      <c r="C158" s="95">
        <v>0</v>
      </c>
      <c r="D158" s="95">
        <v>0</v>
      </c>
      <c r="E158" s="95">
        <v>0</v>
      </c>
      <c r="F158" s="95">
        <v>500</v>
      </c>
      <c r="G158" s="95">
        <v>500</v>
      </c>
      <c r="H158" s="95">
        <v>500</v>
      </c>
      <c r="I158" s="95">
        <v>1</v>
      </c>
      <c r="J158" s="95">
        <v>0</v>
      </c>
      <c r="K158" s="95">
        <v>1501</v>
      </c>
      <c r="M158" s="95"/>
      <c r="N158" s="2"/>
    </row>
    <row r="159" spans="1:14" x14ac:dyDescent="0.25">
      <c r="A159" s="107" t="s">
        <v>24</v>
      </c>
      <c r="B159" s="138">
        <v>2</v>
      </c>
      <c r="C159" s="139">
        <v>17</v>
      </c>
      <c r="D159" s="139">
        <v>104</v>
      </c>
      <c r="E159" s="139">
        <v>356</v>
      </c>
      <c r="F159" s="139">
        <v>4881</v>
      </c>
      <c r="G159" s="139">
        <v>10619</v>
      </c>
      <c r="H159" s="139">
        <v>7248</v>
      </c>
      <c r="I159" s="139">
        <v>609</v>
      </c>
      <c r="J159" s="139">
        <v>136</v>
      </c>
      <c r="K159" s="139">
        <v>23972</v>
      </c>
      <c r="M159" s="95"/>
      <c r="N159" s="2"/>
    </row>
    <row r="160" spans="1:14" x14ac:dyDescent="0.25">
      <c r="M160" s="95"/>
      <c r="N160" s="25"/>
    </row>
    <row r="161" spans="1:14" x14ac:dyDescent="0.25">
      <c r="M161" s="95"/>
      <c r="N161" s="2"/>
    </row>
    <row r="162" spans="1:14" x14ac:dyDescent="0.25">
      <c r="M162" s="95"/>
    </row>
    <row r="163" spans="1:14" x14ac:dyDescent="0.25">
      <c r="A163" s="108" t="s">
        <v>167</v>
      </c>
      <c r="B163" s="1" t="s">
        <v>20</v>
      </c>
      <c r="C163" s="1"/>
      <c r="D163" s="1"/>
      <c r="E163" s="1"/>
      <c r="F163" s="1" t="s">
        <v>21</v>
      </c>
      <c r="G163" s="1"/>
      <c r="H163" s="1"/>
      <c r="I163" s="1"/>
      <c r="J163" s="1"/>
      <c r="K163" s="1"/>
      <c r="M163" s="95"/>
    </row>
    <row r="164" spans="1:14" x14ac:dyDescent="0.25">
      <c r="A164" s="131" t="s">
        <v>19</v>
      </c>
      <c r="B164" s="144">
        <v>13</v>
      </c>
      <c r="C164" s="130">
        <v>18</v>
      </c>
      <c r="D164" s="130">
        <v>23</v>
      </c>
      <c r="E164" s="130">
        <v>28</v>
      </c>
      <c r="F164" s="130">
        <v>3</v>
      </c>
      <c r="G164" s="130">
        <v>8</v>
      </c>
      <c r="H164" s="130">
        <v>13</v>
      </c>
      <c r="I164" s="130">
        <v>18</v>
      </c>
      <c r="J164" s="130">
        <v>23</v>
      </c>
      <c r="K164" s="142" t="s">
        <v>24</v>
      </c>
      <c r="M164" s="95"/>
    </row>
    <row r="165" spans="1:14" x14ac:dyDescent="0.25">
      <c r="A165" s="137" t="s">
        <v>1</v>
      </c>
      <c r="B165" s="95">
        <v>0</v>
      </c>
      <c r="C165" s="95">
        <v>0</v>
      </c>
      <c r="D165" s="95">
        <v>0</v>
      </c>
      <c r="E165" s="95">
        <v>0</v>
      </c>
      <c r="F165" s="95">
        <v>0</v>
      </c>
      <c r="G165" s="95">
        <v>14</v>
      </c>
      <c r="H165" s="95">
        <v>36</v>
      </c>
      <c r="I165" s="95">
        <v>14</v>
      </c>
      <c r="J165" s="95">
        <v>28</v>
      </c>
      <c r="K165" s="95">
        <v>92</v>
      </c>
      <c r="N165" s="19"/>
    </row>
    <row r="166" spans="1:14" x14ac:dyDescent="0.25">
      <c r="A166" s="102" t="s">
        <v>49</v>
      </c>
      <c r="B166" s="95">
        <v>0</v>
      </c>
      <c r="C166" s="95">
        <v>0</v>
      </c>
      <c r="D166" s="95">
        <v>0</v>
      </c>
      <c r="E166" s="95">
        <v>0</v>
      </c>
      <c r="F166" s="95">
        <v>0</v>
      </c>
      <c r="G166" s="95">
        <v>0</v>
      </c>
      <c r="H166" s="95">
        <v>0</v>
      </c>
      <c r="I166" s="95">
        <v>0</v>
      </c>
      <c r="J166" s="95">
        <v>0</v>
      </c>
      <c r="K166" s="95">
        <v>0</v>
      </c>
    </row>
    <row r="167" spans="1:14" x14ac:dyDescent="0.25">
      <c r="A167" s="102" t="s">
        <v>45</v>
      </c>
      <c r="B167" s="95">
        <v>0</v>
      </c>
      <c r="C167" s="95">
        <v>0</v>
      </c>
      <c r="D167" s="95">
        <v>0</v>
      </c>
      <c r="E167" s="95">
        <v>0</v>
      </c>
      <c r="F167" s="95">
        <v>0</v>
      </c>
      <c r="G167" s="95">
        <v>0</v>
      </c>
      <c r="H167" s="95">
        <v>0</v>
      </c>
      <c r="I167" s="95">
        <v>10</v>
      </c>
      <c r="J167" s="95">
        <v>0</v>
      </c>
      <c r="K167" s="95">
        <v>10</v>
      </c>
    </row>
    <row r="168" spans="1:14" x14ac:dyDescent="0.25">
      <c r="A168" s="102" t="s">
        <v>41</v>
      </c>
      <c r="B168" s="95">
        <v>0</v>
      </c>
      <c r="C168" s="95">
        <v>0</v>
      </c>
      <c r="D168" s="95">
        <v>3</v>
      </c>
      <c r="E168" s="95">
        <v>2</v>
      </c>
      <c r="F168" s="95">
        <v>14</v>
      </c>
      <c r="G168" s="95">
        <v>38</v>
      </c>
      <c r="H168" s="95">
        <v>25</v>
      </c>
      <c r="I168" s="95">
        <v>14</v>
      </c>
      <c r="J168" s="95">
        <v>0</v>
      </c>
      <c r="K168" s="95">
        <v>96</v>
      </c>
    </row>
    <row r="169" spans="1:14" x14ac:dyDescent="0.25">
      <c r="A169" s="102" t="s">
        <v>2</v>
      </c>
      <c r="B169" s="95">
        <v>0</v>
      </c>
      <c r="C169" s="95">
        <v>0</v>
      </c>
      <c r="D169" s="95">
        <v>16</v>
      </c>
      <c r="E169" s="95">
        <v>21</v>
      </c>
      <c r="F169" s="95">
        <v>52</v>
      </c>
      <c r="G169" s="95">
        <v>95</v>
      </c>
      <c r="H169" s="95">
        <v>4</v>
      </c>
      <c r="I169" s="95">
        <v>15</v>
      </c>
      <c r="J169" s="95">
        <v>18</v>
      </c>
      <c r="K169" s="95">
        <v>221</v>
      </c>
    </row>
    <row r="170" spans="1:14" x14ac:dyDescent="0.25">
      <c r="A170" s="102" t="s">
        <v>43</v>
      </c>
      <c r="B170" s="95">
        <v>0</v>
      </c>
      <c r="C170" s="95">
        <v>0</v>
      </c>
      <c r="D170" s="95">
        <v>0</v>
      </c>
      <c r="E170" s="95">
        <v>0</v>
      </c>
      <c r="F170" s="95">
        <v>0</v>
      </c>
      <c r="G170" s="95">
        <v>0</v>
      </c>
      <c r="H170" s="95">
        <v>2</v>
      </c>
      <c r="I170" s="95">
        <v>0</v>
      </c>
      <c r="J170" s="95">
        <v>0</v>
      </c>
      <c r="K170" s="95">
        <v>2</v>
      </c>
    </row>
    <row r="171" spans="1:14" x14ac:dyDescent="0.25">
      <c r="A171" s="102" t="s">
        <v>3</v>
      </c>
      <c r="B171" s="95">
        <v>1</v>
      </c>
      <c r="C171" s="95">
        <v>11</v>
      </c>
      <c r="D171" s="95">
        <v>24</v>
      </c>
      <c r="E171" s="95">
        <v>27</v>
      </c>
      <c r="F171" s="95">
        <v>8</v>
      </c>
      <c r="G171" s="95">
        <v>8</v>
      </c>
      <c r="H171" s="95">
        <v>2</v>
      </c>
      <c r="I171" s="95">
        <v>3</v>
      </c>
      <c r="J171" s="95">
        <v>6</v>
      </c>
      <c r="K171" s="95">
        <v>90</v>
      </c>
    </row>
    <row r="172" spans="1:14" x14ac:dyDescent="0.25">
      <c r="A172" s="102" t="s">
        <v>4</v>
      </c>
      <c r="B172" s="95">
        <v>0</v>
      </c>
      <c r="C172" s="95">
        <v>0</v>
      </c>
      <c r="D172" s="95">
        <v>0</v>
      </c>
      <c r="E172" s="95">
        <v>2</v>
      </c>
      <c r="F172" s="95">
        <v>1</v>
      </c>
      <c r="G172" s="95">
        <v>1</v>
      </c>
      <c r="H172" s="95">
        <v>2</v>
      </c>
      <c r="I172" s="95">
        <v>3</v>
      </c>
      <c r="J172" s="95">
        <v>0</v>
      </c>
      <c r="K172" s="95">
        <v>9</v>
      </c>
    </row>
    <row r="173" spans="1:14" x14ac:dyDescent="0.25">
      <c r="A173" s="102" t="s">
        <v>48</v>
      </c>
      <c r="B173" s="95">
        <v>0</v>
      </c>
      <c r="C173" s="95">
        <v>0</v>
      </c>
      <c r="D173" s="95">
        <v>0</v>
      </c>
      <c r="E173" s="95">
        <v>2</v>
      </c>
      <c r="F173" s="95">
        <v>0</v>
      </c>
      <c r="G173" s="95">
        <v>0</v>
      </c>
      <c r="H173" s="95">
        <v>0</v>
      </c>
      <c r="I173" s="95">
        <v>0</v>
      </c>
      <c r="J173" s="95">
        <v>0</v>
      </c>
      <c r="K173" s="95">
        <v>2</v>
      </c>
    </row>
    <row r="174" spans="1:14" x14ac:dyDescent="0.25">
      <c r="A174" s="102" t="s">
        <v>6</v>
      </c>
      <c r="B174" s="95">
        <v>0</v>
      </c>
      <c r="C174" s="95">
        <v>0</v>
      </c>
      <c r="D174" s="95">
        <v>0</v>
      </c>
      <c r="E174" s="95">
        <v>0</v>
      </c>
      <c r="F174" s="95">
        <v>0</v>
      </c>
      <c r="G174" s="95">
        <v>0</v>
      </c>
      <c r="H174" s="95">
        <v>0</v>
      </c>
      <c r="I174" s="95">
        <v>0</v>
      </c>
      <c r="J174" s="95">
        <v>0</v>
      </c>
      <c r="K174" s="95">
        <v>0</v>
      </c>
    </row>
    <row r="175" spans="1:14" x14ac:dyDescent="0.25">
      <c r="A175" s="102" t="s">
        <v>7</v>
      </c>
      <c r="B175" s="95">
        <v>0</v>
      </c>
      <c r="C175" s="95">
        <v>0</v>
      </c>
      <c r="D175" s="95">
        <v>0</v>
      </c>
      <c r="E175" s="95">
        <v>0</v>
      </c>
      <c r="F175" s="95">
        <v>12</v>
      </c>
      <c r="G175" s="95">
        <v>3</v>
      </c>
      <c r="H175" s="95">
        <v>11</v>
      </c>
      <c r="I175" s="95">
        <v>12</v>
      </c>
      <c r="J175" s="95">
        <v>27</v>
      </c>
      <c r="K175" s="95">
        <v>65</v>
      </c>
    </row>
    <row r="176" spans="1:14" x14ac:dyDescent="0.25">
      <c r="A176" s="102" t="s">
        <v>50</v>
      </c>
      <c r="B176" s="95">
        <v>0</v>
      </c>
      <c r="C176" s="95">
        <v>0</v>
      </c>
      <c r="D176" s="95">
        <v>0</v>
      </c>
      <c r="E176" s="95">
        <v>0</v>
      </c>
      <c r="F176" s="95">
        <v>0</v>
      </c>
      <c r="G176" s="95">
        <v>0</v>
      </c>
      <c r="H176" s="95">
        <v>0</v>
      </c>
      <c r="I176" s="95">
        <v>6</v>
      </c>
      <c r="J176" s="95">
        <v>0</v>
      </c>
      <c r="K176" s="95">
        <v>6</v>
      </c>
    </row>
    <row r="177" spans="1:11" x14ac:dyDescent="0.25">
      <c r="A177" s="102" t="s">
        <v>51</v>
      </c>
      <c r="B177" s="95">
        <v>0</v>
      </c>
      <c r="C177" s="95">
        <v>0</v>
      </c>
      <c r="D177" s="95">
        <v>0</v>
      </c>
      <c r="E177" s="95">
        <v>0</v>
      </c>
      <c r="F177" s="95">
        <v>0</v>
      </c>
      <c r="G177" s="95">
        <v>0</v>
      </c>
      <c r="H177" s="95">
        <v>3</v>
      </c>
      <c r="I177" s="95">
        <v>0</v>
      </c>
      <c r="J177" s="95">
        <v>0</v>
      </c>
      <c r="K177" s="95">
        <v>3</v>
      </c>
    </row>
    <row r="178" spans="1:11" x14ac:dyDescent="0.25">
      <c r="A178" s="102" t="s">
        <v>42</v>
      </c>
      <c r="B178" s="95">
        <v>0</v>
      </c>
      <c r="C178" s="95">
        <v>0</v>
      </c>
      <c r="D178" s="95">
        <v>0</v>
      </c>
      <c r="E178" s="95">
        <v>0</v>
      </c>
      <c r="F178" s="95">
        <v>0</v>
      </c>
      <c r="G178" s="95">
        <v>0</v>
      </c>
      <c r="H178" s="95">
        <v>0</v>
      </c>
      <c r="I178" s="95">
        <v>0</v>
      </c>
      <c r="J178" s="95">
        <v>0</v>
      </c>
      <c r="K178" s="95">
        <v>0</v>
      </c>
    </row>
    <row r="179" spans="1:11" x14ac:dyDescent="0.25">
      <c r="A179" s="102" t="s">
        <v>8</v>
      </c>
      <c r="B179" s="95">
        <v>0</v>
      </c>
      <c r="C179" s="95">
        <v>0</v>
      </c>
      <c r="D179" s="95">
        <v>0</v>
      </c>
      <c r="E179" s="95">
        <v>0</v>
      </c>
      <c r="F179" s="95">
        <v>0</v>
      </c>
      <c r="G179" s="95">
        <v>1</v>
      </c>
      <c r="H179" s="95">
        <v>25</v>
      </c>
      <c r="I179" s="95">
        <v>36</v>
      </c>
      <c r="J179" s="95">
        <v>0</v>
      </c>
      <c r="K179" s="95">
        <v>62</v>
      </c>
    </row>
    <row r="180" spans="1:11" x14ac:dyDescent="0.25">
      <c r="A180" s="102" t="s">
        <v>9</v>
      </c>
      <c r="B180" s="95">
        <v>0</v>
      </c>
      <c r="C180" s="95">
        <v>0</v>
      </c>
      <c r="D180" s="95">
        <v>0</v>
      </c>
      <c r="E180" s="95">
        <v>0</v>
      </c>
      <c r="F180" s="95">
        <v>0</v>
      </c>
      <c r="G180" s="95">
        <v>22</v>
      </c>
      <c r="H180" s="95">
        <v>165</v>
      </c>
      <c r="I180" s="95">
        <v>205</v>
      </c>
      <c r="J180" s="95">
        <v>356</v>
      </c>
      <c r="K180" s="95">
        <v>748</v>
      </c>
    </row>
    <row r="181" spans="1:11" x14ac:dyDescent="0.25">
      <c r="A181" s="102" t="s">
        <v>44</v>
      </c>
      <c r="B181" s="95">
        <v>0</v>
      </c>
      <c r="C181" s="95">
        <v>0</v>
      </c>
      <c r="D181" s="95">
        <v>0</v>
      </c>
      <c r="E181" s="95">
        <v>0</v>
      </c>
      <c r="F181" s="95">
        <v>0</v>
      </c>
      <c r="G181" s="95">
        <v>1</v>
      </c>
      <c r="H181" s="95">
        <v>2</v>
      </c>
      <c r="I181" s="95">
        <v>0</v>
      </c>
      <c r="J181" s="95">
        <v>6</v>
      </c>
      <c r="K181" s="95">
        <v>9</v>
      </c>
    </row>
    <row r="182" spans="1:11" x14ac:dyDescent="0.25">
      <c r="A182" s="102" t="s">
        <v>10</v>
      </c>
      <c r="B182" s="95">
        <v>0</v>
      </c>
      <c r="C182" s="95">
        <v>0</v>
      </c>
      <c r="D182" s="95">
        <v>0</v>
      </c>
      <c r="E182" s="95">
        <v>0</v>
      </c>
      <c r="F182" s="95">
        <v>0</v>
      </c>
      <c r="G182" s="95">
        <v>2</v>
      </c>
      <c r="H182" s="95">
        <v>4</v>
      </c>
      <c r="I182" s="95">
        <v>8</v>
      </c>
      <c r="J182" s="95">
        <v>7</v>
      </c>
      <c r="K182" s="95">
        <v>21</v>
      </c>
    </row>
    <row r="183" spans="1:11" x14ac:dyDescent="0.25">
      <c r="A183" s="102" t="s">
        <v>11</v>
      </c>
      <c r="B183" s="95">
        <v>0</v>
      </c>
      <c r="C183" s="95">
        <v>0</v>
      </c>
      <c r="D183" s="95">
        <v>0</v>
      </c>
      <c r="E183" s="95">
        <v>0</v>
      </c>
      <c r="F183" s="95">
        <v>1</v>
      </c>
      <c r="G183" s="95">
        <v>110</v>
      </c>
      <c r="H183" s="95">
        <v>5254</v>
      </c>
      <c r="I183" s="95">
        <v>2529</v>
      </c>
      <c r="J183" s="95">
        <v>70</v>
      </c>
      <c r="K183" s="95">
        <v>7964</v>
      </c>
    </row>
    <row r="184" spans="1:11" x14ac:dyDescent="0.25">
      <c r="A184" s="102" t="s">
        <v>12</v>
      </c>
      <c r="B184" s="95">
        <v>0</v>
      </c>
      <c r="C184" s="95">
        <v>0</v>
      </c>
      <c r="D184" s="95">
        <v>0</v>
      </c>
      <c r="E184" s="95">
        <v>0</v>
      </c>
      <c r="F184" s="95">
        <v>0</v>
      </c>
      <c r="G184" s="95">
        <v>0</v>
      </c>
      <c r="H184" s="95">
        <v>48</v>
      </c>
      <c r="I184" s="95">
        <v>18</v>
      </c>
      <c r="J184" s="95">
        <v>62</v>
      </c>
      <c r="K184" s="95">
        <v>128</v>
      </c>
    </row>
    <row r="185" spans="1:11" x14ac:dyDescent="0.25">
      <c r="A185" s="102" t="s">
        <v>32</v>
      </c>
      <c r="B185" s="95">
        <v>0</v>
      </c>
      <c r="C185" s="95">
        <v>0</v>
      </c>
      <c r="D185" s="95">
        <v>0</v>
      </c>
      <c r="E185" s="95">
        <v>0</v>
      </c>
      <c r="F185" s="95">
        <v>0</v>
      </c>
      <c r="G185" s="95">
        <v>0</v>
      </c>
      <c r="H185" s="95">
        <v>0</v>
      </c>
      <c r="I185" s="95">
        <v>0</v>
      </c>
      <c r="J185" s="95">
        <v>0</v>
      </c>
      <c r="K185" s="95">
        <v>0</v>
      </c>
    </row>
    <row r="186" spans="1:11" x14ac:dyDescent="0.25">
      <c r="A186" s="102" t="s">
        <v>18</v>
      </c>
      <c r="B186" s="95">
        <v>0</v>
      </c>
      <c r="C186" s="95">
        <v>0</v>
      </c>
      <c r="D186" s="95">
        <v>0</v>
      </c>
      <c r="E186" s="95">
        <v>1</v>
      </c>
      <c r="F186" s="95">
        <v>0</v>
      </c>
      <c r="G186" s="95">
        <v>56</v>
      </c>
      <c r="H186" s="95">
        <v>5066</v>
      </c>
      <c r="I186" s="95">
        <v>120</v>
      </c>
      <c r="J186" s="95">
        <v>62</v>
      </c>
      <c r="K186" s="95">
        <v>5305</v>
      </c>
    </row>
    <row r="187" spans="1:11" x14ac:dyDescent="0.25">
      <c r="A187" s="102" t="s">
        <v>46</v>
      </c>
      <c r="B187" s="95">
        <v>0</v>
      </c>
      <c r="C187" s="95">
        <v>0</v>
      </c>
      <c r="D187" s="95">
        <v>0</v>
      </c>
      <c r="E187" s="95">
        <v>0</v>
      </c>
      <c r="F187" s="95">
        <v>0</v>
      </c>
      <c r="G187" s="95">
        <v>0</v>
      </c>
      <c r="H187" s="95">
        <v>0</v>
      </c>
      <c r="I187" s="95">
        <v>0</v>
      </c>
      <c r="J187" s="95">
        <v>0</v>
      </c>
      <c r="K187" s="95">
        <v>0</v>
      </c>
    </row>
    <row r="188" spans="1:11" x14ac:dyDescent="0.25">
      <c r="A188" s="102" t="s">
        <v>13</v>
      </c>
      <c r="B188" s="95">
        <v>0</v>
      </c>
      <c r="C188" s="95">
        <v>0</v>
      </c>
      <c r="D188" s="95">
        <v>0</v>
      </c>
      <c r="E188" s="95">
        <v>0</v>
      </c>
      <c r="F188" s="95">
        <v>0</v>
      </c>
      <c r="G188" s="95">
        <v>0</v>
      </c>
      <c r="H188" s="95">
        <v>1</v>
      </c>
      <c r="I188" s="95">
        <v>9</v>
      </c>
      <c r="J188" s="95">
        <v>136</v>
      </c>
      <c r="K188" s="95">
        <v>146</v>
      </c>
    </row>
    <row r="189" spans="1:11" x14ac:dyDescent="0.25">
      <c r="A189" s="102" t="s">
        <v>14</v>
      </c>
      <c r="B189" s="95">
        <v>0</v>
      </c>
      <c r="C189" s="95">
        <v>0</v>
      </c>
      <c r="D189" s="95">
        <v>108</v>
      </c>
      <c r="E189" s="95">
        <v>4</v>
      </c>
      <c r="F189" s="95">
        <v>14</v>
      </c>
      <c r="G189" s="95">
        <v>84</v>
      </c>
      <c r="H189" s="95">
        <v>1658</v>
      </c>
      <c r="I189" s="95">
        <v>655</v>
      </c>
      <c r="J189" s="95">
        <v>25</v>
      </c>
      <c r="K189" s="95">
        <v>2548</v>
      </c>
    </row>
    <row r="190" spans="1:11" x14ac:dyDescent="0.25">
      <c r="A190" s="102" t="s">
        <v>40</v>
      </c>
      <c r="B190" s="95">
        <v>0</v>
      </c>
      <c r="C190" s="95">
        <v>2</v>
      </c>
      <c r="D190" s="95">
        <v>0</v>
      </c>
      <c r="E190" s="95">
        <v>0</v>
      </c>
      <c r="F190" s="95">
        <v>0</v>
      </c>
      <c r="G190" s="95">
        <v>0</v>
      </c>
      <c r="H190" s="95">
        <v>2</v>
      </c>
      <c r="I190" s="95">
        <v>0</v>
      </c>
      <c r="J190" s="95">
        <v>0</v>
      </c>
      <c r="K190" s="95">
        <v>4</v>
      </c>
    </row>
    <row r="191" spans="1:11" x14ac:dyDescent="0.25">
      <c r="A191" s="102" t="s">
        <v>52</v>
      </c>
      <c r="B191" s="95">
        <v>0</v>
      </c>
      <c r="C191" s="95">
        <v>0</v>
      </c>
      <c r="D191" s="95">
        <v>0</v>
      </c>
      <c r="E191" s="95">
        <v>0</v>
      </c>
      <c r="F191" s="95">
        <v>0</v>
      </c>
      <c r="G191" s="95">
        <v>0</v>
      </c>
      <c r="H191" s="95">
        <v>0</v>
      </c>
      <c r="I191" s="95">
        <v>0</v>
      </c>
      <c r="J191" s="95">
        <v>0</v>
      </c>
      <c r="K191" s="95">
        <v>0</v>
      </c>
    </row>
    <row r="192" spans="1:11" x14ac:dyDescent="0.25">
      <c r="A192" s="102" t="s">
        <v>53</v>
      </c>
      <c r="B192" s="95">
        <v>0</v>
      </c>
      <c r="C192" s="95">
        <v>0</v>
      </c>
      <c r="D192" s="95">
        <v>0</v>
      </c>
      <c r="E192" s="95">
        <v>0</v>
      </c>
      <c r="F192" s="95">
        <v>0</v>
      </c>
      <c r="G192" s="95">
        <v>0</v>
      </c>
      <c r="H192" s="95">
        <v>0</v>
      </c>
      <c r="I192" s="95">
        <v>0</v>
      </c>
      <c r="J192" s="95">
        <v>0</v>
      </c>
      <c r="K192" s="95">
        <v>0</v>
      </c>
    </row>
    <row r="193" spans="1:21" x14ac:dyDescent="0.25">
      <c r="A193" s="102" t="s">
        <v>15</v>
      </c>
      <c r="B193" s="95">
        <v>0</v>
      </c>
      <c r="C193" s="95">
        <v>0</v>
      </c>
      <c r="D193" s="95">
        <v>0</v>
      </c>
      <c r="E193" s="95">
        <v>0</v>
      </c>
      <c r="F193" s="95">
        <v>0</v>
      </c>
      <c r="G193" s="95">
        <v>0</v>
      </c>
      <c r="H193" s="95">
        <v>4</v>
      </c>
      <c r="I193" s="95">
        <v>14</v>
      </c>
      <c r="J193" s="95">
        <v>0</v>
      </c>
      <c r="K193" s="95">
        <v>18</v>
      </c>
    </row>
    <row r="194" spans="1:21" x14ac:dyDescent="0.25">
      <c r="A194" s="102" t="s">
        <v>54</v>
      </c>
      <c r="B194" s="95">
        <v>0</v>
      </c>
      <c r="C194" s="95">
        <v>0</v>
      </c>
      <c r="D194" s="95">
        <v>0</v>
      </c>
      <c r="E194" s="95">
        <v>0</v>
      </c>
      <c r="F194" s="95">
        <v>0</v>
      </c>
      <c r="G194" s="95">
        <v>0</v>
      </c>
      <c r="H194" s="95">
        <v>19</v>
      </c>
      <c r="I194" s="95">
        <v>3</v>
      </c>
      <c r="J194" s="95">
        <v>0</v>
      </c>
      <c r="K194" s="95">
        <v>22</v>
      </c>
    </row>
    <row r="195" spans="1:21" x14ac:dyDescent="0.25">
      <c r="A195" s="102" t="s">
        <v>47</v>
      </c>
      <c r="B195" s="95">
        <v>0</v>
      </c>
      <c r="C195" s="95">
        <v>0</v>
      </c>
      <c r="D195" s="95">
        <v>0</v>
      </c>
      <c r="E195" s="95">
        <v>0</v>
      </c>
      <c r="F195" s="95">
        <v>0</v>
      </c>
      <c r="G195" s="95">
        <v>6</v>
      </c>
      <c r="H195" s="95">
        <v>155</v>
      </c>
      <c r="I195" s="95">
        <v>142</v>
      </c>
      <c r="J195" s="95">
        <v>41</v>
      </c>
      <c r="K195" s="95">
        <v>344</v>
      </c>
    </row>
    <row r="196" spans="1:21" x14ac:dyDescent="0.25">
      <c r="A196" s="102" t="s">
        <v>16</v>
      </c>
      <c r="B196" s="95">
        <v>0</v>
      </c>
      <c r="C196" s="95">
        <v>0</v>
      </c>
      <c r="D196" s="95">
        <v>0</v>
      </c>
      <c r="E196" s="95">
        <v>0</v>
      </c>
      <c r="F196" s="95">
        <v>0</v>
      </c>
      <c r="G196" s="95">
        <v>0</v>
      </c>
      <c r="H196" s="95">
        <v>0</v>
      </c>
      <c r="I196" s="95">
        <v>0</v>
      </c>
      <c r="J196" s="95">
        <v>0</v>
      </c>
      <c r="K196" s="95">
        <v>0</v>
      </c>
    </row>
    <row r="197" spans="1:21" x14ac:dyDescent="0.25">
      <c r="A197" s="102" t="s">
        <v>55</v>
      </c>
      <c r="B197" s="95">
        <v>0</v>
      </c>
      <c r="C197" s="95">
        <v>0</v>
      </c>
      <c r="D197" s="95">
        <v>0</v>
      </c>
      <c r="E197" s="95">
        <v>0</v>
      </c>
      <c r="F197" s="95">
        <v>0</v>
      </c>
      <c r="G197" s="95">
        <v>0</v>
      </c>
      <c r="H197" s="95">
        <v>0</v>
      </c>
      <c r="I197" s="95">
        <v>0</v>
      </c>
      <c r="J197" s="95">
        <v>0</v>
      </c>
      <c r="K197" s="95">
        <v>0</v>
      </c>
    </row>
    <row r="198" spans="1:21" x14ac:dyDescent="0.25">
      <c r="A198" s="102" t="s">
        <v>17</v>
      </c>
      <c r="B198" s="95">
        <v>0</v>
      </c>
      <c r="C198" s="95">
        <v>0</v>
      </c>
      <c r="D198" s="95">
        <v>0</v>
      </c>
      <c r="E198" s="95">
        <v>0</v>
      </c>
      <c r="F198" s="95">
        <v>0</v>
      </c>
      <c r="G198" s="95">
        <v>500</v>
      </c>
      <c r="H198" s="95">
        <v>0</v>
      </c>
      <c r="I198" s="95">
        <v>200</v>
      </c>
      <c r="J198" s="95">
        <v>3</v>
      </c>
      <c r="K198" s="95">
        <v>703</v>
      </c>
    </row>
    <row r="199" spans="1:21" x14ac:dyDescent="0.25">
      <c r="A199" s="102" t="s">
        <v>164</v>
      </c>
      <c r="B199" s="95">
        <v>0</v>
      </c>
      <c r="C199" s="95">
        <v>0</v>
      </c>
      <c r="D199" s="95">
        <v>0</v>
      </c>
      <c r="E199" s="95">
        <v>0</v>
      </c>
      <c r="F199" s="95">
        <v>0</v>
      </c>
      <c r="G199" s="95">
        <v>0</v>
      </c>
      <c r="H199" s="95">
        <v>0</v>
      </c>
      <c r="I199" s="95">
        <v>2</v>
      </c>
      <c r="J199" s="95">
        <v>3</v>
      </c>
      <c r="K199" s="95">
        <v>5</v>
      </c>
      <c r="N199" s="19">
        <f>SUM(N201)</f>
        <v>0</v>
      </c>
    </row>
    <row r="200" spans="1:21" x14ac:dyDescent="0.25">
      <c r="A200" s="145" t="s">
        <v>24</v>
      </c>
      <c r="B200" s="146">
        <v>1</v>
      </c>
      <c r="C200" s="146">
        <v>13</v>
      </c>
      <c r="D200" s="146">
        <v>151</v>
      </c>
      <c r="E200" s="146">
        <v>59</v>
      </c>
      <c r="F200" s="146">
        <v>102</v>
      </c>
      <c r="G200" s="146">
        <v>941</v>
      </c>
      <c r="H200" s="146">
        <v>12488</v>
      </c>
      <c r="I200" s="146">
        <v>4018</v>
      </c>
      <c r="J200" s="146">
        <v>850</v>
      </c>
      <c r="K200" s="146">
        <v>18623</v>
      </c>
      <c r="N200" s="19"/>
    </row>
    <row r="204" spans="1:21" x14ac:dyDescent="0.25">
      <c r="A204" s="108" t="s">
        <v>180</v>
      </c>
      <c r="B204" s="1" t="s">
        <v>20</v>
      </c>
      <c r="C204" s="1"/>
      <c r="D204" s="1"/>
      <c r="E204" s="1" t="s">
        <v>21</v>
      </c>
      <c r="F204" s="1"/>
      <c r="G204" s="1"/>
      <c r="H204" s="1"/>
      <c r="I204" s="1"/>
      <c r="J204" s="1"/>
      <c r="K204" s="1"/>
    </row>
    <row r="205" spans="1:21" x14ac:dyDescent="0.25">
      <c r="A205" s="131" t="s">
        <v>19</v>
      </c>
      <c r="B205" s="152">
        <v>17</v>
      </c>
      <c r="C205" s="152">
        <v>22</v>
      </c>
      <c r="D205" s="152">
        <v>27</v>
      </c>
      <c r="E205" s="152">
        <v>2</v>
      </c>
      <c r="F205" s="152">
        <v>7</v>
      </c>
      <c r="G205" s="152">
        <v>12</v>
      </c>
      <c r="H205" s="152">
        <v>17</v>
      </c>
      <c r="I205" s="152">
        <v>22</v>
      </c>
      <c r="J205" s="152">
        <v>27</v>
      </c>
      <c r="K205" s="115" t="s">
        <v>24</v>
      </c>
    </row>
    <row r="206" spans="1:21" x14ac:dyDescent="0.25">
      <c r="A206" s="102" t="s">
        <v>1</v>
      </c>
      <c r="B206" s="95">
        <v>0</v>
      </c>
      <c r="C206" s="95">
        <v>0</v>
      </c>
      <c r="D206" s="95">
        <v>3</v>
      </c>
      <c r="E206" s="95">
        <v>10</v>
      </c>
      <c r="F206" s="95">
        <v>45</v>
      </c>
      <c r="G206" s="95">
        <v>64</v>
      </c>
      <c r="H206" s="95">
        <v>52</v>
      </c>
      <c r="I206" s="95">
        <v>34</v>
      </c>
      <c r="J206" s="95">
        <v>43</v>
      </c>
      <c r="K206" s="95">
        <v>251</v>
      </c>
      <c r="O206" s="95"/>
      <c r="P206" s="95"/>
      <c r="Q206" s="95"/>
      <c r="R206" s="95"/>
      <c r="S206" s="95"/>
      <c r="T206" s="95"/>
      <c r="U206" s="19"/>
    </row>
    <row r="207" spans="1:21" x14ac:dyDescent="0.25">
      <c r="A207" s="102" t="s">
        <v>49</v>
      </c>
      <c r="B207" s="95">
        <v>0</v>
      </c>
      <c r="C207" s="95">
        <v>0</v>
      </c>
      <c r="D207" s="95">
        <v>0</v>
      </c>
      <c r="E207" s="95">
        <v>0</v>
      </c>
      <c r="F207" s="95">
        <v>0</v>
      </c>
      <c r="G207" s="95">
        <v>0</v>
      </c>
      <c r="H207" s="95">
        <v>0</v>
      </c>
      <c r="I207" s="95">
        <v>0</v>
      </c>
      <c r="J207" s="95">
        <v>0</v>
      </c>
      <c r="K207" s="95">
        <v>0</v>
      </c>
    </row>
    <row r="208" spans="1:21" x14ac:dyDescent="0.25">
      <c r="A208" s="102" t="s">
        <v>45</v>
      </c>
      <c r="B208" s="95">
        <v>0</v>
      </c>
      <c r="C208" s="95">
        <v>0</v>
      </c>
      <c r="D208" s="95">
        <v>0</v>
      </c>
      <c r="E208" s="95">
        <v>0</v>
      </c>
      <c r="F208" s="95">
        <v>0</v>
      </c>
      <c r="G208" s="95">
        <v>0</v>
      </c>
      <c r="H208" s="95">
        <v>0</v>
      </c>
      <c r="I208" s="95">
        <v>0</v>
      </c>
      <c r="J208" s="95">
        <v>0</v>
      </c>
      <c r="K208" s="95">
        <v>0</v>
      </c>
    </row>
    <row r="209" spans="1:11" x14ac:dyDescent="0.25">
      <c r="A209" s="102" t="s">
        <v>41</v>
      </c>
      <c r="B209" s="95">
        <v>0</v>
      </c>
      <c r="C209" s="95">
        <v>0</v>
      </c>
      <c r="D209" s="95">
        <v>13</v>
      </c>
      <c r="E209" s="95">
        <v>4</v>
      </c>
      <c r="F209" s="95">
        <v>0</v>
      </c>
      <c r="G209" s="95">
        <v>0</v>
      </c>
      <c r="H209" s="95">
        <v>0</v>
      </c>
      <c r="I209" s="95">
        <v>0</v>
      </c>
      <c r="J209" s="95">
        <v>0</v>
      </c>
      <c r="K209" s="95">
        <v>17</v>
      </c>
    </row>
    <row r="210" spans="1:11" x14ac:dyDescent="0.25">
      <c r="A210" s="102" t="s">
        <v>2</v>
      </c>
      <c r="B210" s="95">
        <v>0</v>
      </c>
      <c r="C210" s="95">
        <v>4</v>
      </c>
      <c r="D210" s="95">
        <v>39</v>
      </c>
      <c r="E210" s="95">
        <v>22</v>
      </c>
      <c r="F210" s="95">
        <v>38</v>
      </c>
      <c r="G210" s="95">
        <v>9</v>
      </c>
      <c r="H210" s="95">
        <v>2</v>
      </c>
      <c r="I210" s="95">
        <v>0</v>
      </c>
      <c r="J210" s="95">
        <v>0</v>
      </c>
      <c r="K210" s="95">
        <v>114</v>
      </c>
    </row>
    <row r="211" spans="1:11" x14ac:dyDescent="0.25">
      <c r="A211" s="102" t="s">
        <v>43</v>
      </c>
      <c r="B211" s="95">
        <v>0</v>
      </c>
      <c r="C211" s="95">
        <v>1</v>
      </c>
      <c r="D211" s="95">
        <v>0</v>
      </c>
      <c r="E211" s="95">
        <v>0</v>
      </c>
      <c r="F211" s="95">
        <v>2</v>
      </c>
      <c r="G211" s="95">
        <v>0</v>
      </c>
      <c r="H211" s="95">
        <v>2</v>
      </c>
      <c r="I211" s="95">
        <v>1</v>
      </c>
      <c r="J211" s="95">
        <v>2</v>
      </c>
      <c r="K211" s="95">
        <v>8</v>
      </c>
    </row>
    <row r="212" spans="1:11" x14ac:dyDescent="0.25">
      <c r="A212" s="102" t="s">
        <v>3</v>
      </c>
      <c r="B212" s="95">
        <v>0</v>
      </c>
      <c r="C212" s="95">
        <v>3</v>
      </c>
      <c r="D212" s="95">
        <v>2</v>
      </c>
      <c r="E212" s="95">
        <v>6</v>
      </c>
      <c r="F212" s="95">
        <v>0</v>
      </c>
      <c r="G212" s="95">
        <v>4</v>
      </c>
      <c r="H212" s="95">
        <v>0</v>
      </c>
      <c r="I212" s="95">
        <v>7</v>
      </c>
      <c r="J212" s="95">
        <v>2</v>
      </c>
      <c r="K212" s="95">
        <v>24</v>
      </c>
    </row>
    <row r="213" spans="1:11" x14ac:dyDescent="0.25">
      <c r="A213" s="102" t="s">
        <v>4</v>
      </c>
      <c r="B213" s="95">
        <v>0</v>
      </c>
      <c r="C213" s="95">
        <v>0</v>
      </c>
      <c r="D213" s="95">
        <v>0</v>
      </c>
      <c r="E213" s="95">
        <v>0</v>
      </c>
      <c r="F213" s="95">
        <v>0</v>
      </c>
      <c r="G213" s="95">
        <v>0</v>
      </c>
      <c r="H213" s="95">
        <v>4</v>
      </c>
      <c r="I213" s="95">
        <v>0</v>
      </c>
      <c r="J213" s="95">
        <v>0</v>
      </c>
      <c r="K213" s="95">
        <v>4</v>
      </c>
    </row>
    <row r="214" spans="1:11" x14ac:dyDescent="0.25">
      <c r="A214" s="102" t="s">
        <v>48</v>
      </c>
      <c r="B214" s="95">
        <v>0</v>
      </c>
      <c r="C214" s="95">
        <v>0</v>
      </c>
      <c r="D214" s="95">
        <v>0</v>
      </c>
      <c r="E214" s="95">
        <v>0</v>
      </c>
      <c r="F214" s="95">
        <v>0</v>
      </c>
      <c r="G214" s="95">
        <v>0</v>
      </c>
      <c r="H214" s="95">
        <v>0</v>
      </c>
      <c r="I214" s="95">
        <v>0</v>
      </c>
      <c r="J214" s="95">
        <v>0</v>
      </c>
      <c r="K214" s="95">
        <v>0</v>
      </c>
    </row>
    <row r="215" spans="1:11" x14ac:dyDescent="0.25">
      <c r="A215" s="102" t="s">
        <v>6</v>
      </c>
      <c r="B215" s="95">
        <v>0</v>
      </c>
      <c r="C215" s="95">
        <v>0</v>
      </c>
      <c r="D215" s="95">
        <v>0</v>
      </c>
      <c r="E215" s="95">
        <v>0</v>
      </c>
      <c r="F215" s="95">
        <v>0</v>
      </c>
      <c r="G215" s="95">
        <v>0</v>
      </c>
      <c r="H215" s="95">
        <v>0</v>
      </c>
      <c r="I215" s="95">
        <v>0</v>
      </c>
      <c r="J215" s="95">
        <v>0</v>
      </c>
      <c r="K215" s="95">
        <v>0</v>
      </c>
    </row>
    <row r="216" spans="1:11" x14ac:dyDescent="0.25">
      <c r="A216" s="102" t="s">
        <v>7</v>
      </c>
      <c r="B216" s="95">
        <v>0</v>
      </c>
      <c r="C216" s="95">
        <v>0</v>
      </c>
      <c r="D216" s="95">
        <v>0</v>
      </c>
      <c r="E216" s="95">
        <v>2</v>
      </c>
      <c r="F216" s="95">
        <v>12</v>
      </c>
      <c r="G216" s="95">
        <v>1</v>
      </c>
      <c r="H216" s="95">
        <v>1</v>
      </c>
      <c r="I216" s="95">
        <v>10</v>
      </c>
      <c r="J216" s="95">
        <v>0</v>
      </c>
      <c r="K216" s="95">
        <v>26</v>
      </c>
    </row>
    <row r="217" spans="1:11" x14ac:dyDescent="0.25">
      <c r="A217" s="102" t="s">
        <v>83</v>
      </c>
      <c r="B217" s="95">
        <v>0</v>
      </c>
      <c r="C217" s="95">
        <v>0</v>
      </c>
      <c r="D217" s="95">
        <v>0</v>
      </c>
      <c r="E217" s="95">
        <v>0</v>
      </c>
      <c r="F217" s="95">
        <v>0</v>
      </c>
      <c r="G217" s="95">
        <v>0</v>
      </c>
      <c r="H217" s="95">
        <v>0</v>
      </c>
      <c r="I217" s="95">
        <v>0</v>
      </c>
      <c r="J217" s="95">
        <v>0</v>
      </c>
      <c r="K217" s="95">
        <v>0</v>
      </c>
    </row>
    <row r="218" spans="1:11" x14ac:dyDescent="0.25">
      <c r="A218" s="102" t="s">
        <v>50</v>
      </c>
      <c r="B218" s="95">
        <v>0</v>
      </c>
      <c r="C218" s="95">
        <v>0</v>
      </c>
      <c r="D218" s="95">
        <v>0</v>
      </c>
      <c r="E218" s="95">
        <v>0</v>
      </c>
      <c r="F218" s="95">
        <v>0</v>
      </c>
      <c r="G218" s="95">
        <v>0</v>
      </c>
      <c r="H218" s="95">
        <v>0</v>
      </c>
      <c r="I218" s="95">
        <v>0</v>
      </c>
      <c r="J218" s="95">
        <v>0</v>
      </c>
      <c r="K218" s="95">
        <v>0</v>
      </c>
    </row>
    <row r="219" spans="1:11" x14ac:dyDescent="0.25">
      <c r="A219" s="102" t="s">
        <v>51</v>
      </c>
      <c r="B219" s="95">
        <v>0</v>
      </c>
      <c r="C219" s="95">
        <v>0</v>
      </c>
      <c r="D219" s="95">
        <v>0</v>
      </c>
      <c r="E219" s="95">
        <v>3</v>
      </c>
      <c r="F219" s="95">
        <v>0</v>
      </c>
      <c r="G219" s="95">
        <v>0</v>
      </c>
      <c r="H219" s="95">
        <v>0</v>
      </c>
      <c r="I219" s="95">
        <v>0</v>
      </c>
      <c r="J219" s="95">
        <v>0</v>
      </c>
      <c r="K219" s="95">
        <v>3</v>
      </c>
    </row>
    <row r="220" spans="1:11" x14ac:dyDescent="0.25">
      <c r="A220" s="102" t="s">
        <v>42</v>
      </c>
      <c r="B220" s="95">
        <v>0</v>
      </c>
      <c r="C220" s="95">
        <v>0</v>
      </c>
      <c r="D220" s="95">
        <v>0</v>
      </c>
      <c r="E220" s="95">
        <v>4</v>
      </c>
      <c r="F220" s="95">
        <v>4</v>
      </c>
      <c r="G220" s="95">
        <v>0</v>
      </c>
      <c r="H220" s="95">
        <v>0</v>
      </c>
      <c r="I220" s="95">
        <v>0</v>
      </c>
      <c r="J220" s="95">
        <v>0</v>
      </c>
      <c r="K220" s="95">
        <v>8</v>
      </c>
    </row>
    <row r="221" spans="1:11" x14ac:dyDescent="0.25">
      <c r="A221" s="102" t="s">
        <v>8</v>
      </c>
      <c r="B221" s="95">
        <v>0</v>
      </c>
      <c r="C221" s="95">
        <v>0</v>
      </c>
      <c r="D221" s="95">
        <v>0</v>
      </c>
      <c r="E221" s="95">
        <v>0</v>
      </c>
      <c r="F221" s="95">
        <v>0</v>
      </c>
      <c r="G221" s="95">
        <v>15</v>
      </c>
      <c r="H221" s="95">
        <v>20</v>
      </c>
      <c r="I221" s="95">
        <v>1</v>
      </c>
      <c r="J221" s="95">
        <v>3</v>
      </c>
      <c r="K221" s="95">
        <v>39</v>
      </c>
    </row>
    <row r="222" spans="1:11" x14ac:dyDescent="0.25">
      <c r="A222" s="102" t="s">
        <v>9</v>
      </c>
      <c r="B222" s="95">
        <v>0</v>
      </c>
      <c r="C222" s="95">
        <v>4</v>
      </c>
      <c r="D222" s="95">
        <v>6</v>
      </c>
      <c r="E222" s="95">
        <v>160</v>
      </c>
      <c r="F222" s="95">
        <v>878</v>
      </c>
      <c r="G222" s="95">
        <v>798</v>
      </c>
      <c r="H222" s="95">
        <v>276</v>
      </c>
      <c r="I222" s="95">
        <v>482</v>
      </c>
      <c r="J222" s="95">
        <v>40</v>
      </c>
      <c r="K222" s="95">
        <v>2644</v>
      </c>
    </row>
    <row r="223" spans="1:11" x14ac:dyDescent="0.25">
      <c r="A223" s="102" t="s">
        <v>44</v>
      </c>
      <c r="B223" s="95">
        <v>0</v>
      </c>
      <c r="C223" s="95">
        <v>0</v>
      </c>
      <c r="D223" s="95">
        <v>0</v>
      </c>
      <c r="E223" s="95">
        <v>0</v>
      </c>
      <c r="F223" s="95">
        <v>1</v>
      </c>
      <c r="G223" s="95">
        <v>1</v>
      </c>
      <c r="H223" s="95">
        <v>0</v>
      </c>
      <c r="I223" s="95">
        <v>0</v>
      </c>
      <c r="J223" s="95">
        <v>0</v>
      </c>
      <c r="K223" s="95">
        <v>2</v>
      </c>
    </row>
    <row r="224" spans="1:11" x14ac:dyDescent="0.25">
      <c r="A224" s="102" t="s">
        <v>10</v>
      </c>
      <c r="B224" s="95">
        <v>0</v>
      </c>
      <c r="C224" s="95">
        <v>0</v>
      </c>
      <c r="D224" s="95">
        <v>1</v>
      </c>
      <c r="E224" s="95">
        <v>4</v>
      </c>
      <c r="F224" s="95">
        <v>15</v>
      </c>
      <c r="G224" s="95">
        <v>34</v>
      </c>
      <c r="H224" s="95">
        <v>1</v>
      </c>
      <c r="I224" s="95">
        <v>0</v>
      </c>
      <c r="J224" s="95">
        <v>1</v>
      </c>
      <c r="K224" s="95">
        <v>56</v>
      </c>
    </row>
    <row r="225" spans="1:11" x14ac:dyDescent="0.25">
      <c r="A225" s="102" t="s">
        <v>11</v>
      </c>
      <c r="B225" s="95">
        <v>0</v>
      </c>
      <c r="C225" s="95">
        <v>0</v>
      </c>
      <c r="D225" s="95">
        <v>61</v>
      </c>
      <c r="E225" s="95">
        <v>281</v>
      </c>
      <c r="F225" s="95">
        <v>2109</v>
      </c>
      <c r="G225" s="95">
        <v>1174</v>
      </c>
      <c r="H225" s="95">
        <v>353</v>
      </c>
      <c r="I225" s="95">
        <v>20</v>
      </c>
      <c r="J225" s="95">
        <v>2</v>
      </c>
      <c r="K225" s="95">
        <v>4000</v>
      </c>
    </row>
    <row r="226" spans="1:11" x14ac:dyDescent="0.25">
      <c r="A226" s="102" t="s">
        <v>12</v>
      </c>
      <c r="B226" s="95">
        <v>0</v>
      </c>
      <c r="C226" s="95">
        <v>0</v>
      </c>
      <c r="D226" s="95">
        <v>0</v>
      </c>
      <c r="E226" s="95">
        <v>20</v>
      </c>
      <c r="F226" s="95">
        <v>79</v>
      </c>
      <c r="G226" s="95">
        <v>12</v>
      </c>
      <c r="H226" s="95">
        <v>23</v>
      </c>
      <c r="I226" s="95">
        <v>61</v>
      </c>
      <c r="J226" s="95">
        <v>0</v>
      </c>
      <c r="K226" s="95">
        <v>195</v>
      </c>
    </row>
    <row r="227" spans="1:11" x14ac:dyDescent="0.25">
      <c r="A227" s="102" t="s">
        <v>32</v>
      </c>
      <c r="B227" s="95">
        <v>0</v>
      </c>
      <c r="C227" s="95">
        <v>0</v>
      </c>
      <c r="D227" s="95">
        <v>0</v>
      </c>
      <c r="E227" s="95">
        <v>1</v>
      </c>
      <c r="F227" s="95">
        <v>0</v>
      </c>
      <c r="G227" s="95">
        <v>0</v>
      </c>
      <c r="H227" s="95">
        <v>11</v>
      </c>
      <c r="I227" s="95">
        <v>1</v>
      </c>
      <c r="J227" s="95">
        <v>0</v>
      </c>
      <c r="K227" s="95">
        <v>13</v>
      </c>
    </row>
    <row r="228" spans="1:11" x14ac:dyDescent="0.25">
      <c r="A228" s="102" t="s">
        <v>18</v>
      </c>
      <c r="B228" s="95">
        <v>0</v>
      </c>
      <c r="C228" s="95">
        <v>0</v>
      </c>
      <c r="D228" s="95">
        <v>8</v>
      </c>
      <c r="E228" s="95">
        <v>103</v>
      </c>
      <c r="F228" s="95">
        <v>765</v>
      </c>
      <c r="G228" s="95">
        <v>61</v>
      </c>
      <c r="H228" s="95">
        <v>50</v>
      </c>
      <c r="I228" s="95">
        <v>0</v>
      </c>
      <c r="J228" s="95">
        <v>0</v>
      </c>
      <c r="K228" s="95">
        <v>987</v>
      </c>
    </row>
    <row r="229" spans="1:11" x14ac:dyDescent="0.25">
      <c r="A229" s="102" t="s">
        <v>46</v>
      </c>
      <c r="B229" s="95">
        <v>0</v>
      </c>
      <c r="C229" s="95">
        <v>0</v>
      </c>
      <c r="D229" s="95">
        <v>0</v>
      </c>
      <c r="E229" s="95">
        <v>0</v>
      </c>
      <c r="F229" s="95">
        <v>0</v>
      </c>
      <c r="G229" s="95">
        <v>0</v>
      </c>
      <c r="H229" s="95">
        <v>0</v>
      </c>
      <c r="I229" s="95">
        <v>2</v>
      </c>
      <c r="J229" s="95">
        <v>0</v>
      </c>
      <c r="K229" s="95">
        <v>2</v>
      </c>
    </row>
    <row r="230" spans="1:11" x14ac:dyDescent="0.25">
      <c r="A230" s="102" t="s">
        <v>13</v>
      </c>
      <c r="B230" s="95">
        <v>0</v>
      </c>
      <c r="C230" s="95">
        <v>0</v>
      </c>
      <c r="D230" s="95">
        <v>0</v>
      </c>
      <c r="E230" s="95">
        <v>0</v>
      </c>
      <c r="F230" s="95">
        <v>0</v>
      </c>
      <c r="G230" s="95">
        <v>0</v>
      </c>
      <c r="H230" s="95">
        <v>1</v>
      </c>
      <c r="I230" s="95">
        <v>97</v>
      </c>
      <c r="J230" s="95">
        <v>0</v>
      </c>
      <c r="K230" s="95">
        <v>98</v>
      </c>
    </row>
    <row r="231" spans="1:11" x14ac:dyDescent="0.25">
      <c r="A231" s="102" t="s">
        <v>14</v>
      </c>
      <c r="B231" s="95">
        <v>3</v>
      </c>
      <c r="C231" s="95">
        <v>1</v>
      </c>
      <c r="D231" s="95">
        <v>46</v>
      </c>
      <c r="E231" s="95">
        <v>300</v>
      </c>
      <c r="F231" s="95">
        <v>946</v>
      </c>
      <c r="G231" s="95">
        <v>111</v>
      </c>
      <c r="H231" s="95">
        <v>108</v>
      </c>
      <c r="I231" s="95">
        <v>9</v>
      </c>
      <c r="J231" s="95">
        <v>6</v>
      </c>
      <c r="K231" s="95">
        <v>1530</v>
      </c>
    </row>
    <row r="232" spans="1:11" x14ac:dyDescent="0.25">
      <c r="A232" s="102" t="s">
        <v>40</v>
      </c>
      <c r="B232" s="95">
        <v>0</v>
      </c>
      <c r="C232" s="95">
        <v>0</v>
      </c>
      <c r="D232" s="95">
        <v>0</v>
      </c>
      <c r="E232" s="95">
        <v>1</v>
      </c>
      <c r="F232" s="95">
        <v>0</v>
      </c>
      <c r="G232" s="95">
        <v>1</v>
      </c>
      <c r="H232" s="95">
        <v>3</v>
      </c>
      <c r="I232" s="95">
        <v>1</v>
      </c>
      <c r="J232" s="95">
        <v>0</v>
      </c>
      <c r="K232" s="95">
        <v>6</v>
      </c>
    </row>
    <row r="233" spans="1:11" x14ac:dyDescent="0.25">
      <c r="A233" s="102" t="s">
        <v>52</v>
      </c>
      <c r="B233" s="95">
        <v>0</v>
      </c>
      <c r="C233" s="95">
        <v>0</v>
      </c>
      <c r="D233" s="95">
        <v>0</v>
      </c>
      <c r="E233" s="95">
        <v>0</v>
      </c>
      <c r="F233" s="95">
        <v>0</v>
      </c>
      <c r="G233" s="95">
        <v>0</v>
      </c>
      <c r="H233" s="95">
        <v>0</v>
      </c>
      <c r="I233" s="95">
        <v>0</v>
      </c>
      <c r="J233" s="95">
        <v>0</v>
      </c>
      <c r="K233" s="95">
        <v>0</v>
      </c>
    </row>
    <row r="234" spans="1:11" x14ac:dyDescent="0.25">
      <c r="A234" s="102" t="s">
        <v>53</v>
      </c>
      <c r="B234" s="95">
        <v>0</v>
      </c>
      <c r="C234" s="95">
        <v>0</v>
      </c>
      <c r="D234" s="95">
        <v>0</v>
      </c>
      <c r="E234" s="95">
        <v>0</v>
      </c>
      <c r="F234" s="95">
        <v>0</v>
      </c>
      <c r="G234" s="95">
        <v>0</v>
      </c>
      <c r="H234" s="95">
        <v>1</v>
      </c>
      <c r="I234" s="95">
        <v>0</v>
      </c>
      <c r="J234" s="95">
        <v>0</v>
      </c>
      <c r="K234" s="95">
        <v>1</v>
      </c>
    </row>
    <row r="235" spans="1:11" x14ac:dyDescent="0.25">
      <c r="A235" s="102" t="s">
        <v>15</v>
      </c>
      <c r="B235" s="95">
        <v>0</v>
      </c>
      <c r="C235" s="95">
        <v>0</v>
      </c>
      <c r="D235" s="95">
        <v>1</v>
      </c>
      <c r="E235" s="95">
        <v>9</v>
      </c>
      <c r="F235" s="95">
        <v>0</v>
      </c>
      <c r="G235" s="95">
        <v>1</v>
      </c>
      <c r="H235" s="95">
        <v>2</v>
      </c>
      <c r="I235" s="95">
        <v>0</v>
      </c>
      <c r="J235" s="95">
        <v>2</v>
      </c>
      <c r="K235" s="95">
        <v>15</v>
      </c>
    </row>
    <row r="236" spans="1:11" x14ac:dyDescent="0.25">
      <c r="A236" s="102" t="s">
        <v>54</v>
      </c>
      <c r="B236" s="95">
        <v>0</v>
      </c>
      <c r="C236" s="95">
        <v>0</v>
      </c>
      <c r="D236" s="95">
        <v>0</v>
      </c>
      <c r="E236" s="95">
        <v>0</v>
      </c>
      <c r="F236" s="95">
        <v>2</v>
      </c>
      <c r="G236" s="95">
        <v>20</v>
      </c>
      <c r="H236" s="95">
        <v>14</v>
      </c>
      <c r="I236" s="95">
        <v>0</v>
      </c>
      <c r="J236" s="95">
        <v>0</v>
      </c>
      <c r="K236" s="95">
        <v>36</v>
      </c>
    </row>
    <row r="237" spans="1:11" x14ac:dyDescent="0.25">
      <c r="A237" s="102" t="s">
        <v>47</v>
      </c>
      <c r="B237" s="95">
        <v>0</v>
      </c>
      <c r="C237" s="95">
        <v>0</v>
      </c>
      <c r="D237" s="95">
        <v>0</v>
      </c>
      <c r="E237" s="95">
        <v>36</v>
      </c>
      <c r="F237" s="95">
        <v>7</v>
      </c>
      <c r="G237" s="95">
        <v>6</v>
      </c>
      <c r="H237" s="95">
        <v>0</v>
      </c>
      <c r="I237" s="95">
        <v>0</v>
      </c>
      <c r="J237" s="95">
        <v>0</v>
      </c>
      <c r="K237" s="95">
        <v>49</v>
      </c>
    </row>
    <row r="238" spans="1:11" x14ac:dyDescent="0.25">
      <c r="A238" s="102" t="s">
        <v>16</v>
      </c>
      <c r="B238" s="95">
        <v>0</v>
      </c>
      <c r="C238" s="95">
        <v>0</v>
      </c>
      <c r="D238" s="95">
        <v>0</v>
      </c>
      <c r="E238" s="95">
        <v>0</v>
      </c>
      <c r="F238" s="95">
        <v>0</v>
      </c>
      <c r="G238" s="95">
        <v>0</v>
      </c>
      <c r="H238" s="95">
        <v>0</v>
      </c>
      <c r="I238" s="95">
        <v>0</v>
      </c>
      <c r="J238" s="95">
        <v>0</v>
      </c>
      <c r="K238" s="95">
        <v>0</v>
      </c>
    </row>
    <row r="239" spans="1:11" x14ac:dyDescent="0.25">
      <c r="A239" s="102" t="s">
        <v>55</v>
      </c>
      <c r="B239" s="95">
        <v>0</v>
      </c>
      <c r="C239" s="95">
        <v>0</v>
      </c>
      <c r="D239" s="95">
        <v>0</v>
      </c>
      <c r="E239" s="95">
        <v>4</v>
      </c>
      <c r="F239" s="95">
        <v>0</v>
      </c>
      <c r="G239" s="95">
        <v>0</v>
      </c>
      <c r="H239" s="95">
        <v>0</v>
      </c>
      <c r="I239" s="95">
        <v>0</v>
      </c>
      <c r="J239" s="95">
        <v>1</v>
      </c>
      <c r="K239" s="95">
        <v>5</v>
      </c>
    </row>
    <row r="240" spans="1:11" x14ac:dyDescent="0.25">
      <c r="A240" s="41" t="s">
        <v>17</v>
      </c>
      <c r="B240" s="117">
        <v>0</v>
      </c>
      <c r="C240" s="117">
        <v>0</v>
      </c>
      <c r="D240" s="117">
        <v>0</v>
      </c>
      <c r="E240" s="117">
        <v>0</v>
      </c>
      <c r="F240" s="117">
        <v>3001</v>
      </c>
      <c r="G240" s="117">
        <v>0</v>
      </c>
      <c r="H240" s="117">
        <v>0</v>
      </c>
      <c r="I240" s="117">
        <v>1</v>
      </c>
      <c r="J240" s="117">
        <v>4</v>
      </c>
      <c r="K240" s="117">
        <v>3006</v>
      </c>
    </row>
    <row r="241" spans="1:11" x14ac:dyDescent="0.25">
      <c r="A241" s="109" t="s">
        <v>24</v>
      </c>
      <c r="B241" s="95">
        <v>3</v>
      </c>
      <c r="C241" s="95">
        <v>13</v>
      </c>
      <c r="D241" s="95">
        <v>180</v>
      </c>
      <c r="E241" s="95">
        <v>970</v>
      </c>
      <c r="F241" s="95">
        <v>7904</v>
      </c>
      <c r="G241" s="95">
        <v>2312</v>
      </c>
      <c r="H241" s="95">
        <v>924</v>
      </c>
      <c r="I241" s="95">
        <v>727</v>
      </c>
      <c r="J241" s="95">
        <v>106</v>
      </c>
      <c r="K241" s="95">
        <v>13139</v>
      </c>
    </row>
    <row r="244" spans="1:11" x14ac:dyDescent="0.25">
      <c r="A244" s="108" t="s">
        <v>235</v>
      </c>
      <c r="B244" s="1" t="s">
        <v>20</v>
      </c>
      <c r="C244" s="1"/>
      <c r="D244" s="1"/>
      <c r="E244" s="1" t="s">
        <v>21</v>
      </c>
      <c r="F244" s="1"/>
      <c r="G244" s="1"/>
      <c r="H244" s="1"/>
      <c r="I244" s="1"/>
      <c r="J244" s="1"/>
      <c r="K244" s="1"/>
    </row>
    <row r="245" spans="1:11" x14ac:dyDescent="0.25">
      <c r="A245" s="131" t="s">
        <v>19</v>
      </c>
      <c r="B245" s="152">
        <v>16</v>
      </c>
      <c r="C245" s="152">
        <v>21</v>
      </c>
      <c r="D245" s="152">
        <v>26</v>
      </c>
      <c r="E245" s="152">
        <v>1</v>
      </c>
      <c r="F245" s="152">
        <v>6</v>
      </c>
      <c r="G245" s="152">
        <v>11</v>
      </c>
      <c r="H245" s="152">
        <v>16</v>
      </c>
      <c r="I245" s="152">
        <v>21</v>
      </c>
      <c r="J245" s="152">
        <v>26</v>
      </c>
      <c r="K245" s="115" t="s">
        <v>24</v>
      </c>
    </row>
    <row r="246" spans="1:11" x14ac:dyDescent="0.25">
      <c r="A246" s="210" t="s">
        <v>1</v>
      </c>
      <c r="B246" s="95">
        <v>0</v>
      </c>
      <c r="C246" s="95">
        <v>0</v>
      </c>
      <c r="D246" s="95">
        <v>0</v>
      </c>
      <c r="E246" s="95">
        <v>16</v>
      </c>
      <c r="F246" s="95">
        <v>23</v>
      </c>
      <c r="G246" s="95">
        <v>53</v>
      </c>
      <c r="H246" s="95">
        <v>96</v>
      </c>
      <c r="I246" s="95">
        <v>51</v>
      </c>
      <c r="J246" s="95">
        <v>34</v>
      </c>
      <c r="K246" s="95">
        <f>SUM(B246:J246)</f>
        <v>273</v>
      </c>
    </row>
    <row r="247" spans="1:11" x14ac:dyDescent="0.25">
      <c r="A247" s="102" t="s">
        <v>49</v>
      </c>
      <c r="B247" s="95">
        <v>0</v>
      </c>
      <c r="C247" s="95">
        <v>0</v>
      </c>
      <c r="D247" s="95">
        <v>0</v>
      </c>
      <c r="E247" s="95">
        <v>0</v>
      </c>
      <c r="F247" s="95">
        <v>0</v>
      </c>
      <c r="G247" s="95">
        <v>0</v>
      </c>
      <c r="H247" s="95">
        <v>0</v>
      </c>
      <c r="I247" s="95">
        <v>0</v>
      </c>
      <c r="J247" s="95">
        <v>0</v>
      </c>
      <c r="K247" s="95">
        <v>0</v>
      </c>
    </row>
    <row r="248" spans="1:11" x14ac:dyDescent="0.25">
      <c r="A248" s="102" t="s">
        <v>45</v>
      </c>
      <c r="B248" s="95">
        <v>0</v>
      </c>
      <c r="C248" s="95">
        <v>0</v>
      </c>
      <c r="D248" s="95">
        <v>0</v>
      </c>
      <c r="E248" s="95">
        <v>0</v>
      </c>
      <c r="F248" s="95">
        <v>0</v>
      </c>
      <c r="G248" s="95">
        <v>0</v>
      </c>
      <c r="H248" s="95">
        <v>0</v>
      </c>
      <c r="I248" s="95">
        <v>0</v>
      </c>
      <c r="J248" s="95">
        <v>0</v>
      </c>
      <c r="K248" s="95">
        <v>0</v>
      </c>
    </row>
    <row r="249" spans="1:11" x14ac:dyDescent="0.25">
      <c r="A249" s="102" t="s">
        <v>41</v>
      </c>
      <c r="B249" s="95">
        <v>0</v>
      </c>
      <c r="C249" s="95">
        <v>0</v>
      </c>
      <c r="D249" s="95">
        <v>0</v>
      </c>
      <c r="E249" s="95">
        <v>0</v>
      </c>
      <c r="F249" s="95">
        <v>0</v>
      </c>
      <c r="G249" s="95">
        <v>2</v>
      </c>
      <c r="H249" s="95">
        <v>2</v>
      </c>
      <c r="I249" s="95">
        <v>0</v>
      </c>
      <c r="J249" s="95">
        <v>0</v>
      </c>
      <c r="K249" s="95">
        <v>4</v>
      </c>
    </row>
    <row r="250" spans="1:11" x14ac:dyDescent="0.25">
      <c r="A250" s="102" t="s">
        <v>2</v>
      </c>
      <c r="B250" s="95">
        <v>0</v>
      </c>
      <c r="C250" s="95">
        <v>0</v>
      </c>
      <c r="D250" s="95">
        <v>32</v>
      </c>
      <c r="E250" s="95">
        <v>141</v>
      </c>
      <c r="F250" s="95">
        <v>20</v>
      </c>
      <c r="G250" s="95">
        <v>13</v>
      </c>
      <c r="H250" s="95">
        <v>2</v>
      </c>
      <c r="I250" s="95">
        <v>2</v>
      </c>
      <c r="J250" s="95">
        <v>0</v>
      </c>
      <c r="K250" s="95">
        <v>210</v>
      </c>
    </row>
    <row r="251" spans="1:11" x14ac:dyDescent="0.25">
      <c r="A251" s="102" t="s">
        <v>43</v>
      </c>
      <c r="B251" s="95">
        <v>0</v>
      </c>
      <c r="C251" s="95">
        <v>5</v>
      </c>
      <c r="D251" s="95">
        <v>0</v>
      </c>
      <c r="E251" s="95">
        <v>0</v>
      </c>
      <c r="F251" s="95">
        <v>6</v>
      </c>
      <c r="G251" s="95">
        <v>2</v>
      </c>
      <c r="H251" s="95">
        <v>0</v>
      </c>
      <c r="I251" s="95">
        <v>2</v>
      </c>
      <c r="J251" s="95">
        <v>3</v>
      </c>
      <c r="K251" s="95">
        <v>18</v>
      </c>
    </row>
    <row r="252" spans="1:11" x14ac:dyDescent="0.25">
      <c r="A252" s="102" t="s">
        <v>3</v>
      </c>
      <c r="B252" s="95">
        <v>1</v>
      </c>
      <c r="C252" s="95">
        <v>6</v>
      </c>
      <c r="D252" s="95">
        <v>4</v>
      </c>
      <c r="E252" s="95">
        <v>3</v>
      </c>
      <c r="F252" s="95">
        <v>12</v>
      </c>
      <c r="G252" s="95">
        <v>4</v>
      </c>
      <c r="H252" s="95">
        <v>4</v>
      </c>
      <c r="I252" s="95">
        <v>3</v>
      </c>
      <c r="J252" s="95">
        <v>2</v>
      </c>
      <c r="K252" s="95">
        <v>39</v>
      </c>
    </row>
    <row r="253" spans="1:11" x14ac:dyDescent="0.25">
      <c r="A253" s="102" t="s">
        <v>4</v>
      </c>
      <c r="B253" s="95">
        <v>0</v>
      </c>
      <c r="C253" s="95">
        <v>1</v>
      </c>
      <c r="D253" s="95">
        <v>0</v>
      </c>
      <c r="E253" s="95">
        <v>3</v>
      </c>
      <c r="F253" s="95">
        <v>1</v>
      </c>
      <c r="G253" s="95">
        <v>4</v>
      </c>
      <c r="H253" s="95">
        <v>1</v>
      </c>
      <c r="I253" s="95">
        <v>1</v>
      </c>
      <c r="J253" s="95">
        <v>0</v>
      </c>
      <c r="K253" s="95">
        <v>11</v>
      </c>
    </row>
    <row r="254" spans="1:11" x14ac:dyDescent="0.25">
      <c r="A254" s="102" t="s">
        <v>48</v>
      </c>
      <c r="B254" s="95">
        <v>0</v>
      </c>
      <c r="C254" s="95">
        <v>0</v>
      </c>
      <c r="D254" s="95">
        <v>0</v>
      </c>
      <c r="E254" s="95">
        <v>0</v>
      </c>
      <c r="F254" s="95">
        <v>5</v>
      </c>
      <c r="G254" s="95">
        <v>0</v>
      </c>
      <c r="H254" s="95">
        <v>0</v>
      </c>
      <c r="I254" s="95">
        <v>0</v>
      </c>
      <c r="J254" s="95">
        <v>0</v>
      </c>
      <c r="K254" s="95">
        <v>5</v>
      </c>
    </row>
    <row r="255" spans="1:11" x14ac:dyDescent="0.25">
      <c r="A255" s="102" t="s">
        <v>6</v>
      </c>
      <c r="B255" s="95">
        <v>0</v>
      </c>
      <c r="C255" s="95">
        <v>0</v>
      </c>
      <c r="D255" s="95">
        <v>0</v>
      </c>
      <c r="E255" s="95">
        <v>0</v>
      </c>
      <c r="F255" s="95">
        <v>0</v>
      </c>
      <c r="G255" s="95">
        <v>0</v>
      </c>
      <c r="H255" s="95">
        <v>0</v>
      </c>
      <c r="I255" s="95">
        <v>0</v>
      </c>
      <c r="J255" s="95">
        <v>0</v>
      </c>
      <c r="K255" s="95">
        <v>0</v>
      </c>
    </row>
    <row r="256" spans="1:11" x14ac:dyDescent="0.25">
      <c r="A256" s="102" t="s">
        <v>7</v>
      </c>
      <c r="B256" s="95">
        <v>0</v>
      </c>
      <c r="C256" s="95">
        <v>0</v>
      </c>
      <c r="D256" s="95">
        <v>0</v>
      </c>
      <c r="E256" s="95">
        <v>3</v>
      </c>
      <c r="F256" s="95">
        <v>4</v>
      </c>
      <c r="G256" s="95">
        <v>2</v>
      </c>
      <c r="H256" s="95">
        <v>19</v>
      </c>
      <c r="I256" s="95">
        <v>0</v>
      </c>
      <c r="J256" s="95">
        <v>0</v>
      </c>
      <c r="K256" s="95">
        <v>28</v>
      </c>
    </row>
    <row r="257" spans="1:11" x14ac:dyDescent="0.25">
      <c r="A257" s="102" t="s">
        <v>83</v>
      </c>
      <c r="B257" s="95">
        <v>0</v>
      </c>
      <c r="C257" s="95">
        <v>0</v>
      </c>
      <c r="D257" s="95">
        <v>0</v>
      </c>
      <c r="E257" s="95">
        <v>0</v>
      </c>
      <c r="F257" s="95">
        <v>0</v>
      </c>
      <c r="G257" s="95">
        <v>0</v>
      </c>
      <c r="H257" s="95">
        <v>0</v>
      </c>
      <c r="I257" s="95">
        <v>0</v>
      </c>
      <c r="J257" s="95">
        <v>0</v>
      </c>
      <c r="K257" s="95">
        <v>0</v>
      </c>
    </row>
    <row r="258" spans="1:11" x14ac:dyDescent="0.25">
      <c r="A258" s="102" t="s">
        <v>50</v>
      </c>
      <c r="B258" s="95">
        <v>0</v>
      </c>
      <c r="C258" s="95">
        <v>0</v>
      </c>
      <c r="D258" s="95">
        <v>0</v>
      </c>
      <c r="E258" s="95">
        <v>0</v>
      </c>
      <c r="F258" s="95">
        <v>0</v>
      </c>
      <c r="G258" s="95">
        <v>0</v>
      </c>
      <c r="H258" s="95">
        <v>0</v>
      </c>
      <c r="I258" s="95">
        <v>0</v>
      </c>
      <c r="J258" s="95">
        <v>0</v>
      </c>
      <c r="K258" s="95">
        <v>0</v>
      </c>
    </row>
    <row r="259" spans="1:11" x14ac:dyDescent="0.25">
      <c r="A259" s="102" t="s">
        <v>51</v>
      </c>
      <c r="B259" s="95">
        <v>0</v>
      </c>
      <c r="C259" s="95">
        <v>0</v>
      </c>
      <c r="D259" s="95">
        <v>0</v>
      </c>
      <c r="E259" s="95">
        <v>0</v>
      </c>
      <c r="F259" s="95">
        <v>0</v>
      </c>
      <c r="G259" s="95">
        <v>0</v>
      </c>
      <c r="H259" s="95">
        <v>0</v>
      </c>
      <c r="I259" s="95">
        <v>0</v>
      </c>
      <c r="J259" s="95">
        <v>0</v>
      </c>
      <c r="K259" s="95">
        <v>0</v>
      </c>
    </row>
    <row r="260" spans="1:11" x14ac:dyDescent="0.25">
      <c r="A260" s="102" t="s">
        <v>42</v>
      </c>
      <c r="B260" s="95">
        <v>0</v>
      </c>
      <c r="C260" s="95">
        <v>0</v>
      </c>
      <c r="D260" s="95">
        <v>0</v>
      </c>
      <c r="E260" s="95">
        <v>0</v>
      </c>
      <c r="F260" s="95">
        <v>4</v>
      </c>
      <c r="G260" s="95">
        <v>0</v>
      </c>
      <c r="H260" s="95">
        <v>0</v>
      </c>
      <c r="I260" s="95">
        <v>0</v>
      </c>
      <c r="J260" s="95">
        <v>1</v>
      </c>
      <c r="K260" s="95">
        <v>5</v>
      </c>
    </row>
    <row r="261" spans="1:11" x14ac:dyDescent="0.25">
      <c r="A261" s="102" t="s">
        <v>8</v>
      </c>
      <c r="B261" s="95">
        <v>0</v>
      </c>
      <c r="C261" s="95">
        <v>0</v>
      </c>
      <c r="D261" s="95">
        <v>0</v>
      </c>
      <c r="E261" s="95">
        <v>0</v>
      </c>
      <c r="F261" s="95">
        <v>1</v>
      </c>
      <c r="G261" s="95">
        <v>18</v>
      </c>
      <c r="H261" s="95">
        <v>12</v>
      </c>
      <c r="I261" s="95">
        <v>8</v>
      </c>
      <c r="J261" s="95">
        <v>0</v>
      </c>
      <c r="K261" s="95">
        <v>39</v>
      </c>
    </row>
    <row r="262" spans="1:11" x14ac:dyDescent="0.25">
      <c r="A262" s="102" t="s">
        <v>9</v>
      </c>
      <c r="B262" s="95">
        <v>0</v>
      </c>
      <c r="C262" s="95">
        <v>0</v>
      </c>
      <c r="D262" s="95">
        <v>0</v>
      </c>
      <c r="E262" s="95">
        <v>118</v>
      </c>
      <c r="F262" s="95">
        <v>1240</v>
      </c>
      <c r="G262" s="95">
        <v>663</v>
      </c>
      <c r="H262" s="95">
        <v>40</v>
      </c>
      <c r="I262" s="95">
        <v>50</v>
      </c>
      <c r="J262" s="95">
        <v>0</v>
      </c>
      <c r="K262" s="95">
        <v>2111</v>
      </c>
    </row>
    <row r="263" spans="1:11" x14ac:dyDescent="0.25">
      <c r="A263" s="102" t="s">
        <v>44</v>
      </c>
      <c r="B263" s="95">
        <v>0</v>
      </c>
      <c r="C263" s="95">
        <v>0</v>
      </c>
      <c r="D263" s="95">
        <v>0</v>
      </c>
      <c r="E263" s="95">
        <v>0</v>
      </c>
      <c r="F263" s="95">
        <v>4</v>
      </c>
      <c r="G263" s="95">
        <v>0</v>
      </c>
      <c r="H263" s="95">
        <v>0</v>
      </c>
      <c r="I263" s="95">
        <v>0</v>
      </c>
      <c r="J263" s="95">
        <v>2</v>
      </c>
      <c r="K263" s="95">
        <v>6</v>
      </c>
    </row>
    <row r="264" spans="1:11" x14ac:dyDescent="0.25">
      <c r="A264" s="102" t="s">
        <v>10</v>
      </c>
      <c r="B264" s="95">
        <v>0</v>
      </c>
      <c r="C264" s="95">
        <v>0</v>
      </c>
      <c r="D264" s="95">
        <v>0</v>
      </c>
      <c r="E264" s="95">
        <v>0</v>
      </c>
      <c r="F264" s="95">
        <v>325</v>
      </c>
      <c r="G264" s="95">
        <v>27</v>
      </c>
      <c r="H264" s="95">
        <v>0</v>
      </c>
      <c r="I264" s="95">
        <v>0</v>
      </c>
      <c r="J264" s="95">
        <v>0</v>
      </c>
      <c r="K264" s="95">
        <v>352</v>
      </c>
    </row>
    <row r="265" spans="1:11" x14ac:dyDescent="0.25">
      <c r="A265" s="102" t="s">
        <v>11</v>
      </c>
      <c r="B265" s="95">
        <v>0</v>
      </c>
      <c r="C265" s="95">
        <v>0</v>
      </c>
      <c r="D265" s="95">
        <v>1</v>
      </c>
      <c r="E265" s="95">
        <v>100</v>
      </c>
      <c r="F265" s="95">
        <v>301</v>
      </c>
      <c r="G265" s="95">
        <v>1251</v>
      </c>
      <c r="H265" s="95">
        <v>594</v>
      </c>
      <c r="I265" s="95">
        <v>20</v>
      </c>
      <c r="J265" s="95">
        <v>0</v>
      </c>
      <c r="K265" s="95">
        <v>2267</v>
      </c>
    </row>
    <row r="266" spans="1:11" x14ac:dyDescent="0.25">
      <c r="A266" s="102" t="s">
        <v>12</v>
      </c>
      <c r="B266" s="95">
        <v>0</v>
      </c>
      <c r="C266" s="95">
        <v>0</v>
      </c>
      <c r="D266" s="95">
        <v>0</v>
      </c>
      <c r="E266" s="95">
        <v>45</v>
      </c>
      <c r="F266" s="95">
        <v>3</v>
      </c>
      <c r="G266" s="95">
        <v>28</v>
      </c>
      <c r="H266" s="95">
        <v>86</v>
      </c>
      <c r="I266" s="95">
        <v>0</v>
      </c>
      <c r="J266" s="95">
        <v>6</v>
      </c>
      <c r="K266" s="95">
        <v>168</v>
      </c>
    </row>
    <row r="267" spans="1:11" x14ac:dyDescent="0.25">
      <c r="A267" s="102" t="s">
        <v>32</v>
      </c>
      <c r="B267" s="95">
        <v>0</v>
      </c>
      <c r="C267" s="95">
        <v>0</v>
      </c>
      <c r="D267" s="95">
        <v>0</v>
      </c>
      <c r="E267" s="95">
        <v>2</v>
      </c>
      <c r="F267" s="95">
        <v>0</v>
      </c>
      <c r="G267" s="95">
        <v>0</v>
      </c>
      <c r="H267" s="95">
        <v>27</v>
      </c>
      <c r="I267" s="95">
        <v>4</v>
      </c>
      <c r="J267" s="95">
        <v>0</v>
      </c>
      <c r="K267" s="95">
        <v>33</v>
      </c>
    </row>
    <row r="268" spans="1:11" x14ac:dyDescent="0.25">
      <c r="A268" s="102" t="s">
        <v>18</v>
      </c>
      <c r="B268" s="95">
        <v>0</v>
      </c>
      <c r="C268" s="95">
        <v>0</v>
      </c>
      <c r="D268" s="95">
        <v>0</v>
      </c>
      <c r="E268" s="95">
        <v>10</v>
      </c>
      <c r="F268" s="95">
        <v>94</v>
      </c>
      <c r="G268" s="95">
        <v>30</v>
      </c>
      <c r="H268" s="95">
        <v>166</v>
      </c>
      <c r="I268" s="95">
        <v>6</v>
      </c>
      <c r="J268" s="95">
        <v>0</v>
      </c>
      <c r="K268" s="95">
        <v>306</v>
      </c>
    </row>
    <row r="269" spans="1:11" x14ac:dyDescent="0.25">
      <c r="A269" s="102" t="s">
        <v>46</v>
      </c>
      <c r="B269" s="95">
        <v>0</v>
      </c>
      <c r="C269" s="95">
        <v>0</v>
      </c>
      <c r="D269" s="95">
        <v>0</v>
      </c>
      <c r="E269" s="95">
        <v>0</v>
      </c>
      <c r="F269" s="95">
        <v>0</v>
      </c>
      <c r="G269" s="95">
        <v>0</v>
      </c>
      <c r="H269" s="95">
        <v>0</v>
      </c>
      <c r="I269" s="95">
        <v>0</v>
      </c>
      <c r="J269" s="95">
        <v>0</v>
      </c>
      <c r="K269" s="95">
        <v>0</v>
      </c>
    </row>
    <row r="270" spans="1:11" x14ac:dyDescent="0.25">
      <c r="A270" s="102" t="s">
        <v>13</v>
      </c>
      <c r="B270" s="95">
        <v>0</v>
      </c>
      <c r="C270" s="95">
        <v>0</v>
      </c>
      <c r="D270" s="95">
        <v>0</v>
      </c>
      <c r="E270" s="95">
        <v>0</v>
      </c>
      <c r="F270" s="95">
        <v>0</v>
      </c>
      <c r="G270" s="95">
        <v>6</v>
      </c>
      <c r="H270" s="95">
        <v>5</v>
      </c>
      <c r="I270" s="95">
        <v>0</v>
      </c>
      <c r="J270" s="95">
        <v>0</v>
      </c>
      <c r="K270" s="95">
        <v>11</v>
      </c>
    </row>
    <row r="271" spans="1:11" x14ac:dyDescent="0.25">
      <c r="A271" s="102" t="s">
        <v>14</v>
      </c>
      <c r="B271" s="95">
        <v>0</v>
      </c>
      <c r="C271" s="95">
        <v>0</v>
      </c>
      <c r="D271" s="95">
        <v>15</v>
      </c>
      <c r="E271" s="95">
        <v>75</v>
      </c>
      <c r="F271" s="95">
        <v>122</v>
      </c>
      <c r="G271" s="95">
        <v>404</v>
      </c>
      <c r="H271" s="95">
        <v>204</v>
      </c>
      <c r="I271" s="95">
        <v>5</v>
      </c>
      <c r="J271" s="95">
        <v>1</v>
      </c>
      <c r="K271" s="95">
        <f>SUM(B271:J271)</f>
        <v>826</v>
      </c>
    </row>
    <row r="272" spans="1:11" x14ac:dyDescent="0.25">
      <c r="A272" s="102" t="s">
        <v>40</v>
      </c>
      <c r="B272" s="95">
        <v>0</v>
      </c>
      <c r="C272" s="95">
        <v>4</v>
      </c>
      <c r="D272" s="95">
        <v>0</v>
      </c>
      <c r="E272" s="95">
        <v>2</v>
      </c>
      <c r="F272" s="95">
        <v>0</v>
      </c>
      <c r="G272" s="95">
        <v>0</v>
      </c>
      <c r="H272" s="95">
        <v>0</v>
      </c>
      <c r="I272" s="95">
        <v>0</v>
      </c>
      <c r="J272" s="95">
        <v>0</v>
      </c>
      <c r="K272" s="95">
        <v>6</v>
      </c>
    </row>
    <row r="273" spans="1:12" x14ac:dyDescent="0.25">
      <c r="A273" s="102" t="s">
        <v>52</v>
      </c>
      <c r="B273" s="95">
        <v>0</v>
      </c>
      <c r="C273" s="95">
        <v>0</v>
      </c>
      <c r="D273" s="95">
        <v>0</v>
      </c>
      <c r="E273" s="95">
        <v>0</v>
      </c>
      <c r="F273" s="95">
        <v>0</v>
      </c>
      <c r="G273" s="95">
        <v>0</v>
      </c>
      <c r="H273" s="95">
        <v>0</v>
      </c>
      <c r="I273" s="95">
        <v>0</v>
      </c>
      <c r="J273" s="95">
        <v>0</v>
      </c>
      <c r="K273" s="95">
        <v>0</v>
      </c>
    </row>
    <row r="274" spans="1:12" x14ac:dyDescent="0.25">
      <c r="A274" s="102" t="s">
        <v>53</v>
      </c>
      <c r="B274" s="95">
        <v>0</v>
      </c>
      <c r="C274" s="95">
        <v>0</v>
      </c>
      <c r="D274" s="95">
        <v>0</v>
      </c>
      <c r="E274" s="95">
        <v>0</v>
      </c>
      <c r="F274" s="95">
        <v>0</v>
      </c>
      <c r="G274" s="95">
        <v>0</v>
      </c>
      <c r="H274" s="95">
        <v>0</v>
      </c>
      <c r="I274" s="95">
        <v>1</v>
      </c>
      <c r="J274" s="95">
        <v>0</v>
      </c>
      <c r="K274" s="95">
        <v>1</v>
      </c>
    </row>
    <row r="275" spans="1:12" x14ac:dyDescent="0.25">
      <c r="A275" s="102" t="s">
        <v>15</v>
      </c>
      <c r="B275" s="95">
        <v>0</v>
      </c>
      <c r="C275" s="95">
        <v>0</v>
      </c>
      <c r="D275" s="95">
        <v>0</v>
      </c>
      <c r="E275" s="95">
        <v>0</v>
      </c>
      <c r="F275" s="95">
        <v>0</v>
      </c>
      <c r="G275" s="95">
        <v>0</v>
      </c>
      <c r="H275" s="95">
        <v>0</v>
      </c>
      <c r="I275" s="95">
        <v>0</v>
      </c>
      <c r="J275" s="95">
        <v>0</v>
      </c>
      <c r="K275" s="95">
        <v>0</v>
      </c>
    </row>
    <row r="276" spans="1:12" x14ac:dyDescent="0.25">
      <c r="A276" s="102" t="s">
        <v>54</v>
      </c>
      <c r="B276" s="95">
        <v>0</v>
      </c>
      <c r="C276" s="95">
        <v>0</v>
      </c>
      <c r="D276" s="95">
        <v>0</v>
      </c>
      <c r="E276" s="95">
        <v>0</v>
      </c>
      <c r="F276" s="95">
        <v>0</v>
      </c>
      <c r="G276" s="95">
        <v>0</v>
      </c>
      <c r="H276" s="95">
        <v>0</v>
      </c>
      <c r="I276" s="95">
        <v>0</v>
      </c>
      <c r="J276" s="95">
        <v>0</v>
      </c>
      <c r="K276" s="95">
        <v>0</v>
      </c>
    </row>
    <row r="277" spans="1:12" x14ac:dyDescent="0.25">
      <c r="A277" s="102" t="s">
        <v>47</v>
      </c>
      <c r="B277" s="95">
        <v>0</v>
      </c>
      <c r="C277" s="95">
        <v>0</v>
      </c>
      <c r="D277" s="95">
        <v>0</v>
      </c>
      <c r="E277" s="95">
        <v>4</v>
      </c>
      <c r="F277" s="95">
        <v>1</v>
      </c>
      <c r="G277" s="95">
        <v>17</v>
      </c>
      <c r="H277" s="95">
        <v>37</v>
      </c>
      <c r="I277" s="95">
        <v>6</v>
      </c>
      <c r="J277" s="95">
        <v>0</v>
      </c>
      <c r="K277" s="95">
        <v>65</v>
      </c>
    </row>
    <row r="278" spans="1:12" x14ac:dyDescent="0.25">
      <c r="A278" s="102" t="s">
        <v>16</v>
      </c>
      <c r="B278" s="95">
        <v>0</v>
      </c>
      <c r="C278" s="95">
        <v>0</v>
      </c>
      <c r="D278" s="95">
        <v>0</v>
      </c>
      <c r="E278" s="95">
        <v>0</v>
      </c>
      <c r="F278" s="95">
        <v>0</v>
      </c>
      <c r="G278" s="95">
        <v>0</v>
      </c>
      <c r="H278" s="95">
        <v>0</v>
      </c>
      <c r="I278" s="95">
        <v>0</v>
      </c>
      <c r="J278" s="95">
        <v>0</v>
      </c>
      <c r="K278" s="95">
        <v>0</v>
      </c>
    </row>
    <row r="279" spans="1:12" x14ac:dyDescent="0.25">
      <c r="A279" s="102" t="s">
        <v>55</v>
      </c>
      <c r="B279" s="95">
        <v>0</v>
      </c>
      <c r="C279" s="95">
        <v>0</v>
      </c>
      <c r="D279" s="95">
        <v>0</v>
      </c>
      <c r="E279" s="95">
        <v>0</v>
      </c>
      <c r="F279" s="95">
        <v>0</v>
      </c>
      <c r="G279" s="95">
        <v>0</v>
      </c>
      <c r="H279" s="95">
        <v>0</v>
      </c>
      <c r="I279" s="95">
        <v>0</v>
      </c>
      <c r="J279" s="95">
        <v>0</v>
      </c>
      <c r="K279" s="95">
        <v>0</v>
      </c>
    </row>
    <row r="280" spans="1:12" x14ac:dyDescent="0.25">
      <c r="A280" s="41" t="s">
        <v>17</v>
      </c>
      <c r="B280" s="117">
        <v>0</v>
      </c>
      <c r="C280" s="117">
        <v>0</v>
      </c>
      <c r="D280" s="117">
        <v>0</v>
      </c>
      <c r="E280" s="117">
        <v>0</v>
      </c>
      <c r="F280" s="117">
        <v>1500</v>
      </c>
      <c r="G280" s="117">
        <v>1</v>
      </c>
      <c r="H280" s="117">
        <v>0</v>
      </c>
      <c r="I280" s="117">
        <v>1</v>
      </c>
      <c r="J280" s="117">
        <v>1</v>
      </c>
      <c r="K280" s="117">
        <v>1503</v>
      </c>
    </row>
    <row r="281" spans="1:12" x14ac:dyDescent="0.25">
      <c r="A281" s="109" t="s">
        <v>24</v>
      </c>
      <c r="B281" s="95">
        <v>1</v>
      </c>
      <c r="C281" s="95">
        <v>16</v>
      </c>
      <c r="D281" s="95">
        <v>52</v>
      </c>
      <c r="E281" s="95">
        <v>522</v>
      </c>
      <c r="F281" s="95">
        <v>3681</v>
      </c>
      <c r="G281" s="95">
        <v>2525</v>
      </c>
      <c r="H281" s="95">
        <v>1295</v>
      </c>
      <c r="I281" s="95">
        <v>160</v>
      </c>
      <c r="J281" s="95">
        <v>59</v>
      </c>
      <c r="K281" s="95">
        <f>SUM(K246:K280)</f>
        <v>8287</v>
      </c>
      <c r="L281" s="19"/>
    </row>
    <row r="284" spans="1:12" x14ac:dyDescent="0.25">
      <c r="A284" s="108" t="s">
        <v>268</v>
      </c>
      <c r="B284" s="1" t="s">
        <v>20</v>
      </c>
      <c r="E284" s="1" t="s">
        <v>21</v>
      </c>
    </row>
    <row r="285" spans="1:12" x14ac:dyDescent="0.25">
      <c r="A285" s="131" t="s">
        <v>19</v>
      </c>
      <c r="B285" s="97">
        <v>16</v>
      </c>
      <c r="C285" s="104">
        <v>21</v>
      </c>
      <c r="D285" s="104">
        <v>26</v>
      </c>
      <c r="E285" s="104">
        <v>1</v>
      </c>
      <c r="F285" s="104">
        <v>6</v>
      </c>
      <c r="G285" s="104">
        <v>11</v>
      </c>
      <c r="H285" s="104">
        <v>16</v>
      </c>
      <c r="I285" s="104">
        <v>21</v>
      </c>
      <c r="J285" s="104">
        <v>26</v>
      </c>
      <c r="K285" s="115" t="s">
        <v>24</v>
      </c>
    </row>
    <row r="286" spans="1:12" x14ac:dyDescent="0.25">
      <c r="A286" s="210" t="s">
        <v>1</v>
      </c>
      <c r="B286" s="95">
        <v>0</v>
      </c>
      <c r="C286" s="95">
        <v>0</v>
      </c>
      <c r="D286" s="95">
        <v>4</v>
      </c>
      <c r="E286" s="95">
        <v>18</v>
      </c>
      <c r="F286" s="95">
        <v>48</v>
      </c>
      <c r="G286" s="95">
        <v>47</v>
      </c>
      <c r="H286" s="95">
        <v>59</v>
      </c>
      <c r="I286" s="95">
        <v>38</v>
      </c>
      <c r="J286" s="95">
        <v>56</v>
      </c>
      <c r="K286" s="95">
        <v>270</v>
      </c>
    </row>
    <row r="287" spans="1:12" x14ac:dyDescent="0.25">
      <c r="A287" s="102" t="s">
        <v>49</v>
      </c>
      <c r="B287" s="95">
        <v>0</v>
      </c>
      <c r="C287" s="95">
        <v>0</v>
      </c>
      <c r="D287" s="95">
        <v>0</v>
      </c>
      <c r="E287" s="95">
        <v>0</v>
      </c>
      <c r="F287" s="95">
        <v>0</v>
      </c>
      <c r="G287" s="95">
        <v>0</v>
      </c>
      <c r="H287" s="95">
        <v>0</v>
      </c>
      <c r="I287" s="95">
        <v>0</v>
      </c>
      <c r="J287" s="95">
        <v>0</v>
      </c>
      <c r="K287" s="95">
        <v>0</v>
      </c>
    </row>
    <row r="288" spans="1:12" x14ac:dyDescent="0.25">
      <c r="A288" s="102" t="s">
        <v>45</v>
      </c>
      <c r="B288" s="95">
        <v>0</v>
      </c>
      <c r="C288" s="95">
        <v>0</v>
      </c>
      <c r="D288" s="95">
        <v>0</v>
      </c>
      <c r="E288" s="95">
        <v>0</v>
      </c>
      <c r="F288" s="95">
        <v>0</v>
      </c>
      <c r="G288" s="95">
        <v>0</v>
      </c>
      <c r="H288" s="95">
        <v>0</v>
      </c>
      <c r="I288" s="95">
        <v>0</v>
      </c>
      <c r="J288" s="95">
        <v>0</v>
      </c>
      <c r="K288" s="95">
        <v>0</v>
      </c>
    </row>
    <row r="289" spans="1:11" x14ac:dyDescent="0.25">
      <c r="A289" s="102" t="s">
        <v>41</v>
      </c>
      <c r="B289" s="95">
        <v>0</v>
      </c>
      <c r="C289" s="95">
        <v>0</v>
      </c>
      <c r="D289" s="95">
        <v>12</v>
      </c>
      <c r="E289" s="95">
        <v>1</v>
      </c>
      <c r="F289" s="95">
        <v>7</v>
      </c>
      <c r="G289" s="95">
        <v>2</v>
      </c>
      <c r="H289" s="95">
        <v>0</v>
      </c>
      <c r="I289" s="95">
        <v>1</v>
      </c>
      <c r="J289" s="95">
        <v>0</v>
      </c>
      <c r="K289" s="95">
        <v>23</v>
      </c>
    </row>
    <row r="290" spans="1:11" x14ac:dyDescent="0.25">
      <c r="A290" s="102" t="s">
        <v>2</v>
      </c>
      <c r="B290" s="95">
        <v>12</v>
      </c>
      <c r="C290" s="95">
        <v>13</v>
      </c>
      <c r="D290" s="95">
        <v>19</v>
      </c>
      <c r="E290" s="95">
        <v>26</v>
      </c>
      <c r="F290" s="95">
        <v>24</v>
      </c>
      <c r="G290" s="95">
        <v>7</v>
      </c>
      <c r="H290" s="95">
        <v>4</v>
      </c>
      <c r="I290" s="95">
        <v>2</v>
      </c>
      <c r="J290" s="95">
        <v>0</v>
      </c>
      <c r="K290" s="95">
        <v>107</v>
      </c>
    </row>
    <row r="291" spans="1:11" x14ac:dyDescent="0.25">
      <c r="A291" s="102" t="s">
        <v>43</v>
      </c>
      <c r="B291" s="95">
        <v>0</v>
      </c>
      <c r="C291" s="95">
        <v>2</v>
      </c>
      <c r="D291" s="95">
        <v>0</v>
      </c>
      <c r="E291" s="95">
        <v>4</v>
      </c>
      <c r="F291" s="95">
        <v>3</v>
      </c>
      <c r="G291" s="95">
        <v>3</v>
      </c>
      <c r="H291" s="95">
        <v>3</v>
      </c>
      <c r="I291" s="95">
        <v>0</v>
      </c>
      <c r="J291" s="95">
        <v>0</v>
      </c>
      <c r="K291" s="95">
        <v>15</v>
      </c>
    </row>
    <row r="292" spans="1:11" x14ac:dyDescent="0.25">
      <c r="A292" s="102" t="s">
        <v>3</v>
      </c>
      <c r="B292" s="95">
        <v>1</v>
      </c>
      <c r="C292" s="95">
        <v>5</v>
      </c>
      <c r="D292" s="95">
        <v>6</v>
      </c>
      <c r="E292" s="95">
        <v>13</v>
      </c>
      <c r="F292" s="95">
        <v>5</v>
      </c>
      <c r="G292" s="95">
        <v>11</v>
      </c>
      <c r="H292" s="95">
        <v>0</v>
      </c>
      <c r="I292" s="95">
        <v>2</v>
      </c>
      <c r="J292" s="95">
        <v>1</v>
      </c>
      <c r="K292" s="95">
        <v>44</v>
      </c>
    </row>
    <row r="293" spans="1:11" x14ac:dyDescent="0.25">
      <c r="A293" s="102" t="s">
        <v>4</v>
      </c>
      <c r="B293" s="95">
        <v>0</v>
      </c>
      <c r="C293" s="95">
        <v>0</v>
      </c>
      <c r="D293" s="95">
        <v>1</v>
      </c>
      <c r="E293" s="95">
        <v>0</v>
      </c>
      <c r="F293" s="95">
        <v>0</v>
      </c>
      <c r="G293" s="95">
        <v>0</v>
      </c>
      <c r="H293" s="95">
        <v>0</v>
      </c>
      <c r="I293" s="95">
        <v>0</v>
      </c>
      <c r="J293" s="95">
        <v>0</v>
      </c>
      <c r="K293" s="95">
        <v>1</v>
      </c>
    </row>
    <row r="294" spans="1:11" x14ac:dyDescent="0.25">
      <c r="A294" s="102" t="s">
        <v>48</v>
      </c>
      <c r="B294" s="95">
        <v>0</v>
      </c>
      <c r="C294" s="95">
        <v>0</v>
      </c>
      <c r="D294" s="95">
        <v>0</v>
      </c>
      <c r="E294" s="95">
        <v>0</v>
      </c>
      <c r="F294" s="95">
        <v>0</v>
      </c>
      <c r="G294" s="95">
        <v>0</v>
      </c>
      <c r="H294" s="95">
        <v>0</v>
      </c>
      <c r="I294" s="95">
        <v>0</v>
      </c>
      <c r="J294" s="95">
        <v>0</v>
      </c>
      <c r="K294" s="95">
        <v>0</v>
      </c>
    </row>
    <row r="295" spans="1:11" x14ac:dyDescent="0.25">
      <c r="A295" s="102" t="s">
        <v>6</v>
      </c>
      <c r="B295" s="95">
        <v>0</v>
      </c>
      <c r="C295" s="95">
        <v>0</v>
      </c>
      <c r="D295" s="95">
        <v>0</v>
      </c>
      <c r="E295" s="95">
        <v>0</v>
      </c>
      <c r="F295" s="95">
        <v>0</v>
      </c>
      <c r="G295" s="95">
        <v>0</v>
      </c>
      <c r="H295" s="95">
        <v>0</v>
      </c>
      <c r="I295" s="95">
        <v>0</v>
      </c>
      <c r="J295" s="95">
        <v>1</v>
      </c>
      <c r="K295" s="95">
        <v>1</v>
      </c>
    </row>
    <row r="296" spans="1:11" x14ac:dyDescent="0.25">
      <c r="A296" s="102" t="s">
        <v>7</v>
      </c>
      <c r="B296" s="95">
        <v>0</v>
      </c>
      <c r="C296" s="95">
        <v>0</v>
      </c>
      <c r="D296" s="95">
        <v>0</v>
      </c>
      <c r="E296" s="95">
        <v>0</v>
      </c>
      <c r="F296" s="95">
        <v>0</v>
      </c>
      <c r="G296" s="95">
        <v>4</v>
      </c>
      <c r="H296" s="95">
        <v>17</v>
      </c>
      <c r="I296" s="95">
        <v>20</v>
      </c>
      <c r="J296" s="95">
        <v>2</v>
      </c>
      <c r="K296" s="95">
        <v>43</v>
      </c>
    </row>
    <row r="297" spans="1:11" x14ac:dyDescent="0.25">
      <c r="A297" s="102" t="s">
        <v>83</v>
      </c>
      <c r="B297" s="95">
        <v>0</v>
      </c>
      <c r="C297" s="95">
        <v>0</v>
      </c>
      <c r="D297" s="95">
        <v>0</v>
      </c>
      <c r="E297" s="95">
        <v>0</v>
      </c>
      <c r="F297" s="95">
        <v>0</v>
      </c>
      <c r="G297" s="95">
        <v>0</v>
      </c>
      <c r="H297" s="95">
        <v>0</v>
      </c>
      <c r="I297" s="95">
        <v>0</v>
      </c>
      <c r="J297" s="95">
        <v>0</v>
      </c>
      <c r="K297" s="95">
        <v>0</v>
      </c>
    </row>
    <row r="298" spans="1:11" x14ac:dyDescent="0.25">
      <c r="A298" s="102" t="s">
        <v>50</v>
      </c>
      <c r="B298" s="95">
        <v>0</v>
      </c>
      <c r="C298" s="95">
        <v>0</v>
      </c>
      <c r="D298" s="95">
        <v>0</v>
      </c>
      <c r="E298" s="95">
        <v>0</v>
      </c>
      <c r="F298" s="95">
        <v>1</v>
      </c>
      <c r="G298" s="95">
        <v>0</v>
      </c>
      <c r="H298" s="95">
        <v>0</v>
      </c>
      <c r="I298" s="95">
        <v>0</v>
      </c>
      <c r="J298" s="95">
        <v>0</v>
      </c>
      <c r="K298" s="95">
        <v>1</v>
      </c>
    </row>
    <row r="299" spans="1:11" x14ac:dyDescent="0.25">
      <c r="A299" s="102" t="s">
        <v>51</v>
      </c>
      <c r="B299" s="95">
        <v>0</v>
      </c>
      <c r="C299" s="95">
        <v>0</v>
      </c>
      <c r="D299" s="95">
        <v>0</v>
      </c>
      <c r="E299" s="95">
        <v>0</v>
      </c>
      <c r="F299" s="95">
        <v>0</v>
      </c>
      <c r="G299" s="95">
        <v>0</v>
      </c>
      <c r="H299" s="95">
        <v>0</v>
      </c>
      <c r="I299" s="95">
        <v>0</v>
      </c>
      <c r="J299" s="95">
        <v>0</v>
      </c>
      <c r="K299" s="95">
        <v>0</v>
      </c>
    </row>
    <row r="300" spans="1:11" x14ac:dyDescent="0.25">
      <c r="A300" s="102" t="s">
        <v>42</v>
      </c>
      <c r="B300" s="95">
        <v>0</v>
      </c>
      <c r="C300" s="95">
        <v>0</v>
      </c>
      <c r="D300" s="95">
        <v>0</v>
      </c>
      <c r="E300" s="95">
        <v>0</v>
      </c>
      <c r="F300" s="95">
        <v>1</v>
      </c>
      <c r="G300" s="95">
        <v>1</v>
      </c>
      <c r="H300" s="95">
        <v>0</v>
      </c>
      <c r="I300" s="95">
        <v>0</v>
      </c>
      <c r="J300" s="95">
        <v>3</v>
      </c>
      <c r="K300" s="95">
        <v>5</v>
      </c>
    </row>
    <row r="301" spans="1:11" x14ac:dyDescent="0.25">
      <c r="A301" s="102" t="s">
        <v>8</v>
      </c>
      <c r="B301" s="95">
        <v>0</v>
      </c>
      <c r="C301" s="95">
        <v>0</v>
      </c>
      <c r="D301" s="95">
        <v>0</v>
      </c>
      <c r="E301" s="95">
        <v>0</v>
      </c>
      <c r="F301" s="95">
        <v>20</v>
      </c>
      <c r="G301" s="95">
        <v>1</v>
      </c>
      <c r="H301" s="95">
        <v>30</v>
      </c>
      <c r="I301" s="95">
        <v>0</v>
      </c>
      <c r="J301" s="95">
        <v>7</v>
      </c>
      <c r="K301" s="95">
        <v>58</v>
      </c>
    </row>
    <row r="302" spans="1:11" x14ac:dyDescent="0.25">
      <c r="A302" s="102" t="s">
        <v>9</v>
      </c>
      <c r="B302" s="95">
        <v>0</v>
      </c>
      <c r="C302" s="95">
        <v>12</v>
      </c>
      <c r="D302" s="95">
        <v>232</v>
      </c>
      <c r="E302" s="95">
        <v>110</v>
      </c>
      <c r="F302" s="95">
        <v>588</v>
      </c>
      <c r="G302" s="95">
        <v>265</v>
      </c>
      <c r="H302" s="95">
        <v>73</v>
      </c>
      <c r="I302" s="95">
        <v>55</v>
      </c>
      <c r="J302" s="95">
        <v>0</v>
      </c>
      <c r="K302" s="95">
        <v>1335</v>
      </c>
    </row>
    <row r="303" spans="1:11" x14ac:dyDescent="0.25">
      <c r="A303" s="102" t="s">
        <v>44</v>
      </c>
      <c r="B303" s="95">
        <v>0</v>
      </c>
      <c r="C303" s="95">
        <v>0</v>
      </c>
      <c r="D303" s="95">
        <v>0</v>
      </c>
      <c r="E303" s="95">
        <v>4</v>
      </c>
      <c r="F303" s="95">
        <v>5</v>
      </c>
      <c r="G303" s="95">
        <v>0</v>
      </c>
      <c r="H303" s="95">
        <v>0</v>
      </c>
      <c r="I303" s="95">
        <v>0</v>
      </c>
      <c r="J303" s="95">
        <v>0</v>
      </c>
      <c r="K303" s="95">
        <v>9</v>
      </c>
    </row>
    <row r="304" spans="1:11" x14ac:dyDescent="0.25">
      <c r="A304" s="102" t="s">
        <v>10</v>
      </c>
      <c r="B304" s="95">
        <v>0</v>
      </c>
      <c r="C304" s="95">
        <v>0</v>
      </c>
      <c r="D304" s="95">
        <v>15</v>
      </c>
      <c r="E304" s="95">
        <v>17</v>
      </c>
      <c r="F304" s="95">
        <v>15</v>
      </c>
      <c r="G304" s="95">
        <v>5</v>
      </c>
      <c r="H304" s="95">
        <v>3</v>
      </c>
      <c r="I304" s="95">
        <v>0</v>
      </c>
      <c r="J304" s="95">
        <v>0</v>
      </c>
      <c r="K304" s="95">
        <v>55</v>
      </c>
    </row>
    <row r="305" spans="1:11" x14ac:dyDescent="0.25">
      <c r="A305" s="102" t="s">
        <v>11</v>
      </c>
      <c r="B305" s="95">
        <v>0</v>
      </c>
      <c r="C305" s="95">
        <v>0</v>
      </c>
      <c r="D305" s="95">
        <v>72</v>
      </c>
      <c r="E305" s="95">
        <v>439</v>
      </c>
      <c r="F305" s="95">
        <v>420</v>
      </c>
      <c r="G305" s="95">
        <v>203</v>
      </c>
      <c r="H305" s="95">
        <v>131</v>
      </c>
      <c r="I305" s="95">
        <v>125</v>
      </c>
      <c r="J305" s="95">
        <v>13</v>
      </c>
      <c r="K305" s="95">
        <v>1403</v>
      </c>
    </row>
    <row r="306" spans="1:11" x14ac:dyDescent="0.25">
      <c r="A306" s="102" t="s">
        <v>12</v>
      </c>
      <c r="B306" s="95">
        <v>0</v>
      </c>
      <c r="C306" s="95">
        <v>0</v>
      </c>
      <c r="D306" s="95">
        <v>16</v>
      </c>
      <c r="E306" s="95">
        <v>164</v>
      </c>
      <c r="F306" s="95">
        <v>20</v>
      </c>
      <c r="G306" s="95">
        <v>35</v>
      </c>
      <c r="H306" s="95">
        <v>8</v>
      </c>
      <c r="I306" s="95">
        <v>2</v>
      </c>
      <c r="J306" s="95">
        <v>0</v>
      </c>
      <c r="K306" s="95">
        <v>245</v>
      </c>
    </row>
    <row r="307" spans="1:11" x14ac:dyDescent="0.25">
      <c r="A307" s="102" t="s">
        <v>32</v>
      </c>
      <c r="B307" s="95">
        <v>0</v>
      </c>
      <c r="C307" s="95">
        <v>0</v>
      </c>
      <c r="D307" s="95">
        <v>0</v>
      </c>
      <c r="E307" s="95">
        <v>0</v>
      </c>
      <c r="F307" s="95">
        <v>0</v>
      </c>
      <c r="G307" s="95">
        <v>0</v>
      </c>
      <c r="H307" s="95">
        <v>0</v>
      </c>
      <c r="I307" s="95">
        <v>1</v>
      </c>
      <c r="J307" s="95">
        <v>2</v>
      </c>
      <c r="K307" s="95">
        <v>3</v>
      </c>
    </row>
    <row r="308" spans="1:11" x14ac:dyDescent="0.25">
      <c r="A308" s="102" t="s">
        <v>18</v>
      </c>
      <c r="B308" s="95">
        <v>0</v>
      </c>
      <c r="C308" s="95">
        <v>0</v>
      </c>
      <c r="D308" s="95">
        <v>0</v>
      </c>
      <c r="E308" s="95">
        <v>30</v>
      </c>
      <c r="F308" s="95">
        <v>6170</v>
      </c>
      <c r="G308" s="95">
        <v>54</v>
      </c>
      <c r="H308" s="95">
        <v>1</v>
      </c>
      <c r="I308" s="95">
        <v>4</v>
      </c>
      <c r="J308" s="95">
        <v>10</v>
      </c>
      <c r="K308" s="95">
        <v>6269</v>
      </c>
    </row>
    <row r="309" spans="1:11" x14ac:dyDescent="0.25">
      <c r="A309" s="102" t="s">
        <v>46</v>
      </c>
      <c r="B309" s="95">
        <v>0</v>
      </c>
      <c r="C309" s="95">
        <v>0</v>
      </c>
      <c r="D309" s="95">
        <v>0</v>
      </c>
      <c r="E309" s="95">
        <v>0</v>
      </c>
      <c r="F309" s="95">
        <v>0</v>
      </c>
      <c r="G309" s="95">
        <v>0</v>
      </c>
      <c r="H309" s="95">
        <v>0</v>
      </c>
      <c r="I309" s="95">
        <v>0</v>
      </c>
      <c r="J309" s="95">
        <v>0</v>
      </c>
      <c r="K309" s="95">
        <v>0</v>
      </c>
    </row>
    <row r="310" spans="1:11" x14ac:dyDescent="0.25">
      <c r="A310" s="102" t="s">
        <v>13</v>
      </c>
      <c r="B310" s="95">
        <v>0</v>
      </c>
      <c r="C310" s="95">
        <v>0</v>
      </c>
      <c r="D310" s="95">
        <v>0</v>
      </c>
      <c r="E310" s="95">
        <v>0</v>
      </c>
      <c r="F310" s="95">
        <v>0</v>
      </c>
      <c r="G310" s="95">
        <v>0</v>
      </c>
      <c r="H310" s="95">
        <v>0</v>
      </c>
      <c r="I310" s="95">
        <v>0</v>
      </c>
      <c r="J310" s="95">
        <v>0</v>
      </c>
      <c r="K310" s="95">
        <v>0</v>
      </c>
    </row>
    <row r="311" spans="1:11" x14ac:dyDescent="0.25">
      <c r="A311" s="102" t="s">
        <v>14</v>
      </c>
      <c r="B311" s="95">
        <v>0</v>
      </c>
      <c r="C311" s="95">
        <v>0</v>
      </c>
      <c r="D311" s="95">
        <v>107</v>
      </c>
      <c r="E311" s="95">
        <v>30</v>
      </c>
      <c r="F311" s="95">
        <v>306</v>
      </c>
      <c r="G311" s="95">
        <v>7</v>
      </c>
      <c r="H311" s="95">
        <v>4</v>
      </c>
      <c r="I311" s="95">
        <v>54</v>
      </c>
      <c r="J311" s="95">
        <v>0</v>
      </c>
      <c r="K311" s="95">
        <v>508</v>
      </c>
    </row>
    <row r="312" spans="1:11" x14ac:dyDescent="0.25">
      <c r="A312" s="102" t="s">
        <v>40</v>
      </c>
      <c r="B312" s="95">
        <v>1</v>
      </c>
      <c r="C312" s="95">
        <v>2</v>
      </c>
      <c r="D312" s="95">
        <v>0</v>
      </c>
      <c r="E312" s="95">
        <v>0</v>
      </c>
      <c r="F312" s="95">
        <v>1</v>
      </c>
      <c r="G312" s="95">
        <v>0</v>
      </c>
      <c r="H312" s="95">
        <v>0</v>
      </c>
      <c r="I312" s="95">
        <v>0</v>
      </c>
      <c r="J312" s="95">
        <v>0</v>
      </c>
      <c r="K312" s="95">
        <v>4</v>
      </c>
    </row>
    <row r="313" spans="1:11" x14ac:dyDescent="0.25">
      <c r="A313" s="102" t="s">
        <v>52</v>
      </c>
      <c r="B313" s="95">
        <v>0</v>
      </c>
      <c r="C313" s="95">
        <v>0</v>
      </c>
      <c r="D313" s="95">
        <v>0</v>
      </c>
      <c r="E313" s="95">
        <v>1</v>
      </c>
      <c r="F313" s="95">
        <v>0</v>
      </c>
      <c r="G313" s="95">
        <v>0</v>
      </c>
      <c r="H313" s="95">
        <v>0</v>
      </c>
      <c r="I313" s="95">
        <v>0</v>
      </c>
      <c r="J313" s="95">
        <v>0</v>
      </c>
      <c r="K313" s="95">
        <v>1</v>
      </c>
    </row>
    <row r="314" spans="1:11" x14ac:dyDescent="0.25">
      <c r="A314" s="102" t="s">
        <v>53</v>
      </c>
      <c r="B314" s="95">
        <v>0</v>
      </c>
      <c r="C314" s="95">
        <v>0</v>
      </c>
      <c r="D314" s="95">
        <v>0</v>
      </c>
      <c r="E314" s="95">
        <v>0</v>
      </c>
      <c r="F314" s="95">
        <v>0</v>
      </c>
      <c r="G314" s="95">
        <v>0</v>
      </c>
      <c r="H314" s="95">
        <v>0</v>
      </c>
      <c r="I314" s="95">
        <v>0</v>
      </c>
      <c r="J314" s="95">
        <v>0</v>
      </c>
      <c r="K314" s="95">
        <v>0</v>
      </c>
    </row>
    <row r="315" spans="1:11" x14ac:dyDescent="0.25">
      <c r="A315" s="102" t="s">
        <v>15</v>
      </c>
      <c r="B315" s="95">
        <v>0</v>
      </c>
      <c r="C315" s="95">
        <v>0</v>
      </c>
      <c r="D315" s="95">
        <v>2</v>
      </c>
      <c r="E315" s="95">
        <v>2</v>
      </c>
      <c r="F315" s="95">
        <v>11</v>
      </c>
      <c r="G315" s="95">
        <v>0</v>
      </c>
      <c r="H315" s="95">
        <v>4</v>
      </c>
      <c r="I315" s="95">
        <v>1</v>
      </c>
      <c r="J315" s="95">
        <v>0</v>
      </c>
      <c r="K315" s="95">
        <v>20</v>
      </c>
    </row>
    <row r="316" spans="1:11" x14ac:dyDescent="0.25">
      <c r="A316" s="102" t="s">
        <v>54</v>
      </c>
      <c r="B316" s="95">
        <v>0</v>
      </c>
      <c r="C316" s="95">
        <v>0</v>
      </c>
      <c r="D316" s="95">
        <v>0</v>
      </c>
      <c r="E316" s="95">
        <v>0</v>
      </c>
      <c r="F316" s="95">
        <v>0</v>
      </c>
      <c r="G316" s="95">
        <v>0</v>
      </c>
      <c r="H316" s="95">
        <v>1</v>
      </c>
      <c r="I316" s="95">
        <v>0</v>
      </c>
      <c r="J316" s="95">
        <v>0</v>
      </c>
      <c r="K316" s="95">
        <v>1</v>
      </c>
    </row>
    <row r="317" spans="1:11" x14ac:dyDescent="0.25">
      <c r="A317" s="102" t="s">
        <v>47</v>
      </c>
      <c r="B317" s="95">
        <v>0</v>
      </c>
      <c r="C317" s="95">
        <v>0</v>
      </c>
      <c r="D317" s="95">
        <v>1</v>
      </c>
      <c r="E317" s="95">
        <v>3</v>
      </c>
      <c r="F317" s="95">
        <v>11</v>
      </c>
      <c r="G317" s="95">
        <v>0</v>
      </c>
      <c r="H317" s="95">
        <v>2</v>
      </c>
      <c r="I317" s="95">
        <v>0</v>
      </c>
      <c r="J317" s="95">
        <v>0</v>
      </c>
      <c r="K317" s="95">
        <v>17</v>
      </c>
    </row>
    <row r="318" spans="1:11" x14ac:dyDescent="0.25">
      <c r="A318" s="102" t="s">
        <v>16</v>
      </c>
      <c r="B318" s="95">
        <v>0</v>
      </c>
      <c r="C318" s="95">
        <v>0</v>
      </c>
      <c r="D318" s="95">
        <v>0</v>
      </c>
      <c r="E318" s="95">
        <v>0</v>
      </c>
      <c r="F318" s="95">
        <v>0</v>
      </c>
      <c r="G318" s="95">
        <v>0</v>
      </c>
      <c r="H318" s="95">
        <v>0</v>
      </c>
      <c r="I318" s="95">
        <v>0</v>
      </c>
      <c r="J318" s="95">
        <v>0</v>
      </c>
      <c r="K318" s="95">
        <v>0</v>
      </c>
    </row>
    <row r="319" spans="1:11" x14ac:dyDescent="0.25">
      <c r="A319" s="102" t="s">
        <v>55</v>
      </c>
      <c r="B319" s="95">
        <v>0</v>
      </c>
      <c r="C319" s="95">
        <v>0</v>
      </c>
      <c r="D319" s="95">
        <v>0</v>
      </c>
      <c r="E319" s="95">
        <v>0</v>
      </c>
      <c r="F319" s="95">
        <v>0</v>
      </c>
      <c r="G319" s="95">
        <v>0</v>
      </c>
      <c r="H319" s="95">
        <v>0</v>
      </c>
      <c r="I319" s="95">
        <v>0</v>
      </c>
      <c r="J319" s="95">
        <v>0</v>
      </c>
      <c r="K319" s="95">
        <v>0</v>
      </c>
    </row>
    <row r="320" spans="1:11" x14ac:dyDescent="0.25">
      <c r="A320" s="41" t="s">
        <v>17</v>
      </c>
      <c r="B320" s="117">
        <v>0</v>
      </c>
      <c r="C320" s="117">
        <v>0</v>
      </c>
      <c r="D320" s="117">
        <v>0</v>
      </c>
      <c r="E320" s="117">
        <v>0</v>
      </c>
      <c r="F320" s="117">
        <v>0</v>
      </c>
      <c r="G320" s="117">
        <v>37</v>
      </c>
      <c r="H320" s="117">
        <v>1</v>
      </c>
      <c r="I320" s="117">
        <v>1</v>
      </c>
      <c r="J320" s="117">
        <v>0</v>
      </c>
      <c r="K320" s="117">
        <v>39</v>
      </c>
    </row>
    <row r="321" spans="1:12" x14ac:dyDescent="0.25">
      <c r="A321" s="102" t="s">
        <v>24</v>
      </c>
      <c r="B321" s="95">
        <v>14</v>
      </c>
      <c r="C321" s="95">
        <v>34</v>
      </c>
      <c r="D321" s="95">
        <v>487</v>
      </c>
      <c r="E321" s="95">
        <v>862</v>
      </c>
      <c r="F321" s="95">
        <v>7656</v>
      </c>
      <c r="G321" s="95">
        <v>682</v>
      </c>
      <c r="H321" s="95">
        <v>341</v>
      </c>
      <c r="I321" s="95">
        <v>306</v>
      </c>
      <c r="J321" s="95">
        <v>95</v>
      </c>
      <c r="K321" s="95">
        <v>10477</v>
      </c>
      <c r="L321" s="19"/>
    </row>
  </sheetData>
  <sortState ref="N7:V40">
    <sortCondition descending="1" ref="V7:V40"/>
  </sortState>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77"/>
  <sheetViews>
    <sheetView workbookViewId="0">
      <selection activeCell="A2" sqref="A2"/>
    </sheetView>
  </sheetViews>
  <sheetFormatPr defaultRowHeight="15" x14ac:dyDescent="0.25"/>
  <cols>
    <col min="1" max="1" width="25.7109375" customWidth="1"/>
    <col min="2" max="2" width="9.140625" customWidth="1"/>
    <col min="15" max="15" width="25.7109375" customWidth="1"/>
    <col min="16" max="16" width="9.5703125" bestFit="1" customWidth="1"/>
    <col min="17" max="17" width="9.7109375" bestFit="1" customWidth="1"/>
    <col min="18" max="18" width="9.85546875" bestFit="1" customWidth="1"/>
    <col min="19" max="19" width="9.7109375" bestFit="1" customWidth="1"/>
    <col min="20" max="20" width="9.5703125" bestFit="1" customWidth="1"/>
    <col min="25" max="25" width="25.7109375" customWidth="1"/>
    <col min="26" max="27" width="9.5703125" bestFit="1" customWidth="1"/>
    <col min="28" max="35" width="9.140625" customWidth="1"/>
    <col min="36" max="36" width="9.28515625" bestFit="1" customWidth="1"/>
    <col min="37" max="37" width="9.5703125" bestFit="1" customWidth="1"/>
    <col min="39" max="39" width="25.7109375" customWidth="1"/>
    <col min="40" max="40" width="10.5703125" bestFit="1" customWidth="1"/>
    <col min="41" max="41" width="9.28515625" bestFit="1" customWidth="1"/>
    <col min="42" max="42" width="9.140625" customWidth="1"/>
    <col min="43" max="43" width="9.7109375" bestFit="1" customWidth="1"/>
    <col min="44" max="44" width="9.140625" customWidth="1"/>
    <col min="45" max="49" width="9.42578125" bestFit="1" customWidth="1"/>
    <col min="50" max="51" width="10.5703125" bestFit="1" customWidth="1"/>
    <col min="52" max="52" width="11.5703125" bestFit="1" customWidth="1"/>
    <col min="53" max="53" width="9.42578125" bestFit="1" customWidth="1"/>
    <col min="54" max="54" width="11.5703125" bestFit="1" customWidth="1"/>
  </cols>
  <sheetData>
    <row r="1" spans="1:81" x14ac:dyDescent="0.25">
      <c r="A1" s="1" t="s">
        <v>275</v>
      </c>
    </row>
    <row r="2" spans="1:81" x14ac:dyDescent="0.25">
      <c r="Z2" s="2"/>
      <c r="AA2" s="2"/>
      <c r="AB2" s="2"/>
      <c r="AC2" s="2"/>
      <c r="AD2" s="2"/>
      <c r="AE2" s="2"/>
      <c r="AF2" s="2"/>
      <c r="AG2" s="2"/>
      <c r="AH2" s="2"/>
      <c r="AI2" s="2"/>
      <c r="AJ2" s="2"/>
      <c r="AK2" s="2"/>
      <c r="AL2" s="2"/>
      <c r="AM2" s="2"/>
      <c r="AN2" s="2"/>
      <c r="AO2" s="2"/>
      <c r="AP2" s="2"/>
      <c r="AQ2" s="2"/>
      <c r="AR2" s="2"/>
      <c r="AS2" s="2"/>
      <c r="AT2" s="2"/>
      <c r="AU2" s="2"/>
      <c r="AV2" s="2"/>
      <c r="AW2" s="2"/>
      <c r="AX2" s="2"/>
    </row>
    <row r="3" spans="1:81" x14ac:dyDescent="0.25">
      <c r="A3" s="1" t="s">
        <v>205</v>
      </c>
      <c r="B3" s="2"/>
      <c r="C3" s="2"/>
      <c r="D3" s="2"/>
      <c r="E3" s="2"/>
      <c r="F3" s="2"/>
      <c r="G3" s="2"/>
      <c r="H3" s="2"/>
      <c r="I3" s="2"/>
      <c r="J3" s="2"/>
      <c r="K3" s="2"/>
      <c r="L3" s="2"/>
      <c r="M3" s="2"/>
      <c r="N3" s="2"/>
      <c r="O3" s="2"/>
      <c r="P3" s="2"/>
      <c r="Q3" s="2"/>
      <c r="R3" s="2"/>
      <c r="S3" s="2"/>
      <c r="T3" s="2"/>
      <c r="U3" s="2"/>
      <c r="V3" s="2"/>
      <c r="W3" s="2"/>
      <c r="Z3" s="2"/>
      <c r="AA3" s="2"/>
      <c r="AB3" s="2"/>
      <c r="AC3" s="2"/>
      <c r="AD3" s="2"/>
      <c r="AE3" s="2"/>
      <c r="AF3" s="2"/>
      <c r="AG3" s="2"/>
      <c r="AH3" s="2"/>
      <c r="AI3" s="2"/>
      <c r="AJ3" s="2"/>
      <c r="AK3" s="2"/>
      <c r="AL3" s="2"/>
      <c r="AM3" s="2"/>
      <c r="AN3" s="2"/>
      <c r="AO3" s="2"/>
      <c r="AP3" s="2"/>
      <c r="AQ3" s="2"/>
      <c r="AR3" s="2"/>
      <c r="AS3" s="2"/>
      <c r="AT3" s="2"/>
      <c r="AU3" s="2"/>
      <c r="AV3" s="2"/>
      <c r="AW3" s="2"/>
      <c r="AX3" s="2"/>
      <c r="BR3" s="2"/>
      <c r="BS3" s="2"/>
      <c r="BT3" s="2"/>
      <c r="BU3" s="2"/>
      <c r="BV3" s="2"/>
      <c r="BW3" s="2"/>
      <c r="BX3" s="2"/>
      <c r="BY3" s="2"/>
      <c r="BZ3" s="2"/>
      <c r="CA3" s="2"/>
      <c r="CB3" s="2"/>
      <c r="CC3" s="2"/>
    </row>
    <row r="4" spans="1:81" x14ac:dyDescent="0.25">
      <c r="A4" s="1" t="s">
        <v>151</v>
      </c>
      <c r="B4" s="2"/>
      <c r="C4" s="2"/>
      <c r="D4" s="2"/>
      <c r="E4" s="2"/>
      <c r="F4" s="2"/>
      <c r="G4" s="2"/>
      <c r="H4" s="2"/>
      <c r="I4" s="2"/>
      <c r="J4" s="2"/>
      <c r="K4" s="2"/>
      <c r="L4" s="2"/>
      <c r="M4" s="2"/>
      <c r="N4" s="2"/>
      <c r="O4" s="2"/>
      <c r="P4" s="2"/>
      <c r="Q4" s="2"/>
      <c r="R4" s="2"/>
      <c r="S4" s="2"/>
      <c r="T4" s="2"/>
      <c r="U4" s="2"/>
      <c r="V4" s="2"/>
      <c r="W4" s="2"/>
      <c r="Y4" s="1" t="s">
        <v>205</v>
      </c>
      <c r="Z4" s="2"/>
      <c r="AA4" s="2"/>
      <c r="AB4" s="2"/>
      <c r="AC4" s="2"/>
      <c r="AD4" s="2"/>
      <c r="AE4" s="2"/>
      <c r="AF4" s="2"/>
      <c r="AG4" s="2"/>
      <c r="AH4" s="2"/>
      <c r="AI4" s="2"/>
      <c r="AJ4" s="2"/>
      <c r="AK4" s="2"/>
      <c r="AL4" s="2"/>
      <c r="AM4" s="2"/>
      <c r="AN4" s="2"/>
      <c r="AO4" s="2"/>
      <c r="AP4" s="2"/>
      <c r="AQ4" s="2"/>
      <c r="AR4" s="2"/>
      <c r="AS4" s="2"/>
      <c r="AT4" s="2"/>
      <c r="AU4" s="2"/>
      <c r="AV4" s="2"/>
      <c r="AW4" s="2"/>
      <c r="AX4" s="2"/>
      <c r="BR4" s="2"/>
      <c r="BS4" s="2"/>
      <c r="BT4" s="2"/>
      <c r="BU4" s="2"/>
      <c r="BV4" s="2"/>
      <c r="BW4" s="2"/>
      <c r="BX4" s="2"/>
      <c r="BY4" s="2"/>
      <c r="BZ4" s="2"/>
      <c r="CA4" s="2"/>
      <c r="CB4" s="2"/>
      <c r="CC4" s="2"/>
    </row>
    <row r="5" spans="1:81" x14ac:dyDescent="0.25">
      <c r="A5" s="2" t="s">
        <v>31</v>
      </c>
      <c r="B5" s="2"/>
      <c r="C5" s="2"/>
      <c r="D5" s="2"/>
      <c r="E5" s="2"/>
      <c r="F5" s="2"/>
      <c r="G5" s="2"/>
      <c r="H5" s="2"/>
      <c r="I5" s="2"/>
      <c r="J5" s="2"/>
      <c r="K5" s="2"/>
      <c r="L5" s="2"/>
      <c r="M5" s="2"/>
      <c r="N5" s="2"/>
      <c r="O5" s="2"/>
      <c r="P5" s="2"/>
      <c r="Q5" s="2"/>
      <c r="R5" s="2"/>
      <c r="S5" s="2"/>
      <c r="T5" s="2"/>
      <c r="U5" s="2"/>
      <c r="V5" s="2"/>
      <c r="W5" s="2"/>
      <c r="Y5" s="1" t="s">
        <v>161</v>
      </c>
      <c r="Z5" s="2"/>
      <c r="AA5" s="2"/>
      <c r="AB5" s="2"/>
      <c r="AC5" s="2"/>
      <c r="AD5" s="2"/>
      <c r="AE5" s="2"/>
      <c r="AF5" s="2"/>
      <c r="AG5" s="2"/>
      <c r="AH5" s="2"/>
      <c r="AI5" s="2"/>
      <c r="AJ5" s="2"/>
      <c r="AK5" s="2"/>
      <c r="BR5" s="2"/>
      <c r="BS5" s="1"/>
      <c r="BT5" s="2"/>
      <c r="BU5" s="2"/>
      <c r="BV5" s="2"/>
      <c r="BW5" s="2"/>
      <c r="BX5" s="2"/>
      <c r="BY5" s="2"/>
      <c r="BZ5" s="2"/>
      <c r="CA5" s="2"/>
      <c r="CB5" s="2"/>
      <c r="CC5" s="2"/>
    </row>
    <row r="6" spans="1:81" x14ac:dyDescent="0.25">
      <c r="A6" s="2"/>
      <c r="B6" s="2"/>
      <c r="C6" s="2"/>
      <c r="D6" s="2"/>
      <c r="E6" s="2"/>
      <c r="F6" s="2"/>
      <c r="G6" s="2"/>
      <c r="H6" s="2"/>
      <c r="I6" s="2"/>
      <c r="J6" s="2"/>
      <c r="K6" s="2"/>
      <c r="L6" s="2"/>
      <c r="M6" s="2"/>
      <c r="N6" s="2"/>
      <c r="P6" s="2"/>
      <c r="Q6" s="2"/>
      <c r="R6" s="2"/>
      <c r="S6" s="2"/>
      <c r="T6" s="2"/>
      <c r="U6" s="2"/>
      <c r="V6" s="2"/>
      <c r="W6" s="2"/>
      <c r="Y6" s="2" t="s">
        <v>31</v>
      </c>
      <c r="Z6" s="2"/>
      <c r="AA6" s="2"/>
      <c r="AB6" s="2"/>
      <c r="AC6" s="2"/>
      <c r="AD6" s="2"/>
      <c r="AE6" s="2"/>
      <c r="AF6" s="2"/>
      <c r="AG6" s="2"/>
      <c r="AH6" s="2"/>
      <c r="AI6" s="2"/>
      <c r="AJ6" s="2"/>
      <c r="AK6" s="2"/>
      <c r="BR6" s="2"/>
      <c r="BS6" s="1"/>
      <c r="BT6" s="2"/>
      <c r="BU6" s="2"/>
      <c r="BV6" s="2"/>
      <c r="BW6" s="2"/>
      <c r="BX6" s="2"/>
      <c r="BY6" s="2"/>
      <c r="BZ6" s="2"/>
      <c r="CA6" s="2"/>
      <c r="CB6" s="2"/>
      <c r="CC6" s="2"/>
    </row>
    <row r="7" spans="1:81" x14ac:dyDescent="0.25">
      <c r="A7" s="2" t="s">
        <v>206</v>
      </c>
      <c r="B7" s="2"/>
      <c r="C7" s="2"/>
      <c r="D7" s="2"/>
      <c r="E7" s="2"/>
      <c r="F7" s="2"/>
      <c r="G7" s="2"/>
      <c r="H7" s="2"/>
      <c r="I7" s="2"/>
      <c r="J7" s="2"/>
      <c r="K7" s="2"/>
      <c r="L7" s="2"/>
      <c r="M7" s="2"/>
      <c r="N7" s="2"/>
      <c r="O7" s="2"/>
      <c r="P7" s="2"/>
      <c r="Q7" s="2"/>
      <c r="R7" s="2"/>
      <c r="S7" s="2"/>
      <c r="T7" s="2"/>
      <c r="U7" s="2"/>
      <c r="V7" s="2"/>
      <c r="W7" s="2"/>
      <c r="Y7" s="2"/>
      <c r="Z7" s="2"/>
      <c r="AA7" s="2"/>
      <c r="AB7" s="2"/>
      <c r="AC7" s="2"/>
      <c r="AD7" s="2"/>
      <c r="AE7" s="2"/>
      <c r="AF7" s="2"/>
      <c r="AG7" s="2"/>
      <c r="AH7" s="2"/>
      <c r="AI7" s="2"/>
      <c r="AJ7" s="2"/>
      <c r="AK7" s="2"/>
      <c r="BR7" s="2"/>
      <c r="BS7" s="2"/>
      <c r="BT7" s="2"/>
      <c r="BU7" s="2"/>
      <c r="BV7" s="2"/>
      <c r="BW7" s="2"/>
      <c r="BX7" s="2"/>
      <c r="BY7" s="2"/>
      <c r="BZ7" s="2"/>
      <c r="CA7" s="2"/>
      <c r="CB7" s="2"/>
      <c r="CC7" s="2"/>
    </row>
    <row r="8" spans="1:81" x14ac:dyDescent="0.25">
      <c r="A8" s="2" t="s">
        <v>207</v>
      </c>
      <c r="B8" s="2"/>
      <c r="C8" s="2"/>
      <c r="D8" s="2"/>
      <c r="E8" s="2"/>
      <c r="F8" s="2"/>
      <c r="G8" s="2"/>
      <c r="H8" s="2"/>
      <c r="I8" s="2"/>
      <c r="J8" s="2"/>
      <c r="K8" s="2"/>
      <c r="L8" s="2"/>
      <c r="M8" s="2"/>
      <c r="N8" s="2"/>
      <c r="O8" s="1" t="s">
        <v>151</v>
      </c>
      <c r="P8" s="2"/>
      <c r="Q8" s="2"/>
      <c r="R8" s="2"/>
      <c r="S8" s="2"/>
      <c r="T8" s="2"/>
      <c r="U8" s="2"/>
      <c r="V8" s="2"/>
      <c r="W8" s="2"/>
      <c r="Y8" s="135" t="s">
        <v>209</v>
      </c>
      <c r="Z8" s="2"/>
      <c r="AA8" s="2"/>
      <c r="AB8" s="2"/>
      <c r="AC8" s="2"/>
      <c r="AD8" s="2"/>
      <c r="AE8" s="2"/>
      <c r="AF8" s="2"/>
      <c r="AG8" s="2"/>
      <c r="AH8" s="2"/>
      <c r="AI8" s="2"/>
      <c r="AJ8" s="2"/>
      <c r="AK8" s="2"/>
      <c r="AM8" s="1" t="s">
        <v>166</v>
      </c>
      <c r="BR8" s="2"/>
    </row>
    <row r="9" spans="1:81" x14ac:dyDescent="0.25">
      <c r="A9" s="2"/>
      <c r="B9" s="2"/>
      <c r="C9" s="2"/>
      <c r="D9" s="2"/>
      <c r="E9" s="2"/>
      <c r="F9" s="2"/>
      <c r="G9" s="2"/>
      <c r="H9" s="2"/>
      <c r="I9" s="2"/>
      <c r="J9" s="2"/>
      <c r="K9" s="2"/>
      <c r="L9" s="2"/>
      <c r="M9" s="2"/>
      <c r="N9" s="81"/>
      <c r="O9" s="14" t="s">
        <v>163</v>
      </c>
      <c r="P9" s="14"/>
      <c r="Q9" s="14"/>
      <c r="R9" s="14"/>
      <c r="S9" s="2"/>
      <c r="T9" s="2"/>
      <c r="U9" s="2"/>
      <c r="V9" s="2"/>
      <c r="W9" s="2"/>
      <c r="Y9" s="2" t="s">
        <v>210</v>
      </c>
      <c r="Z9" s="2"/>
      <c r="AA9" s="2"/>
      <c r="AB9" s="2"/>
      <c r="AC9" s="2"/>
      <c r="AD9" s="2"/>
      <c r="AE9" s="2"/>
      <c r="AF9" s="2"/>
      <c r="AG9" s="2"/>
      <c r="AH9" s="2"/>
      <c r="AI9" s="2"/>
      <c r="AJ9" s="2"/>
      <c r="AK9" s="2"/>
      <c r="AL9" s="2"/>
      <c r="AM9" s="14" t="s">
        <v>163</v>
      </c>
      <c r="AN9" s="2"/>
      <c r="AO9" s="2"/>
      <c r="AP9" s="2"/>
      <c r="AQ9" s="2"/>
      <c r="AR9" s="2"/>
      <c r="AS9" s="2"/>
      <c r="AT9" s="2"/>
      <c r="AU9" s="2"/>
      <c r="AV9" s="2"/>
      <c r="AW9" s="2"/>
      <c r="AX9" s="2"/>
      <c r="BR9" s="2"/>
    </row>
    <row r="10" spans="1:81" x14ac:dyDescent="0.25">
      <c r="A10" s="2"/>
      <c r="B10" s="1" t="s">
        <v>20</v>
      </c>
      <c r="C10" s="2"/>
      <c r="D10" s="2"/>
      <c r="E10" s="1"/>
      <c r="F10" s="1" t="s">
        <v>21</v>
      </c>
      <c r="G10" s="2"/>
      <c r="H10" s="2"/>
      <c r="I10" s="2"/>
      <c r="J10" s="2"/>
      <c r="K10" s="2"/>
      <c r="L10" s="2"/>
      <c r="M10" s="2"/>
      <c r="N10" s="81"/>
      <c r="T10" s="1"/>
      <c r="U10" s="2"/>
      <c r="V10" s="2"/>
      <c r="W10" s="2"/>
      <c r="AJ10" s="2"/>
      <c r="AK10" s="2"/>
      <c r="AL10" s="2"/>
      <c r="AN10" s="1"/>
      <c r="AO10" s="2"/>
      <c r="AP10" s="2"/>
      <c r="AQ10" s="2"/>
      <c r="AR10" s="2"/>
      <c r="AS10" s="2"/>
      <c r="AT10" s="2"/>
      <c r="AU10" s="2"/>
      <c r="AV10" s="2"/>
      <c r="AW10" s="2"/>
      <c r="AX10" s="2"/>
      <c r="BR10" s="2"/>
    </row>
    <row r="11" spans="1:81" x14ac:dyDescent="0.25">
      <c r="A11" s="32" t="s">
        <v>19</v>
      </c>
      <c r="B11" s="5">
        <v>13</v>
      </c>
      <c r="C11" s="5">
        <v>18</v>
      </c>
      <c r="D11" s="5">
        <v>23</v>
      </c>
      <c r="E11" s="5">
        <v>28</v>
      </c>
      <c r="F11" s="5">
        <v>3</v>
      </c>
      <c r="G11" s="5">
        <v>8</v>
      </c>
      <c r="H11" s="5">
        <v>13</v>
      </c>
      <c r="I11" s="5">
        <v>18</v>
      </c>
      <c r="J11" s="5">
        <v>23</v>
      </c>
      <c r="K11" s="7" t="s">
        <v>24</v>
      </c>
      <c r="L11" s="2"/>
      <c r="M11" s="2"/>
      <c r="N11" s="28" t="s">
        <v>154</v>
      </c>
      <c r="O11" s="131" t="s">
        <v>19</v>
      </c>
      <c r="P11" s="191">
        <v>2013</v>
      </c>
      <c r="Q11" s="115">
        <v>2014</v>
      </c>
      <c r="R11" s="115">
        <v>2015</v>
      </c>
      <c r="S11" s="235">
        <v>2016</v>
      </c>
      <c r="T11" s="115" t="s">
        <v>61</v>
      </c>
      <c r="X11" s="81" t="s">
        <v>154</v>
      </c>
      <c r="Y11" s="131" t="s">
        <v>39</v>
      </c>
      <c r="Z11" s="188">
        <v>41390</v>
      </c>
      <c r="AA11" s="188">
        <v>41394</v>
      </c>
      <c r="AB11" s="188">
        <v>41396</v>
      </c>
      <c r="AC11" s="188">
        <v>41398</v>
      </c>
      <c r="AD11" s="188">
        <v>41402</v>
      </c>
      <c r="AE11" s="188">
        <v>41404</v>
      </c>
      <c r="AF11" s="188">
        <v>41407</v>
      </c>
      <c r="AG11" s="188">
        <v>41411</v>
      </c>
      <c r="AH11" s="188">
        <v>41417</v>
      </c>
      <c r="AI11" s="115" t="s">
        <v>157</v>
      </c>
      <c r="AJ11" s="2"/>
      <c r="AK11" s="2"/>
      <c r="AL11" s="28" t="s">
        <v>154</v>
      </c>
      <c r="AM11" s="131" t="s">
        <v>19</v>
      </c>
      <c r="AN11" s="191">
        <v>2013</v>
      </c>
      <c r="AO11" s="115">
        <v>2014</v>
      </c>
      <c r="AP11" s="115">
        <v>2015</v>
      </c>
      <c r="AQ11" s="235">
        <v>2016</v>
      </c>
      <c r="AR11" s="115" t="s">
        <v>61</v>
      </c>
      <c r="AX11" s="2"/>
      <c r="BR11" s="2"/>
    </row>
    <row r="12" spans="1:81" ht="15" customHeight="1" x14ac:dyDescent="0.25">
      <c r="A12" s="3" t="s">
        <v>1</v>
      </c>
      <c r="B12" s="86">
        <v>0</v>
      </c>
      <c r="C12" s="86">
        <v>0</v>
      </c>
      <c r="D12" s="86">
        <v>0</v>
      </c>
      <c r="E12" s="86">
        <v>0</v>
      </c>
      <c r="F12" s="86">
        <v>0</v>
      </c>
      <c r="G12" s="86">
        <v>0</v>
      </c>
      <c r="H12" s="86">
        <v>4</v>
      </c>
      <c r="I12" s="86">
        <v>7</v>
      </c>
      <c r="J12" s="86">
        <v>3</v>
      </c>
      <c r="K12" s="86">
        <f t="shared" ref="K12:K46" si="0">SUM(B12:J12)</f>
        <v>14</v>
      </c>
      <c r="L12" s="2"/>
      <c r="N12" s="81">
        <v>1</v>
      </c>
      <c r="O12" s="3" t="s">
        <v>1</v>
      </c>
      <c r="P12" s="95">
        <v>14</v>
      </c>
      <c r="Q12" s="95">
        <v>13</v>
      </c>
      <c r="R12" s="95">
        <v>17</v>
      </c>
      <c r="S12" s="95">
        <v>10</v>
      </c>
      <c r="T12" s="95">
        <f>SUM(P12:S12)/4</f>
        <v>13.5</v>
      </c>
      <c r="Y12" s="102" t="s">
        <v>1</v>
      </c>
      <c r="Z12" s="95"/>
      <c r="AA12" s="95"/>
      <c r="AB12" s="95"/>
      <c r="AC12" s="95"/>
      <c r="AD12" s="95"/>
      <c r="AE12" s="95">
        <v>3</v>
      </c>
      <c r="AF12" s="95">
        <v>2</v>
      </c>
      <c r="AG12" s="95">
        <v>1</v>
      </c>
      <c r="AH12" s="95"/>
      <c r="AI12" s="95">
        <f t="shared" ref="AI12:AI44" si="1">SUM(Z12:AH12)</f>
        <v>6</v>
      </c>
      <c r="AJ12" s="2"/>
      <c r="AK12" s="2"/>
      <c r="AL12" s="81">
        <v>1</v>
      </c>
      <c r="AM12" s="3" t="s">
        <v>1</v>
      </c>
      <c r="AN12" s="95">
        <v>6</v>
      </c>
      <c r="AO12" s="95">
        <v>3</v>
      </c>
      <c r="AP12" s="95">
        <v>10</v>
      </c>
      <c r="AQ12" s="95">
        <v>5</v>
      </c>
      <c r="AR12" s="95">
        <f>SUM(AN12:AQ12)/4</f>
        <v>6</v>
      </c>
      <c r="AX12" s="2"/>
      <c r="BR12" s="2"/>
    </row>
    <row r="13" spans="1:81" x14ac:dyDescent="0.25">
      <c r="A13" s="92" t="s">
        <v>49</v>
      </c>
      <c r="B13" s="86">
        <v>0</v>
      </c>
      <c r="C13" s="86">
        <v>0</v>
      </c>
      <c r="D13" s="86">
        <v>0</v>
      </c>
      <c r="E13" s="86">
        <v>0</v>
      </c>
      <c r="F13" s="86">
        <v>0</v>
      </c>
      <c r="G13" s="86">
        <v>0</v>
      </c>
      <c r="H13" s="86">
        <v>0</v>
      </c>
      <c r="I13" s="86">
        <v>0</v>
      </c>
      <c r="J13" s="86">
        <v>0</v>
      </c>
      <c r="K13" s="86">
        <f t="shared" si="0"/>
        <v>0</v>
      </c>
      <c r="L13" s="2"/>
      <c r="N13" s="81">
        <v>2</v>
      </c>
      <c r="O13" s="92" t="s">
        <v>45</v>
      </c>
      <c r="P13" s="95">
        <v>0</v>
      </c>
      <c r="Q13" s="95">
        <v>0</v>
      </c>
      <c r="R13" s="95">
        <v>2</v>
      </c>
      <c r="S13" s="171">
        <v>0</v>
      </c>
      <c r="T13" s="95">
        <f t="shared" ref="T13:T22" si="2">SUM(P13:S13)/4</f>
        <v>0.5</v>
      </c>
      <c r="Y13" s="102" t="s">
        <v>158</v>
      </c>
      <c r="Z13" s="95"/>
      <c r="AA13" s="95"/>
      <c r="AB13" s="95"/>
      <c r="AC13" s="95"/>
      <c r="AD13" s="95"/>
      <c r="AE13" s="95"/>
      <c r="AF13" s="95"/>
      <c r="AG13" s="95"/>
      <c r="AH13" s="95"/>
      <c r="AI13" s="95">
        <f t="shared" si="1"/>
        <v>0</v>
      </c>
      <c r="AJ13" s="2"/>
      <c r="AK13" s="2"/>
      <c r="AL13" s="81">
        <v>2</v>
      </c>
      <c r="AM13" s="92" t="s">
        <v>45</v>
      </c>
      <c r="AN13" s="95">
        <v>5</v>
      </c>
      <c r="AO13" s="95">
        <v>0</v>
      </c>
      <c r="AP13" s="95">
        <v>0</v>
      </c>
      <c r="AQ13" s="95">
        <v>0</v>
      </c>
      <c r="AR13" s="95">
        <f t="shared" ref="AR13:AR37" si="3">SUM(AN13:AQ13)/4</f>
        <v>1.25</v>
      </c>
      <c r="AX13" s="2"/>
      <c r="BR13" s="2"/>
    </row>
    <row r="14" spans="1:81" x14ac:dyDescent="0.25">
      <c r="A14" s="92" t="s">
        <v>45</v>
      </c>
      <c r="B14" s="86">
        <v>0</v>
      </c>
      <c r="C14" s="86">
        <v>0</v>
      </c>
      <c r="D14" s="86">
        <v>0</v>
      </c>
      <c r="E14" s="86">
        <v>0</v>
      </c>
      <c r="F14" s="86">
        <v>0</v>
      </c>
      <c r="G14" s="86">
        <v>0</v>
      </c>
      <c r="H14" s="86">
        <v>0</v>
      </c>
      <c r="I14" s="86">
        <v>0</v>
      </c>
      <c r="J14" s="86">
        <v>0</v>
      </c>
      <c r="K14" s="86">
        <f t="shared" si="0"/>
        <v>0</v>
      </c>
      <c r="L14" s="2"/>
      <c r="N14" s="81">
        <v>3</v>
      </c>
      <c r="O14" s="92" t="s">
        <v>41</v>
      </c>
      <c r="P14" s="95">
        <v>10</v>
      </c>
      <c r="Q14" s="95">
        <v>1</v>
      </c>
      <c r="R14" s="95">
        <v>8</v>
      </c>
      <c r="S14" s="95">
        <v>7</v>
      </c>
      <c r="T14" s="95">
        <f t="shared" si="2"/>
        <v>6.5</v>
      </c>
      <c r="Y14" s="102" t="s">
        <v>92</v>
      </c>
      <c r="Z14" s="95"/>
      <c r="AA14" s="95"/>
      <c r="AB14" s="95"/>
      <c r="AC14" s="95"/>
      <c r="AD14" s="95"/>
      <c r="AE14" s="95"/>
      <c r="AF14" s="95"/>
      <c r="AG14" s="95">
        <v>5</v>
      </c>
      <c r="AH14" s="95"/>
      <c r="AI14" s="95">
        <f t="shared" si="1"/>
        <v>5</v>
      </c>
      <c r="AJ14" s="2"/>
      <c r="AK14" s="2"/>
      <c r="AL14" s="81">
        <v>3</v>
      </c>
      <c r="AM14" s="92" t="s">
        <v>41</v>
      </c>
      <c r="AN14" s="95">
        <v>1</v>
      </c>
      <c r="AO14" s="95">
        <v>2</v>
      </c>
      <c r="AP14" s="95">
        <v>7</v>
      </c>
      <c r="AQ14" s="95">
        <v>8</v>
      </c>
      <c r="AR14" s="95">
        <f t="shared" si="3"/>
        <v>4.5</v>
      </c>
      <c r="AX14" s="2"/>
      <c r="BR14" s="2"/>
    </row>
    <row r="15" spans="1:81" x14ac:dyDescent="0.25">
      <c r="A15" s="92" t="s">
        <v>41</v>
      </c>
      <c r="B15" s="86">
        <v>0</v>
      </c>
      <c r="C15" s="86">
        <v>0</v>
      </c>
      <c r="D15" s="86">
        <v>0</v>
      </c>
      <c r="E15" s="86">
        <v>2</v>
      </c>
      <c r="F15" s="86">
        <v>3</v>
      </c>
      <c r="G15" s="86"/>
      <c r="H15" s="86">
        <v>5</v>
      </c>
      <c r="I15" s="86">
        <v>0</v>
      </c>
      <c r="J15" s="86">
        <v>0</v>
      </c>
      <c r="K15" s="86">
        <f t="shared" si="0"/>
        <v>10</v>
      </c>
      <c r="L15" s="2"/>
      <c r="N15" s="81">
        <v>4</v>
      </c>
      <c r="O15" s="3" t="s">
        <v>2</v>
      </c>
      <c r="P15" s="95">
        <v>40</v>
      </c>
      <c r="Q15" s="95">
        <v>48</v>
      </c>
      <c r="R15" s="95">
        <v>40</v>
      </c>
      <c r="S15" s="95">
        <v>16</v>
      </c>
      <c r="T15" s="95">
        <f t="shared" si="2"/>
        <v>36</v>
      </c>
      <c r="Y15" s="102" t="s">
        <v>41</v>
      </c>
      <c r="Z15" s="95"/>
      <c r="AA15" s="95"/>
      <c r="AB15" s="95"/>
      <c r="AC15" s="95"/>
      <c r="AD15" s="95"/>
      <c r="AE15" s="95"/>
      <c r="AF15" s="95"/>
      <c r="AG15" s="95">
        <v>1</v>
      </c>
      <c r="AH15" s="95"/>
      <c r="AI15" s="95">
        <f t="shared" si="1"/>
        <v>1</v>
      </c>
      <c r="AJ15" s="2"/>
      <c r="AK15" s="2"/>
      <c r="AL15" s="81">
        <v>4</v>
      </c>
      <c r="AM15" s="3" t="s">
        <v>2</v>
      </c>
      <c r="AN15" s="95">
        <v>59</v>
      </c>
      <c r="AO15" s="95">
        <v>19</v>
      </c>
      <c r="AP15" s="95">
        <v>40</v>
      </c>
      <c r="AQ15" s="95">
        <v>70</v>
      </c>
      <c r="AR15" s="95">
        <f t="shared" si="3"/>
        <v>47</v>
      </c>
      <c r="AX15" s="2"/>
      <c r="BR15" s="2"/>
    </row>
    <row r="16" spans="1:81" x14ac:dyDescent="0.25">
      <c r="A16" s="3" t="s">
        <v>2</v>
      </c>
      <c r="B16" s="86">
        <v>0</v>
      </c>
      <c r="C16" s="86">
        <v>0</v>
      </c>
      <c r="D16" s="86">
        <v>0</v>
      </c>
      <c r="E16" s="86">
        <v>6</v>
      </c>
      <c r="F16" s="23">
        <v>6</v>
      </c>
      <c r="G16" s="23">
        <v>22</v>
      </c>
      <c r="H16" s="23">
        <v>6</v>
      </c>
      <c r="I16" s="86">
        <v>0</v>
      </c>
      <c r="J16" s="86">
        <v>0</v>
      </c>
      <c r="K16" s="86">
        <f t="shared" si="0"/>
        <v>40</v>
      </c>
      <c r="L16" s="2"/>
      <c r="N16" s="81"/>
      <c r="O16" s="189" t="s">
        <v>208</v>
      </c>
      <c r="P16" s="95">
        <v>15</v>
      </c>
      <c r="Q16" s="95">
        <v>0</v>
      </c>
      <c r="R16" s="95">
        <v>0</v>
      </c>
      <c r="S16" s="95">
        <v>0</v>
      </c>
      <c r="T16" s="95">
        <f t="shared" si="2"/>
        <v>3.75</v>
      </c>
      <c r="Y16" s="102" t="s">
        <v>2</v>
      </c>
      <c r="Z16" s="95"/>
      <c r="AA16" s="95">
        <v>11</v>
      </c>
      <c r="AB16" s="95">
        <v>9</v>
      </c>
      <c r="AC16" s="95">
        <v>22</v>
      </c>
      <c r="AD16" s="95"/>
      <c r="AE16" s="95">
        <v>10</v>
      </c>
      <c r="AF16" s="95">
        <v>3</v>
      </c>
      <c r="AG16" s="95">
        <v>4</v>
      </c>
      <c r="AH16" s="95"/>
      <c r="AI16" s="95">
        <f t="shared" si="1"/>
        <v>59</v>
      </c>
      <c r="AJ16" s="2"/>
      <c r="AK16" s="2"/>
      <c r="AL16" s="81">
        <v>5</v>
      </c>
      <c r="AM16" s="3" t="s">
        <v>3</v>
      </c>
      <c r="AN16" s="95">
        <v>34</v>
      </c>
      <c r="AO16" s="95">
        <v>16</v>
      </c>
      <c r="AP16" s="95">
        <v>17</v>
      </c>
      <c r="AQ16" s="95">
        <v>18</v>
      </c>
      <c r="AR16" s="95">
        <f t="shared" si="3"/>
        <v>21.25</v>
      </c>
      <c r="AX16" s="2"/>
      <c r="BR16" s="2"/>
    </row>
    <row r="17" spans="1:81" x14ac:dyDescent="0.25">
      <c r="A17" s="92" t="s">
        <v>43</v>
      </c>
      <c r="B17" s="86">
        <v>0</v>
      </c>
      <c r="C17" s="86">
        <v>0</v>
      </c>
      <c r="D17" s="86">
        <v>1</v>
      </c>
      <c r="E17" s="86">
        <v>0</v>
      </c>
      <c r="F17" s="86">
        <v>0</v>
      </c>
      <c r="G17" s="86">
        <v>0</v>
      </c>
      <c r="H17" s="86">
        <v>0</v>
      </c>
      <c r="I17" s="86">
        <v>0</v>
      </c>
      <c r="J17" s="86">
        <v>0</v>
      </c>
      <c r="K17" s="86">
        <f t="shared" si="0"/>
        <v>1</v>
      </c>
      <c r="L17" s="2"/>
      <c r="N17" s="81">
        <v>5</v>
      </c>
      <c r="O17" s="92" t="s">
        <v>43</v>
      </c>
      <c r="P17" s="95">
        <v>1</v>
      </c>
      <c r="Q17" s="95">
        <v>0</v>
      </c>
      <c r="R17" s="95">
        <v>0</v>
      </c>
      <c r="S17" s="171">
        <v>0</v>
      </c>
      <c r="T17" s="95">
        <f t="shared" si="2"/>
        <v>0.25</v>
      </c>
      <c r="Y17" s="102" t="s">
        <v>43</v>
      </c>
      <c r="Z17" s="95"/>
      <c r="AA17" s="95"/>
      <c r="AB17" s="95"/>
      <c r="AC17" s="95"/>
      <c r="AD17" s="95"/>
      <c r="AE17" s="95"/>
      <c r="AF17" s="95"/>
      <c r="AG17" s="95"/>
      <c r="AH17" s="95"/>
      <c r="AI17" s="95">
        <f t="shared" si="1"/>
        <v>0</v>
      </c>
      <c r="AJ17" s="2"/>
      <c r="AK17" s="2"/>
      <c r="AL17" s="81">
        <v>6</v>
      </c>
      <c r="AM17" s="3" t="s">
        <v>4</v>
      </c>
      <c r="AN17" s="95">
        <v>8</v>
      </c>
      <c r="AO17" s="95">
        <v>16</v>
      </c>
      <c r="AP17" s="95">
        <v>6</v>
      </c>
      <c r="AQ17" s="95">
        <v>13</v>
      </c>
      <c r="AR17" s="95">
        <f t="shared" si="3"/>
        <v>10.75</v>
      </c>
      <c r="AX17" s="2"/>
      <c r="BR17" s="2"/>
    </row>
    <row r="18" spans="1:81" x14ac:dyDescent="0.25">
      <c r="A18" s="3" t="s">
        <v>3</v>
      </c>
      <c r="B18" s="86">
        <v>0</v>
      </c>
      <c r="C18" s="86">
        <v>0</v>
      </c>
      <c r="D18" s="86">
        <v>9</v>
      </c>
      <c r="E18" s="86">
        <v>11</v>
      </c>
      <c r="F18" s="86">
        <v>4</v>
      </c>
      <c r="G18" s="86">
        <v>12</v>
      </c>
      <c r="H18" s="86">
        <v>4</v>
      </c>
      <c r="I18" s="86">
        <v>4</v>
      </c>
      <c r="J18" s="86">
        <v>0</v>
      </c>
      <c r="K18" s="86">
        <f t="shared" si="0"/>
        <v>44</v>
      </c>
      <c r="L18" s="2"/>
      <c r="N18" s="81">
        <v>6</v>
      </c>
      <c r="O18" s="3" t="s">
        <v>3</v>
      </c>
      <c r="P18" s="95">
        <v>44</v>
      </c>
      <c r="Q18" s="95">
        <v>39</v>
      </c>
      <c r="R18" s="95">
        <v>42</v>
      </c>
      <c r="S18" s="95">
        <v>50</v>
      </c>
      <c r="T18" s="95">
        <f t="shared" si="2"/>
        <v>43.75</v>
      </c>
      <c r="Y18" s="102" t="s">
        <v>3</v>
      </c>
      <c r="Z18" s="95"/>
      <c r="AA18" s="95">
        <v>11</v>
      </c>
      <c r="AB18" s="95">
        <v>6</v>
      </c>
      <c r="AC18" s="95">
        <v>9</v>
      </c>
      <c r="AD18" s="95"/>
      <c r="AE18" s="95"/>
      <c r="AF18" s="95">
        <v>1</v>
      </c>
      <c r="AG18" s="95">
        <v>3</v>
      </c>
      <c r="AH18" s="95">
        <v>4</v>
      </c>
      <c r="AI18" s="95">
        <f t="shared" si="1"/>
        <v>34</v>
      </c>
      <c r="AJ18" s="2"/>
      <c r="AK18" s="2"/>
      <c r="AL18" s="81">
        <v>7</v>
      </c>
      <c r="AM18" s="3" t="s">
        <v>7</v>
      </c>
      <c r="AN18" s="95">
        <v>43</v>
      </c>
      <c r="AO18" s="95">
        <v>58</v>
      </c>
      <c r="AP18" s="95">
        <v>8</v>
      </c>
      <c r="AQ18" s="95">
        <v>6</v>
      </c>
      <c r="AR18" s="95">
        <f t="shared" si="3"/>
        <v>28.75</v>
      </c>
      <c r="AX18" s="2"/>
      <c r="BR18" s="2"/>
    </row>
    <row r="19" spans="1:81" x14ac:dyDescent="0.25">
      <c r="A19" s="3" t="s">
        <v>4</v>
      </c>
      <c r="B19" s="86">
        <v>0</v>
      </c>
      <c r="C19" s="86">
        <v>0</v>
      </c>
      <c r="D19" s="86">
        <v>3</v>
      </c>
      <c r="E19" s="86">
        <v>8</v>
      </c>
      <c r="F19" s="86"/>
      <c r="G19" s="86">
        <v>1</v>
      </c>
      <c r="H19" s="86">
        <v>2</v>
      </c>
      <c r="I19" s="86">
        <v>4</v>
      </c>
      <c r="J19" s="86">
        <v>2</v>
      </c>
      <c r="K19" s="86">
        <f t="shared" si="0"/>
        <v>20</v>
      </c>
      <c r="L19" s="2"/>
      <c r="N19" s="81">
        <v>7</v>
      </c>
      <c r="O19" s="3" t="s">
        <v>4</v>
      </c>
      <c r="P19" s="95">
        <v>20</v>
      </c>
      <c r="Q19" s="95">
        <v>20</v>
      </c>
      <c r="R19" s="95">
        <v>2</v>
      </c>
      <c r="S19" s="95">
        <v>1</v>
      </c>
      <c r="T19" s="95">
        <f t="shared" si="2"/>
        <v>10.75</v>
      </c>
      <c r="Y19" s="102" t="s">
        <v>4</v>
      </c>
      <c r="Z19" s="95"/>
      <c r="AA19" s="95">
        <v>2</v>
      </c>
      <c r="AB19" s="95"/>
      <c r="AC19" s="95"/>
      <c r="AD19" s="95"/>
      <c r="AE19" s="95"/>
      <c r="AF19" s="95">
        <v>2</v>
      </c>
      <c r="AG19" s="95">
        <v>4</v>
      </c>
      <c r="AH19" s="95"/>
      <c r="AI19" s="95">
        <f t="shared" si="1"/>
        <v>8</v>
      </c>
      <c r="AJ19" s="2"/>
      <c r="AK19" s="2"/>
      <c r="AL19" s="81">
        <v>8</v>
      </c>
      <c r="AM19" s="92" t="s">
        <v>50</v>
      </c>
      <c r="AN19" s="95">
        <v>1</v>
      </c>
      <c r="AO19" s="95">
        <v>0</v>
      </c>
      <c r="AP19" s="95">
        <v>0</v>
      </c>
      <c r="AQ19" s="95">
        <v>0</v>
      </c>
      <c r="AR19" s="211">
        <f t="shared" si="3"/>
        <v>0.25</v>
      </c>
      <c r="AX19" s="2"/>
      <c r="BR19" s="2"/>
    </row>
    <row r="20" spans="1:81" x14ac:dyDescent="0.25">
      <c r="A20" s="92" t="s">
        <v>48</v>
      </c>
      <c r="B20" s="86">
        <v>0</v>
      </c>
      <c r="C20" s="86">
        <v>0</v>
      </c>
      <c r="D20" s="86">
        <v>18</v>
      </c>
      <c r="E20" s="86">
        <v>21</v>
      </c>
      <c r="F20" s="86">
        <v>5</v>
      </c>
      <c r="G20" s="86">
        <v>0</v>
      </c>
      <c r="H20" s="86">
        <v>0</v>
      </c>
      <c r="I20" s="86">
        <v>1</v>
      </c>
      <c r="J20" s="86">
        <v>0</v>
      </c>
      <c r="K20" s="86">
        <f t="shared" si="0"/>
        <v>45</v>
      </c>
      <c r="L20" s="2"/>
      <c r="N20" s="81"/>
      <c r="O20" s="92" t="s">
        <v>48</v>
      </c>
      <c r="P20" s="95">
        <v>45</v>
      </c>
      <c r="Q20" s="95">
        <v>0</v>
      </c>
      <c r="R20" s="95">
        <v>0</v>
      </c>
      <c r="S20" s="95">
        <v>1</v>
      </c>
      <c r="T20" s="95">
        <f t="shared" si="2"/>
        <v>11.5</v>
      </c>
      <c r="Y20" s="102" t="s">
        <v>48</v>
      </c>
      <c r="Z20" s="95"/>
      <c r="AA20" s="95"/>
      <c r="AB20" s="95"/>
      <c r="AC20" s="95"/>
      <c r="AD20" s="95"/>
      <c r="AE20" s="95"/>
      <c r="AF20" s="95"/>
      <c r="AG20" s="95"/>
      <c r="AH20" s="95"/>
      <c r="AI20" s="95">
        <f t="shared" si="1"/>
        <v>0</v>
      </c>
      <c r="AJ20" s="2"/>
      <c r="AK20" s="2"/>
      <c r="AL20" s="81">
        <v>9</v>
      </c>
      <c r="AM20" s="92" t="s">
        <v>51</v>
      </c>
      <c r="AN20" s="95">
        <v>25</v>
      </c>
      <c r="AO20" s="95">
        <v>8</v>
      </c>
      <c r="AP20" s="95">
        <v>12</v>
      </c>
      <c r="AQ20" s="95">
        <v>21</v>
      </c>
      <c r="AR20" s="95">
        <f t="shared" si="3"/>
        <v>16.5</v>
      </c>
      <c r="AX20" s="2"/>
      <c r="BR20" s="2"/>
    </row>
    <row r="21" spans="1:81" x14ac:dyDescent="0.25">
      <c r="A21" s="3" t="s">
        <v>6</v>
      </c>
      <c r="B21" s="86">
        <v>0</v>
      </c>
      <c r="C21" s="86">
        <v>0</v>
      </c>
      <c r="D21" s="86">
        <v>0</v>
      </c>
      <c r="E21" s="86">
        <v>0</v>
      </c>
      <c r="F21" s="86">
        <v>0</v>
      </c>
      <c r="G21" s="86">
        <v>0</v>
      </c>
      <c r="H21" s="86">
        <v>0</v>
      </c>
      <c r="I21" s="86">
        <v>0</v>
      </c>
      <c r="J21" s="86">
        <v>0</v>
      </c>
      <c r="K21" s="86">
        <f t="shared" si="0"/>
        <v>0</v>
      </c>
      <c r="L21" s="2"/>
      <c r="N21" s="81">
        <v>8</v>
      </c>
      <c r="O21" s="3" t="s">
        <v>6</v>
      </c>
      <c r="P21" s="95">
        <v>0</v>
      </c>
      <c r="Q21" s="95">
        <v>0</v>
      </c>
      <c r="R21" s="95">
        <v>6</v>
      </c>
      <c r="S21" s="95">
        <v>5</v>
      </c>
      <c r="T21" s="95">
        <f t="shared" si="2"/>
        <v>2.75</v>
      </c>
      <c r="Y21" s="102" t="s">
        <v>6</v>
      </c>
      <c r="Z21" s="95"/>
      <c r="AA21" s="95"/>
      <c r="AB21" s="95"/>
      <c r="AC21" s="95"/>
      <c r="AD21" s="95"/>
      <c r="AE21" s="95"/>
      <c r="AF21" s="95"/>
      <c r="AG21" s="95"/>
      <c r="AH21" s="95"/>
      <c r="AI21" s="95">
        <f t="shared" si="1"/>
        <v>0</v>
      </c>
      <c r="AJ21" s="2"/>
      <c r="AK21" s="2"/>
      <c r="AL21" s="81">
        <v>10</v>
      </c>
      <c r="AM21" s="92" t="s">
        <v>42</v>
      </c>
      <c r="AN21" s="95">
        <v>0</v>
      </c>
      <c r="AO21" s="95">
        <v>2</v>
      </c>
      <c r="AP21" s="95">
        <v>0</v>
      </c>
      <c r="AQ21" s="95">
        <v>1</v>
      </c>
      <c r="AR21" s="95">
        <f t="shared" si="3"/>
        <v>0.75</v>
      </c>
      <c r="AX21" s="2"/>
      <c r="BR21" s="2"/>
    </row>
    <row r="22" spans="1:81" x14ac:dyDescent="0.25">
      <c r="A22" s="3" t="s">
        <v>7</v>
      </c>
      <c r="B22" s="86">
        <v>0</v>
      </c>
      <c r="C22" s="86">
        <v>0</v>
      </c>
      <c r="D22" s="86">
        <v>0</v>
      </c>
      <c r="E22" s="86">
        <v>0</v>
      </c>
      <c r="F22" s="86">
        <v>48</v>
      </c>
      <c r="G22" s="86">
        <v>0</v>
      </c>
      <c r="H22" s="86">
        <v>21</v>
      </c>
      <c r="I22" s="86">
        <v>1</v>
      </c>
      <c r="J22" s="86">
        <v>5</v>
      </c>
      <c r="K22" s="86">
        <f t="shared" si="0"/>
        <v>75</v>
      </c>
      <c r="L22" s="2"/>
      <c r="N22" s="81">
        <v>9</v>
      </c>
      <c r="O22" s="3" t="s">
        <v>7</v>
      </c>
      <c r="P22" s="95">
        <v>75</v>
      </c>
      <c r="Q22" s="95">
        <v>29</v>
      </c>
      <c r="R22" s="95">
        <v>2</v>
      </c>
      <c r="S22" s="95">
        <v>8</v>
      </c>
      <c r="T22" s="95">
        <f t="shared" si="2"/>
        <v>28.5</v>
      </c>
      <c r="Y22" s="102" t="s">
        <v>7</v>
      </c>
      <c r="Z22" s="95"/>
      <c r="AA22" s="95"/>
      <c r="AB22" s="95"/>
      <c r="AC22" s="95">
        <v>3</v>
      </c>
      <c r="AD22" s="95">
        <v>9</v>
      </c>
      <c r="AE22" s="95">
        <v>4</v>
      </c>
      <c r="AF22" s="95">
        <v>7</v>
      </c>
      <c r="AG22" s="95">
        <v>17</v>
      </c>
      <c r="AH22" s="95">
        <v>3</v>
      </c>
      <c r="AI22" s="95">
        <f t="shared" si="1"/>
        <v>43</v>
      </c>
      <c r="AJ22" s="2"/>
      <c r="AK22" s="2"/>
      <c r="AL22" s="81">
        <v>11</v>
      </c>
      <c r="AM22" s="102" t="s">
        <v>44</v>
      </c>
      <c r="AQ22" s="95">
        <v>2</v>
      </c>
      <c r="AR22">
        <f t="shared" si="3"/>
        <v>0.5</v>
      </c>
      <c r="AX22" s="2"/>
      <c r="BR22" s="2"/>
    </row>
    <row r="23" spans="1:81" x14ac:dyDescent="0.25">
      <c r="A23" s="92" t="s">
        <v>50</v>
      </c>
      <c r="B23" s="86">
        <v>0</v>
      </c>
      <c r="C23" s="86">
        <v>0</v>
      </c>
      <c r="D23" s="86">
        <v>0</v>
      </c>
      <c r="E23" s="86">
        <v>0</v>
      </c>
      <c r="F23" s="86">
        <v>0</v>
      </c>
      <c r="G23" s="86">
        <v>0</v>
      </c>
      <c r="H23" s="86">
        <v>0</v>
      </c>
      <c r="I23" s="86">
        <v>0</v>
      </c>
      <c r="J23" s="86">
        <v>0</v>
      </c>
      <c r="K23" s="86">
        <f t="shared" si="0"/>
        <v>0</v>
      </c>
      <c r="L23" s="2"/>
      <c r="N23" s="81">
        <v>10</v>
      </c>
      <c r="O23" s="92" t="s">
        <v>51</v>
      </c>
      <c r="P23" s="95">
        <v>1</v>
      </c>
      <c r="Q23" s="95">
        <v>0</v>
      </c>
      <c r="R23" s="95">
        <v>0</v>
      </c>
      <c r="S23" s="171">
        <v>2</v>
      </c>
      <c r="T23" s="95">
        <f t="shared" ref="T23:T43" si="4">SUM(P23:S23)/4</f>
        <v>0.75</v>
      </c>
      <c r="Y23" s="102" t="s">
        <v>50</v>
      </c>
      <c r="Z23" s="95"/>
      <c r="AA23" s="95"/>
      <c r="AB23" s="95"/>
      <c r="AC23" s="95"/>
      <c r="AD23" s="95"/>
      <c r="AE23" s="95"/>
      <c r="AF23" s="95"/>
      <c r="AG23" s="95">
        <v>1</v>
      </c>
      <c r="AH23" s="95"/>
      <c r="AI23" s="95">
        <f t="shared" si="1"/>
        <v>1</v>
      </c>
      <c r="AJ23" s="2"/>
      <c r="AK23" s="2"/>
      <c r="AL23" s="81">
        <v>12</v>
      </c>
      <c r="AM23" s="3" t="s">
        <v>11</v>
      </c>
      <c r="AN23" s="95">
        <v>16950</v>
      </c>
      <c r="AO23" s="95">
        <v>588</v>
      </c>
      <c r="AP23" s="95">
        <v>4634</v>
      </c>
      <c r="AQ23" s="95">
        <v>2652</v>
      </c>
      <c r="AR23" s="95">
        <f t="shared" si="3"/>
        <v>6206</v>
      </c>
      <c r="AX23" s="2"/>
      <c r="BR23" s="2"/>
    </row>
    <row r="24" spans="1:81" x14ac:dyDescent="0.25">
      <c r="A24" s="92" t="s">
        <v>51</v>
      </c>
      <c r="B24" s="86">
        <v>0</v>
      </c>
      <c r="C24" s="86">
        <v>0</v>
      </c>
      <c r="D24" s="86">
        <v>0</v>
      </c>
      <c r="E24" s="86">
        <v>0</v>
      </c>
      <c r="F24" s="86">
        <v>0</v>
      </c>
      <c r="G24" s="86">
        <v>1</v>
      </c>
      <c r="H24" s="86">
        <v>0</v>
      </c>
      <c r="I24" s="86">
        <v>0</v>
      </c>
      <c r="J24" s="86">
        <v>0</v>
      </c>
      <c r="K24" s="86">
        <f t="shared" si="0"/>
        <v>1</v>
      </c>
      <c r="L24" s="2"/>
      <c r="N24" s="81">
        <v>11</v>
      </c>
      <c r="O24" s="92" t="s">
        <v>42</v>
      </c>
      <c r="P24" s="95">
        <v>1</v>
      </c>
      <c r="Q24" s="95">
        <v>0</v>
      </c>
      <c r="R24" s="95">
        <v>0</v>
      </c>
      <c r="S24" s="171">
        <v>0</v>
      </c>
      <c r="T24" s="95">
        <f t="shared" si="4"/>
        <v>0.25</v>
      </c>
      <c r="Y24" s="102" t="s">
        <v>51</v>
      </c>
      <c r="Z24" s="95"/>
      <c r="AA24" s="95"/>
      <c r="AB24" s="95"/>
      <c r="AC24" s="95"/>
      <c r="AD24" s="95">
        <v>1</v>
      </c>
      <c r="AE24" s="95">
        <v>2</v>
      </c>
      <c r="AF24" s="95">
        <v>7</v>
      </c>
      <c r="AG24" s="95">
        <v>13</v>
      </c>
      <c r="AH24" s="95">
        <v>2</v>
      </c>
      <c r="AI24" s="95">
        <f t="shared" si="1"/>
        <v>25</v>
      </c>
      <c r="AJ24" s="2"/>
      <c r="AK24" s="2"/>
      <c r="AL24" s="81">
        <v>13</v>
      </c>
      <c r="AM24" s="3" t="s">
        <v>12</v>
      </c>
      <c r="AN24" s="95">
        <v>209</v>
      </c>
      <c r="AO24" s="95">
        <v>5</v>
      </c>
      <c r="AP24" s="95">
        <v>0</v>
      </c>
      <c r="AQ24" s="95">
        <v>2</v>
      </c>
      <c r="AR24" s="95">
        <f t="shared" si="3"/>
        <v>54</v>
      </c>
      <c r="AX24" s="2"/>
      <c r="BR24" s="2"/>
    </row>
    <row r="25" spans="1:81" x14ac:dyDescent="0.25">
      <c r="A25" s="92" t="s">
        <v>42</v>
      </c>
      <c r="B25" s="86">
        <v>0</v>
      </c>
      <c r="C25" s="86">
        <v>0</v>
      </c>
      <c r="D25" s="86">
        <v>0</v>
      </c>
      <c r="E25" s="86">
        <v>0</v>
      </c>
      <c r="F25" s="86">
        <v>0</v>
      </c>
      <c r="G25" s="86">
        <v>0</v>
      </c>
      <c r="H25" s="86">
        <v>0</v>
      </c>
      <c r="I25" s="86">
        <v>0</v>
      </c>
      <c r="J25" s="86">
        <v>1</v>
      </c>
      <c r="K25" s="86">
        <f t="shared" si="0"/>
        <v>1</v>
      </c>
      <c r="L25" s="2"/>
      <c r="N25" s="81">
        <v>12</v>
      </c>
      <c r="O25" s="3" t="s">
        <v>8</v>
      </c>
      <c r="P25" s="95">
        <v>1</v>
      </c>
      <c r="Q25" s="95">
        <v>1</v>
      </c>
      <c r="R25" s="95">
        <v>5</v>
      </c>
      <c r="S25" s="171">
        <v>0</v>
      </c>
      <c r="T25" s="95">
        <f t="shared" si="4"/>
        <v>1.75</v>
      </c>
      <c r="Y25" s="102" t="s">
        <v>42</v>
      </c>
      <c r="Z25" s="95"/>
      <c r="AA25" s="95"/>
      <c r="AB25" s="95"/>
      <c r="AC25" s="95"/>
      <c r="AD25" s="95"/>
      <c r="AE25" s="95"/>
      <c r="AF25" s="95"/>
      <c r="AG25" s="95"/>
      <c r="AH25" s="95"/>
      <c r="AI25" s="95">
        <f t="shared" si="1"/>
        <v>0</v>
      </c>
      <c r="AJ25" s="2"/>
      <c r="AK25" s="2"/>
      <c r="AL25" s="81">
        <v>14</v>
      </c>
      <c r="AM25" s="92" t="s">
        <v>32</v>
      </c>
      <c r="AN25" s="95">
        <v>8</v>
      </c>
      <c r="AO25" s="95">
        <v>0</v>
      </c>
      <c r="AP25" s="95">
        <v>1</v>
      </c>
      <c r="AQ25" s="95">
        <v>14</v>
      </c>
      <c r="AR25" s="95">
        <f t="shared" si="3"/>
        <v>5.75</v>
      </c>
      <c r="AX25" s="2"/>
      <c r="BR25" s="2"/>
    </row>
    <row r="26" spans="1:81" x14ac:dyDescent="0.25">
      <c r="A26" s="3" t="s">
        <v>8</v>
      </c>
      <c r="B26" s="86">
        <v>0</v>
      </c>
      <c r="C26" s="86">
        <v>0</v>
      </c>
      <c r="D26" s="86">
        <v>0</v>
      </c>
      <c r="E26" s="86">
        <v>0</v>
      </c>
      <c r="F26" s="86">
        <v>0</v>
      </c>
      <c r="G26" s="86">
        <v>0</v>
      </c>
      <c r="H26" s="86">
        <v>0</v>
      </c>
      <c r="I26" s="86">
        <v>1</v>
      </c>
      <c r="J26" s="86"/>
      <c r="K26" s="86">
        <f t="shared" si="0"/>
        <v>1</v>
      </c>
      <c r="L26" s="2"/>
      <c r="N26" s="81">
        <v>13</v>
      </c>
      <c r="O26" s="3" t="s">
        <v>9</v>
      </c>
      <c r="P26" s="95">
        <v>0</v>
      </c>
      <c r="Q26" s="95">
        <v>0</v>
      </c>
      <c r="R26" s="95">
        <v>1</v>
      </c>
      <c r="S26" s="171">
        <v>0</v>
      </c>
      <c r="T26" s="95">
        <f t="shared" si="4"/>
        <v>0.25</v>
      </c>
      <c r="Y26" s="102" t="s">
        <v>8</v>
      </c>
      <c r="Z26" s="95"/>
      <c r="AA26" s="95"/>
      <c r="AB26" s="95"/>
      <c r="AC26" s="95"/>
      <c r="AD26" s="95"/>
      <c r="AE26" s="95"/>
      <c r="AF26" s="95"/>
      <c r="AG26" s="95"/>
      <c r="AH26" s="95"/>
      <c r="AI26" s="95">
        <f t="shared" si="1"/>
        <v>0</v>
      </c>
      <c r="AJ26" s="2"/>
      <c r="AK26" s="2"/>
      <c r="AL26" s="81">
        <v>15</v>
      </c>
      <c r="AM26" s="92" t="s">
        <v>46</v>
      </c>
      <c r="AN26" s="95">
        <v>0</v>
      </c>
      <c r="AO26" s="95">
        <v>0</v>
      </c>
      <c r="AP26" s="95">
        <v>1</v>
      </c>
      <c r="AQ26" s="95">
        <v>2</v>
      </c>
      <c r="AR26" s="95">
        <f t="shared" si="3"/>
        <v>0.75</v>
      </c>
      <c r="AX26" s="2"/>
      <c r="BR26" s="2"/>
    </row>
    <row r="27" spans="1:81" x14ac:dyDescent="0.25">
      <c r="A27" s="3" t="s">
        <v>9</v>
      </c>
      <c r="B27" s="86">
        <v>0</v>
      </c>
      <c r="C27" s="86">
        <v>0</v>
      </c>
      <c r="D27" s="86">
        <v>0</v>
      </c>
      <c r="E27" s="86">
        <v>0</v>
      </c>
      <c r="F27" s="86">
        <v>0</v>
      </c>
      <c r="G27" s="86">
        <v>0</v>
      </c>
      <c r="H27" s="86">
        <v>0</v>
      </c>
      <c r="I27" s="86">
        <v>0</v>
      </c>
      <c r="J27" s="86">
        <v>0</v>
      </c>
      <c r="K27" s="86">
        <f t="shared" si="0"/>
        <v>0</v>
      </c>
      <c r="L27" s="2"/>
      <c r="N27" s="81">
        <v>14</v>
      </c>
      <c r="O27" s="92" t="s">
        <v>44</v>
      </c>
      <c r="P27" s="95">
        <v>1</v>
      </c>
      <c r="Q27" s="95">
        <v>0</v>
      </c>
      <c r="R27" s="95">
        <v>0</v>
      </c>
      <c r="S27" s="171">
        <v>0</v>
      </c>
      <c r="T27" s="95">
        <f t="shared" si="4"/>
        <v>0.25</v>
      </c>
      <c r="Y27" s="102" t="s">
        <v>9</v>
      </c>
      <c r="Z27" s="95"/>
      <c r="AA27" s="95"/>
      <c r="AB27" s="95"/>
      <c r="AC27" s="95"/>
      <c r="AD27" s="95"/>
      <c r="AE27" s="95"/>
      <c r="AF27" s="95"/>
      <c r="AG27" s="95"/>
      <c r="AH27" s="95"/>
      <c r="AI27" s="95">
        <f t="shared" si="1"/>
        <v>0</v>
      </c>
      <c r="AJ27" s="2"/>
      <c r="AK27" s="2"/>
      <c r="AL27" s="81">
        <v>16</v>
      </c>
      <c r="AM27" s="3" t="s">
        <v>13</v>
      </c>
      <c r="AN27" s="95">
        <v>7</v>
      </c>
      <c r="AO27" s="95">
        <v>2</v>
      </c>
      <c r="AP27" s="95">
        <v>2</v>
      </c>
      <c r="AQ27" s="95">
        <v>1</v>
      </c>
      <c r="AR27" s="95">
        <f t="shared" si="3"/>
        <v>3</v>
      </c>
      <c r="AX27" s="2"/>
      <c r="BR27" s="2"/>
    </row>
    <row r="28" spans="1:81" x14ac:dyDescent="0.25">
      <c r="A28" s="92" t="s">
        <v>44</v>
      </c>
      <c r="B28" s="86">
        <v>0</v>
      </c>
      <c r="C28" s="86">
        <v>0</v>
      </c>
      <c r="D28" s="86">
        <v>0</v>
      </c>
      <c r="E28" s="86">
        <v>0</v>
      </c>
      <c r="F28" s="86">
        <v>0</v>
      </c>
      <c r="G28" s="86">
        <v>0</v>
      </c>
      <c r="H28" s="86">
        <v>1</v>
      </c>
      <c r="I28" s="86">
        <v>0</v>
      </c>
      <c r="J28" s="86">
        <v>0</v>
      </c>
      <c r="K28" s="86">
        <f t="shared" si="0"/>
        <v>1</v>
      </c>
      <c r="L28" s="2"/>
      <c r="N28" s="81">
        <v>15</v>
      </c>
      <c r="O28" s="3" t="s">
        <v>10</v>
      </c>
      <c r="P28" s="95">
        <v>3</v>
      </c>
      <c r="Q28" s="95">
        <v>20</v>
      </c>
      <c r="R28" s="95">
        <v>0</v>
      </c>
      <c r="S28" s="95">
        <v>18</v>
      </c>
      <c r="T28" s="95">
        <f t="shared" si="4"/>
        <v>10.25</v>
      </c>
      <c r="Y28" s="102" t="s">
        <v>44</v>
      </c>
      <c r="Z28" s="95"/>
      <c r="AA28" s="95"/>
      <c r="AB28" s="95"/>
      <c r="AC28" s="95"/>
      <c r="AD28" s="95"/>
      <c r="AE28" s="95"/>
      <c r="AF28" s="95"/>
      <c r="AG28" s="95"/>
      <c r="AH28" s="95"/>
      <c r="AI28" s="95">
        <f t="shared" si="1"/>
        <v>0</v>
      </c>
      <c r="AJ28" s="2"/>
      <c r="AK28" s="2"/>
      <c r="AL28" s="81">
        <v>17</v>
      </c>
      <c r="AM28" s="3" t="s">
        <v>14</v>
      </c>
      <c r="AN28" s="95">
        <v>3338</v>
      </c>
      <c r="AO28" s="95">
        <v>60</v>
      </c>
      <c r="AP28" s="95">
        <v>459</v>
      </c>
      <c r="AQ28" s="95">
        <v>523</v>
      </c>
      <c r="AR28" s="95">
        <f t="shared" si="3"/>
        <v>1095</v>
      </c>
      <c r="AX28" s="2"/>
      <c r="BR28" s="2"/>
    </row>
    <row r="29" spans="1:81" x14ac:dyDescent="0.25">
      <c r="A29" s="3" t="s">
        <v>10</v>
      </c>
      <c r="B29" s="86">
        <v>0</v>
      </c>
      <c r="C29" s="86">
        <v>0</v>
      </c>
      <c r="D29" s="86">
        <v>0</v>
      </c>
      <c r="E29" s="86">
        <v>0</v>
      </c>
      <c r="F29" s="86">
        <v>1</v>
      </c>
      <c r="G29" s="86"/>
      <c r="H29" s="86">
        <v>2</v>
      </c>
      <c r="I29" s="86">
        <v>0</v>
      </c>
      <c r="J29" s="86">
        <v>0</v>
      </c>
      <c r="K29" s="86">
        <f t="shared" si="0"/>
        <v>3</v>
      </c>
      <c r="L29" s="2"/>
      <c r="N29" s="81">
        <v>16</v>
      </c>
      <c r="O29" s="3" t="s">
        <v>11</v>
      </c>
      <c r="P29" s="95">
        <v>606</v>
      </c>
      <c r="Q29" s="95">
        <v>135</v>
      </c>
      <c r="R29" s="95">
        <v>204</v>
      </c>
      <c r="S29" s="95">
        <v>13</v>
      </c>
      <c r="T29" s="95">
        <f t="shared" si="4"/>
        <v>239.5</v>
      </c>
      <c r="Y29" s="102" t="s">
        <v>10</v>
      </c>
      <c r="Z29" s="95"/>
      <c r="AA29" s="95"/>
      <c r="AB29" s="95"/>
      <c r="AC29" s="95"/>
      <c r="AD29" s="95"/>
      <c r="AE29" s="95"/>
      <c r="AF29" s="95"/>
      <c r="AG29" s="95"/>
      <c r="AH29" s="95"/>
      <c r="AI29" s="95">
        <f t="shared" si="1"/>
        <v>0</v>
      </c>
      <c r="AJ29" s="2"/>
      <c r="AK29" s="2"/>
      <c r="AL29" s="81">
        <v>18</v>
      </c>
      <c r="AM29" s="92" t="s">
        <v>52</v>
      </c>
      <c r="AN29" s="95">
        <v>1</v>
      </c>
      <c r="AO29" s="95">
        <v>0</v>
      </c>
      <c r="AP29" s="95">
        <v>0</v>
      </c>
      <c r="AQ29" s="95">
        <v>1</v>
      </c>
      <c r="AR29" s="211">
        <f t="shared" si="3"/>
        <v>0.5</v>
      </c>
      <c r="AX29" s="2"/>
      <c r="BR29" s="2"/>
      <c r="BS29" s="2"/>
      <c r="BT29" s="2"/>
      <c r="BU29" s="2"/>
      <c r="BV29" s="2"/>
      <c r="BW29" s="2"/>
      <c r="BX29" s="2"/>
      <c r="BY29" s="2"/>
      <c r="BZ29" s="2"/>
      <c r="CA29" s="2"/>
      <c r="CB29" s="2"/>
      <c r="CC29" s="2"/>
    </row>
    <row r="30" spans="1:81" x14ac:dyDescent="0.25">
      <c r="A30" s="3" t="s">
        <v>11</v>
      </c>
      <c r="B30" s="86">
        <v>0</v>
      </c>
      <c r="C30" s="86">
        <v>0</v>
      </c>
      <c r="D30" s="86">
        <v>0</v>
      </c>
      <c r="E30" s="86">
        <v>0</v>
      </c>
      <c r="F30" s="86">
        <v>0</v>
      </c>
      <c r="G30" s="86">
        <v>0</v>
      </c>
      <c r="H30" s="86">
        <v>179</v>
      </c>
      <c r="I30" s="86">
        <v>427</v>
      </c>
      <c r="J30" s="86">
        <v>0</v>
      </c>
      <c r="K30" s="86">
        <f t="shared" si="0"/>
        <v>606</v>
      </c>
      <c r="L30" s="2"/>
      <c r="N30" s="81">
        <v>17</v>
      </c>
      <c r="O30" s="3" t="s">
        <v>12</v>
      </c>
      <c r="P30" s="95">
        <v>10</v>
      </c>
      <c r="Q30" s="95">
        <v>28</v>
      </c>
      <c r="R30" s="95">
        <v>24</v>
      </c>
      <c r="S30" s="95">
        <v>17</v>
      </c>
      <c r="T30" s="95">
        <f t="shared" si="4"/>
        <v>19.75</v>
      </c>
      <c r="Y30" s="102" t="s">
        <v>11</v>
      </c>
      <c r="Z30" s="95"/>
      <c r="AA30" s="95"/>
      <c r="AB30" s="95"/>
      <c r="AC30" s="95"/>
      <c r="AD30" s="95">
        <v>50</v>
      </c>
      <c r="AE30" s="95">
        <v>1800</v>
      </c>
      <c r="AF30" s="95">
        <v>3500</v>
      </c>
      <c r="AG30" s="95">
        <v>11500</v>
      </c>
      <c r="AH30" s="95">
        <v>100</v>
      </c>
      <c r="AI30" s="95">
        <f t="shared" si="1"/>
        <v>16950</v>
      </c>
      <c r="AJ30" s="2"/>
      <c r="AK30" s="2"/>
      <c r="AL30" s="81">
        <v>19</v>
      </c>
      <c r="AM30" s="92" t="s">
        <v>53</v>
      </c>
      <c r="AN30" s="95">
        <v>0</v>
      </c>
      <c r="AO30" s="95">
        <v>0</v>
      </c>
      <c r="AP30" s="95">
        <v>2</v>
      </c>
      <c r="AQ30" s="95">
        <v>5</v>
      </c>
      <c r="AR30" s="95">
        <f t="shared" si="3"/>
        <v>1.75</v>
      </c>
      <c r="AX30" s="2"/>
      <c r="BR30" s="2"/>
      <c r="BS30" s="2"/>
      <c r="BT30" s="2"/>
      <c r="BU30" s="2"/>
      <c r="BV30" s="2"/>
      <c r="BW30" s="2"/>
      <c r="BX30" s="2"/>
      <c r="BY30" s="2"/>
      <c r="BZ30" s="2"/>
      <c r="CA30" s="2"/>
      <c r="CB30" s="2"/>
      <c r="CC30" s="2"/>
    </row>
    <row r="31" spans="1:81" x14ac:dyDescent="0.25">
      <c r="A31" s="3" t="s">
        <v>12</v>
      </c>
      <c r="B31" s="86">
        <v>0</v>
      </c>
      <c r="C31" s="86">
        <v>0</v>
      </c>
      <c r="D31" s="86">
        <v>0</v>
      </c>
      <c r="E31" s="86">
        <v>0</v>
      </c>
      <c r="F31" s="86">
        <v>1</v>
      </c>
      <c r="G31" s="86">
        <v>2</v>
      </c>
      <c r="H31" s="86">
        <v>5</v>
      </c>
      <c r="I31" s="86">
        <v>0</v>
      </c>
      <c r="J31" s="86">
        <v>2</v>
      </c>
      <c r="K31" s="86">
        <f t="shared" si="0"/>
        <v>10</v>
      </c>
      <c r="L31" s="2"/>
      <c r="N31" s="81">
        <v>18</v>
      </c>
      <c r="O31" s="92" t="s">
        <v>32</v>
      </c>
      <c r="P31" s="95">
        <v>8</v>
      </c>
      <c r="Q31" s="95">
        <v>6</v>
      </c>
      <c r="R31" s="95">
        <v>3</v>
      </c>
      <c r="S31" s="95">
        <v>5</v>
      </c>
      <c r="T31" s="95">
        <f t="shared" si="4"/>
        <v>5.5</v>
      </c>
      <c r="Y31" s="102" t="s">
        <v>12</v>
      </c>
      <c r="Z31" s="95"/>
      <c r="AA31" s="95"/>
      <c r="AB31" s="95">
        <v>3</v>
      </c>
      <c r="AC31" s="95">
        <v>3</v>
      </c>
      <c r="AD31" s="95"/>
      <c r="AE31" s="95"/>
      <c r="AF31" s="95">
        <v>3</v>
      </c>
      <c r="AG31" s="95">
        <v>200</v>
      </c>
      <c r="AH31" s="95"/>
      <c r="AI31" s="95">
        <f t="shared" si="1"/>
        <v>209</v>
      </c>
      <c r="AJ31" s="2"/>
      <c r="AK31" s="2"/>
      <c r="AL31" s="81">
        <v>20</v>
      </c>
      <c r="AM31" s="3" t="s">
        <v>15</v>
      </c>
      <c r="AN31" s="95">
        <v>620</v>
      </c>
      <c r="AO31" s="95">
        <v>174</v>
      </c>
      <c r="AP31" s="95">
        <v>195</v>
      </c>
      <c r="AQ31" s="95">
        <v>378</v>
      </c>
      <c r="AR31" s="95">
        <f t="shared" si="3"/>
        <v>341.75</v>
      </c>
      <c r="AX31" s="2"/>
      <c r="BR31" s="2"/>
      <c r="BS31" s="2"/>
      <c r="BT31" s="2"/>
      <c r="BU31" s="2"/>
      <c r="BV31" s="2"/>
      <c r="BW31" s="2"/>
      <c r="BX31" s="2"/>
      <c r="BY31" s="2"/>
      <c r="BZ31" s="2"/>
      <c r="CA31" s="2"/>
      <c r="CB31" s="2"/>
      <c r="CC31" s="2"/>
    </row>
    <row r="32" spans="1:81" x14ac:dyDescent="0.25">
      <c r="A32" s="92" t="s">
        <v>32</v>
      </c>
      <c r="B32" s="86">
        <v>0</v>
      </c>
      <c r="C32" s="86">
        <v>0</v>
      </c>
      <c r="D32" s="86">
        <v>0</v>
      </c>
      <c r="E32" s="86">
        <v>0</v>
      </c>
      <c r="F32" s="86"/>
      <c r="G32" s="86">
        <v>1</v>
      </c>
      <c r="H32" s="86">
        <v>5</v>
      </c>
      <c r="I32" s="86">
        <v>2</v>
      </c>
      <c r="J32" s="86"/>
      <c r="K32" s="86">
        <f t="shared" si="0"/>
        <v>8</v>
      </c>
      <c r="L32" s="2"/>
      <c r="N32" s="81">
        <v>19</v>
      </c>
      <c r="O32" s="3" t="s">
        <v>18</v>
      </c>
      <c r="P32" s="95">
        <v>29</v>
      </c>
      <c r="Q32" s="95">
        <v>32</v>
      </c>
      <c r="R32" s="95">
        <v>14</v>
      </c>
      <c r="S32" s="95">
        <v>41</v>
      </c>
      <c r="T32" s="95">
        <f t="shared" si="4"/>
        <v>29</v>
      </c>
      <c r="Y32" s="102" t="s">
        <v>32</v>
      </c>
      <c r="Z32" s="95"/>
      <c r="AA32" s="95"/>
      <c r="AB32" s="95"/>
      <c r="AC32" s="95"/>
      <c r="AD32" s="95"/>
      <c r="AE32" s="95"/>
      <c r="AF32" s="95">
        <v>5</v>
      </c>
      <c r="AG32" s="95">
        <v>3</v>
      </c>
      <c r="AH32" s="95"/>
      <c r="AI32" s="95">
        <f t="shared" si="1"/>
        <v>8</v>
      </c>
      <c r="AJ32" s="2"/>
      <c r="AK32" s="2"/>
      <c r="AL32" s="81">
        <v>21</v>
      </c>
      <c r="AM32" s="92" t="s">
        <v>54</v>
      </c>
      <c r="AN32" s="95">
        <v>42</v>
      </c>
      <c r="AO32" s="95">
        <v>0</v>
      </c>
      <c r="AP32" s="95">
        <v>0</v>
      </c>
      <c r="AQ32" s="95">
        <v>0</v>
      </c>
      <c r="AR32" s="95">
        <f t="shared" si="3"/>
        <v>10.5</v>
      </c>
      <c r="AX32" s="2"/>
      <c r="BR32" s="2"/>
      <c r="BS32" s="2"/>
      <c r="BT32" s="2"/>
      <c r="BU32" s="2"/>
      <c r="BV32" s="2"/>
      <c r="BW32" s="2"/>
      <c r="BX32" s="2"/>
      <c r="BY32" s="2"/>
      <c r="BZ32" s="2"/>
      <c r="CA32" s="2"/>
      <c r="CB32" s="2"/>
      <c r="CC32" s="2"/>
    </row>
    <row r="33" spans="1:81" x14ac:dyDescent="0.25">
      <c r="A33" s="3" t="s">
        <v>18</v>
      </c>
      <c r="B33" s="86">
        <v>0</v>
      </c>
      <c r="C33" s="86">
        <v>0</v>
      </c>
      <c r="D33" s="86">
        <v>0</v>
      </c>
      <c r="E33" s="86">
        <v>0</v>
      </c>
      <c r="F33" s="86">
        <v>0</v>
      </c>
      <c r="G33" s="86">
        <v>0</v>
      </c>
      <c r="H33" s="86">
        <v>0</v>
      </c>
      <c r="I33" s="86">
        <v>19</v>
      </c>
      <c r="J33" s="86">
        <v>10</v>
      </c>
      <c r="K33" s="86">
        <f t="shared" si="0"/>
        <v>29</v>
      </c>
      <c r="L33" s="2"/>
      <c r="N33" s="81"/>
      <c r="O33" s="3" t="s">
        <v>13</v>
      </c>
      <c r="P33" s="95">
        <v>3</v>
      </c>
      <c r="Q33" s="95">
        <v>9</v>
      </c>
      <c r="R33" s="95">
        <v>0</v>
      </c>
      <c r="S33" s="95">
        <v>1</v>
      </c>
      <c r="T33" s="95">
        <f t="shared" si="4"/>
        <v>3.25</v>
      </c>
      <c r="Y33" s="102" t="s">
        <v>159</v>
      </c>
      <c r="Z33" s="95"/>
      <c r="AA33" s="95"/>
      <c r="AB33" s="95"/>
      <c r="AC33" s="95"/>
      <c r="AD33" s="95"/>
      <c r="AE33" s="95"/>
      <c r="AF33" s="95"/>
      <c r="AG33" s="95"/>
      <c r="AH33" s="95"/>
      <c r="AI33" s="95">
        <f t="shared" si="1"/>
        <v>0</v>
      </c>
      <c r="AJ33" s="2"/>
      <c r="AK33" s="2"/>
      <c r="AL33" s="81"/>
      <c r="AM33" s="92" t="s">
        <v>47</v>
      </c>
      <c r="AN33" s="95">
        <v>3</v>
      </c>
      <c r="AO33" s="95">
        <v>0</v>
      </c>
      <c r="AP33" s="95">
        <v>0</v>
      </c>
      <c r="AQ33" s="95">
        <v>0</v>
      </c>
      <c r="AR33" s="95">
        <f t="shared" si="3"/>
        <v>0.75</v>
      </c>
      <c r="AX33" s="2"/>
      <c r="BR33" s="2"/>
      <c r="BS33" s="2"/>
      <c r="BT33" s="2"/>
      <c r="BU33" s="2"/>
      <c r="BV33" s="2"/>
      <c r="BW33" s="2"/>
      <c r="BX33" s="2"/>
      <c r="BY33" s="2"/>
      <c r="BZ33" s="2"/>
      <c r="CA33" s="2"/>
      <c r="CB33" s="2"/>
      <c r="CC33" s="2"/>
    </row>
    <row r="34" spans="1:81" x14ac:dyDescent="0.25">
      <c r="A34" s="92" t="s">
        <v>46</v>
      </c>
      <c r="B34" s="86">
        <v>0</v>
      </c>
      <c r="C34" s="86">
        <v>0</v>
      </c>
      <c r="D34" s="86">
        <v>0</v>
      </c>
      <c r="E34" s="86">
        <v>0</v>
      </c>
      <c r="F34" s="86">
        <v>0</v>
      </c>
      <c r="G34" s="86">
        <v>0</v>
      </c>
      <c r="H34" s="86">
        <v>0</v>
      </c>
      <c r="I34" s="86">
        <v>0</v>
      </c>
      <c r="J34" s="86">
        <v>0</v>
      </c>
      <c r="K34" s="86">
        <f t="shared" si="0"/>
        <v>0</v>
      </c>
      <c r="L34" s="2"/>
      <c r="N34" s="81">
        <v>20</v>
      </c>
      <c r="O34" s="3" t="s">
        <v>14</v>
      </c>
      <c r="P34" s="95">
        <v>67</v>
      </c>
      <c r="Q34" s="95">
        <v>27</v>
      </c>
      <c r="R34" s="95">
        <v>24</v>
      </c>
      <c r="S34" s="95">
        <v>9</v>
      </c>
      <c r="T34" s="95">
        <f t="shared" si="4"/>
        <v>31.75</v>
      </c>
      <c r="Y34" s="102" t="s">
        <v>46</v>
      </c>
      <c r="Z34" s="95"/>
      <c r="AA34" s="95"/>
      <c r="AB34" s="95"/>
      <c r="AC34" s="95"/>
      <c r="AD34" s="95"/>
      <c r="AE34" s="95"/>
      <c r="AF34" s="95"/>
      <c r="AG34" s="95"/>
      <c r="AH34" s="95"/>
      <c r="AI34" s="95">
        <f t="shared" si="1"/>
        <v>0</v>
      </c>
      <c r="AJ34" s="2"/>
      <c r="AK34" s="2"/>
      <c r="AL34" s="81">
        <v>22</v>
      </c>
      <c r="AM34" s="3" t="s">
        <v>16</v>
      </c>
      <c r="AN34" s="95">
        <v>3</v>
      </c>
      <c r="AO34" s="95">
        <v>3</v>
      </c>
      <c r="AP34" s="95">
        <v>4</v>
      </c>
      <c r="AQ34" s="95">
        <v>5</v>
      </c>
      <c r="AR34" s="95">
        <f t="shared" si="3"/>
        <v>3.75</v>
      </c>
      <c r="AX34" s="2"/>
      <c r="BR34" s="2"/>
      <c r="BS34" s="2"/>
      <c r="BT34" s="2"/>
      <c r="BU34" s="2"/>
      <c r="BV34" s="2"/>
      <c r="BW34" s="2"/>
      <c r="BX34" s="2"/>
      <c r="BY34" s="2"/>
      <c r="BZ34" s="2"/>
      <c r="CA34" s="2"/>
      <c r="CB34" s="2"/>
      <c r="CC34" s="2"/>
    </row>
    <row r="35" spans="1:81" x14ac:dyDescent="0.25">
      <c r="A35" s="3" t="s">
        <v>13</v>
      </c>
      <c r="B35" s="86">
        <v>0</v>
      </c>
      <c r="C35" s="86">
        <v>0</v>
      </c>
      <c r="D35" s="86">
        <v>0</v>
      </c>
      <c r="E35" s="86">
        <v>0</v>
      </c>
      <c r="F35" s="86">
        <v>0</v>
      </c>
      <c r="G35" s="86">
        <v>0</v>
      </c>
      <c r="H35" s="86">
        <v>3</v>
      </c>
      <c r="I35" s="86">
        <v>0</v>
      </c>
      <c r="J35" s="86">
        <v>0</v>
      </c>
      <c r="K35" s="86">
        <f t="shared" si="0"/>
        <v>3</v>
      </c>
      <c r="L35" s="2"/>
      <c r="N35" s="81">
        <v>21</v>
      </c>
      <c r="O35" s="92" t="s">
        <v>40</v>
      </c>
      <c r="P35" s="95">
        <v>16</v>
      </c>
      <c r="Q35" s="95">
        <v>22</v>
      </c>
      <c r="R35" s="95">
        <v>1</v>
      </c>
      <c r="S35" s="171">
        <v>0</v>
      </c>
      <c r="T35" s="95">
        <f t="shared" si="4"/>
        <v>9.75</v>
      </c>
      <c r="Y35" s="102" t="s">
        <v>13</v>
      </c>
      <c r="Z35" s="95"/>
      <c r="AA35" s="95"/>
      <c r="AB35" s="95"/>
      <c r="AC35" s="95"/>
      <c r="AD35" s="95"/>
      <c r="AE35" s="95"/>
      <c r="AF35" s="95"/>
      <c r="AG35" s="95">
        <v>7</v>
      </c>
      <c r="AH35" s="95"/>
      <c r="AI35" s="95">
        <f t="shared" si="1"/>
        <v>7</v>
      </c>
      <c r="AJ35" s="2"/>
      <c r="AK35" s="2"/>
      <c r="AL35" s="81">
        <v>23</v>
      </c>
      <c r="AM35" s="87" t="s">
        <v>17</v>
      </c>
      <c r="AN35" s="117">
        <v>0</v>
      </c>
      <c r="AO35" s="117">
        <v>2</v>
      </c>
      <c r="AP35" s="117">
        <v>0</v>
      </c>
      <c r="AQ35" s="95">
        <v>0</v>
      </c>
      <c r="AR35" s="117">
        <f t="shared" si="3"/>
        <v>0.5</v>
      </c>
      <c r="AU35" s="2"/>
      <c r="AV35" s="2"/>
      <c r="AW35" s="2"/>
      <c r="AX35" s="2"/>
      <c r="BR35" s="2"/>
      <c r="BS35" s="2"/>
      <c r="BT35" s="2"/>
      <c r="BU35" s="2"/>
      <c r="BV35" s="2"/>
      <c r="BW35" s="2"/>
      <c r="BX35" s="2"/>
      <c r="BY35" s="2"/>
      <c r="BZ35" s="2"/>
      <c r="CA35" s="2"/>
      <c r="CB35" s="2"/>
      <c r="CC35" s="2"/>
    </row>
    <row r="36" spans="1:81" x14ac:dyDescent="0.25">
      <c r="A36" s="3" t="s">
        <v>14</v>
      </c>
      <c r="B36" s="86">
        <v>0</v>
      </c>
      <c r="C36" s="86">
        <v>0</v>
      </c>
      <c r="D36" s="86">
        <v>0</v>
      </c>
      <c r="E36" s="86">
        <v>1</v>
      </c>
      <c r="F36" s="86">
        <v>9</v>
      </c>
      <c r="G36" s="23">
        <v>26</v>
      </c>
      <c r="H36" s="23">
        <v>10</v>
      </c>
      <c r="I36" s="23">
        <v>20</v>
      </c>
      <c r="J36" s="23">
        <v>1</v>
      </c>
      <c r="K36" s="86">
        <f t="shared" si="0"/>
        <v>67</v>
      </c>
      <c r="L36" s="2"/>
      <c r="N36" s="81">
        <v>22</v>
      </c>
      <c r="O36" s="92" t="s">
        <v>53</v>
      </c>
      <c r="P36" s="95">
        <v>0</v>
      </c>
      <c r="Q36" s="95">
        <v>3</v>
      </c>
      <c r="R36" s="95">
        <v>0</v>
      </c>
      <c r="S36" s="171">
        <v>0</v>
      </c>
      <c r="T36" s="95">
        <f t="shared" si="4"/>
        <v>0.75</v>
      </c>
      <c r="Y36" s="102" t="s">
        <v>14</v>
      </c>
      <c r="Z36" s="95"/>
      <c r="AA36" s="95">
        <v>4</v>
      </c>
      <c r="AB36" s="95">
        <v>19</v>
      </c>
      <c r="AC36" s="95">
        <v>75</v>
      </c>
      <c r="AD36" s="95">
        <v>5</v>
      </c>
      <c r="AE36" s="95">
        <v>700</v>
      </c>
      <c r="AF36" s="95">
        <v>1000</v>
      </c>
      <c r="AG36" s="95">
        <v>1500</v>
      </c>
      <c r="AH36" s="95">
        <v>35</v>
      </c>
      <c r="AI36" s="95">
        <f t="shared" si="1"/>
        <v>3338</v>
      </c>
      <c r="AJ36" s="2"/>
      <c r="AK36" s="2"/>
      <c r="AL36" s="81"/>
      <c r="AM36" s="39" t="s">
        <v>57</v>
      </c>
      <c r="AN36" s="19">
        <v>21363</v>
      </c>
      <c r="AO36" s="19">
        <v>958</v>
      </c>
      <c r="AP36" s="95">
        <f>SUM(AP11:AP35)</f>
        <v>7413</v>
      </c>
      <c r="AQ36" s="196">
        <f>SUM(AQ12:AQ35)</f>
        <v>3727</v>
      </c>
      <c r="AR36" s="95">
        <f t="shared" si="3"/>
        <v>8365.25</v>
      </c>
      <c r="AU36" s="2"/>
      <c r="AV36" s="2"/>
      <c r="AW36" s="2"/>
      <c r="AX36" s="2"/>
      <c r="BR36" s="2"/>
      <c r="BS36" s="2"/>
      <c r="BT36" s="2"/>
      <c r="BU36" s="2"/>
      <c r="BV36" s="2"/>
      <c r="BW36" s="2"/>
      <c r="BX36" s="2"/>
      <c r="BY36" s="2"/>
      <c r="BZ36" s="2"/>
      <c r="CA36" s="2"/>
      <c r="CB36" s="2"/>
      <c r="CC36" s="2"/>
    </row>
    <row r="37" spans="1:81" x14ac:dyDescent="0.25">
      <c r="A37" s="92" t="s">
        <v>40</v>
      </c>
      <c r="B37" s="86">
        <v>12</v>
      </c>
      <c r="C37" s="86">
        <v>0</v>
      </c>
      <c r="D37" s="86">
        <v>4</v>
      </c>
      <c r="E37" s="86">
        <v>0</v>
      </c>
      <c r="F37" s="86">
        <v>0</v>
      </c>
      <c r="G37" s="86">
        <v>0</v>
      </c>
      <c r="H37" s="86">
        <v>0</v>
      </c>
      <c r="I37" s="86">
        <v>0</v>
      </c>
      <c r="J37" s="86">
        <v>0</v>
      </c>
      <c r="K37" s="86">
        <f t="shared" si="0"/>
        <v>16</v>
      </c>
      <c r="L37" s="2"/>
      <c r="N37" s="81">
        <v>23</v>
      </c>
      <c r="O37" s="3" t="s">
        <v>15</v>
      </c>
      <c r="P37" s="95">
        <v>15</v>
      </c>
      <c r="Q37" s="95">
        <v>27</v>
      </c>
      <c r="R37" s="95">
        <v>5</v>
      </c>
      <c r="S37" s="95">
        <v>4</v>
      </c>
      <c r="T37" s="95">
        <f t="shared" si="4"/>
        <v>12.75</v>
      </c>
      <c r="Y37" s="102" t="s">
        <v>40</v>
      </c>
      <c r="Z37" s="95"/>
      <c r="AA37" s="95"/>
      <c r="AB37" s="95"/>
      <c r="AC37" s="95"/>
      <c r="AD37" s="95"/>
      <c r="AE37" s="95"/>
      <c r="AF37" s="95"/>
      <c r="AG37" s="95"/>
      <c r="AH37" s="95"/>
      <c r="AI37" s="95">
        <f t="shared" si="1"/>
        <v>0</v>
      </c>
      <c r="AJ37" s="2"/>
      <c r="AK37" s="2"/>
      <c r="AL37" s="81"/>
      <c r="AM37" s="35" t="s">
        <v>67</v>
      </c>
      <c r="AN37" s="19">
        <v>19</v>
      </c>
      <c r="AO37" s="19">
        <v>15</v>
      </c>
      <c r="AP37" s="95">
        <v>15</v>
      </c>
      <c r="AQ37" s="95">
        <v>19</v>
      </c>
      <c r="AR37" s="95">
        <f t="shared" si="3"/>
        <v>17</v>
      </c>
      <c r="AS37" s="2"/>
      <c r="AU37" s="2"/>
      <c r="AV37" s="2"/>
      <c r="AW37" s="2"/>
      <c r="AX37" s="2"/>
      <c r="BR37" s="2"/>
      <c r="BS37" s="2"/>
      <c r="BT37" s="2"/>
      <c r="BU37" s="2"/>
      <c r="BV37" s="2"/>
      <c r="BW37" s="2"/>
      <c r="BX37" s="2"/>
      <c r="BY37" s="2"/>
      <c r="BZ37" s="2"/>
      <c r="CA37" s="2"/>
      <c r="CB37" s="2"/>
      <c r="CC37" s="2"/>
    </row>
    <row r="38" spans="1:81" x14ac:dyDescent="0.25">
      <c r="A38" s="92" t="s">
        <v>52</v>
      </c>
      <c r="B38" s="86">
        <v>0</v>
      </c>
      <c r="C38" s="86">
        <v>0</v>
      </c>
      <c r="D38" s="86">
        <v>0</v>
      </c>
      <c r="E38" s="86">
        <v>0</v>
      </c>
      <c r="F38" s="86">
        <v>0</v>
      </c>
      <c r="G38" s="86">
        <v>0</v>
      </c>
      <c r="H38" s="86">
        <v>0</v>
      </c>
      <c r="I38" s="86">
        <v>0</v>
      </c>
      <c r="J38" s="86">
        <v>0</v>
      </c>
      <c r="K38" s="86">
        <f t="shared" si="0"/>
        <v>0</v>
      </c>
      <c r="L38" s="2"/>
      <c r="N38" s="81">
        <v>24</v>
      </c>
      <c r="O38" s="92" t="s">
        <v>54</v>
      </c>
      <c r="P38" s="95">
        <v>18</v>
      </c>
      <c r="Q38" s="95">
        <v>7</v>
      </c>
      <c r="R38" s="95">
        <v>3</v>
      </c>
      <c r="S38" s="171">
        <v>0</v>
      </c>
      <c r="T38" s="95">
        <f t="shared" si="4"/>
        <v>7</v>
      </c>
      <c r="Y38" s="102" t="s">
        <v>52</v>
      </c>
      <c r="Z38" s="95"/>
      <c r="AA38" s="95"/>
      <c r="AB38" s="95"/>
      <c r="AC38" s="95"/>
      <c r="AD38" s="95"/>
      <c r="AE38" s="95"/>
      <c r="AF38" s="95"/>
      <c r="AG38" s="95">
        <v>1</v>
      </c>
      <c r="AH38" s="95"/>
      <c r="AI38" s="95">
        <f t="shared" si="1"/>
        <v>1</v>
      </c>
      <c r="AJ38" s="2"/>
      <c r="AK38" s="2"/>
      <c r="AL38" s="2"/>
      <c r="AM38" s="2"/>
      <c r="AN38" s="2"/>
      <c r="AO38" s="2"/>
      <c r="AP38" s="2"/>
      <c r="AQ38" s="2"/>
      <c r="AR38" s="2"/>
      <c r="AU38" s="2"/>
      <c r="AV38" s="2"/>
      <c r="AW38" s="2"/>
      <c r="AX38" s="2"/>
      <c r="BR38" s="2"/>
      <c r="BS38" s="2"/>
      <c r="BT38" s="2"/>
      <c r="BU38" s="2"/>
      <c r="BV38" s="2"/>
      <c r="BW38" s="2"/>
      <c r="BX38" s="2"/>
      <c r="BY38" s="2"/>
      <c r="BZ38" s="2"/>
      <c r="CA38" s="2"/>
      <c r="CB38" s="2"/>
      <c r="CC38" s="2"/>
    </row>
    <row r="39" spans="1:81" x14ac:dyDescent="0.25">
      <c r="A39" s="92" t="s">
        <v>53</v>
      </c>
      <c r="B39" s="86">
        <v>0</v>
      </c>
      <c r="C39" s="86">
        <v>0</v>
      </c>
      <c r="D39" s="86">
        <v>0</v>
      </c>
      <c r="E39" s="86">
        <v>0</v>
      </c>
      <c r="F39" s="86">
        <v>0</v>
      </c>
      <c r="G39" s="86">
        <v>0</v>
      </c>
      <c r="H39" s="86">
        <v>0</v>
      </c>
      <c r="I39" s="86">
        <v>0</v>
      </c>
      <c r="J39" s="86">
        <v>0</v>
      </c>
      <c r="K39" s="86">
        <f t="shared" si="0"/>
        <v>0</v>
      </c>
      <c r="L39" s="2"/>
      <c r="N39" s="81">
        <v>25</v>
      </c>
      <c r="O39" s="92" t="s">
        <v>47</v>
      </c>
      <c r="P39" s="95">
        <v>19</v>
      </c>
      <c r="Q39" s="95">
        <v>8</v>
      </c>
      <c r="R39" s="95">
        <v>15</v>
      </c>
      <c r="S39" s="95">
        <v>4</v>
      </c>
      <c r="T39" s="95">
        <f t="shared" si="4"/>
        <v>11.5</v>
      </c>
      <c r="Y39" s="102" t="s">
        <v>53</v>
      </c>
      <c r="Z39" s="95"/>
      <c r="AA39" s="95"/>
      <c r="AB39" s="95"/>
      <c r="AC39" s="95"/>
      <c r="AD39" s="95"/>
      <c r="AE39" s="95"/>
      <c r="AF39" s="95"/>
      <c r="AG39" s="95"/>
      <c r="AH39" s="95"/>
      <c r="AI39" s="95">
        <f t="shared" si="1"/>
        <v>0</v>
      </c>
      <c r="AJ39" s="2"/>
      <c r="AK39" s="2"/>
      <c r="AL39" s="2"/>
      <c r="AM39" s="2"/>
      <c r="AN39" s="2"/>
      <c r="AO39" s="2"/>
      <c r="AP39" s="2"/>
      <c r="AQ39" s="2"/>
      <c r="AR39" s="2"/>
      <c r="AU39" s="2"/>
      <c r="AV39" s="2"/>
      <c r="AW39" s="2"/>
      <c r="AX39" s="2"/>
      <c r="BR39" s="2"/>
      <c r="BS39" s="2"/>
      <c r="BT39" s="2"/>
      <c r="BU39" s="2"/>
      <c r="BV39" s="2"/>
      <c r="BW39" s="2"/>
      <c r="BX39" s="2"/>
      <c r="BY39" s="2"/>
      <c r="BZ39" s="2"/>
      <c r="CA39" s="2"/>
      <c r="CB39" s="2"/>
      <c r="CC39" s="2"/>
    </row>
    <row r="40" spans="1:81" x14ac:dyDescent="0.25">
      <c r="A40" s="3" t="s">
        <v>15</v>
      </c>
      <c r="B40" s="86">
        <v>0</v>
      </c>
      <c r="C40" s="86">
        <v>0</v>
      </c>
      <c r="D40" s="86">
        <v>0</v>
      </c>
      <c r="E40" s="86">
        <v>0</v>
      </c>
      <c r="F40" s="86">
        <v>0</v>
      </c>
      <c r="G40" s="86">
        <v>0</v>
      </c>
      <c r="H40" s="86">
        <v>4</v>
      </c>
      <c r="I40" s="86">
        <v>2</v>
      </c>
      <c r="J40" s="86">
        <v>9</v>
      </c>
      <c r="K40" s="86">
        <f t="shared" si="0"/>
        <v>15</v>
      </c>
      <c r="L40" s="2"/>
      <c r="N40" s="81"/>
      <c r="O40" s="3" t="s">
        <v>16</v>
      </c>
      <c r="P40" s="95">
        <v>3</v>
      </c>
      <c r="Q40" s="95">
        <v>1</v>
      </c>
      <c r="R40" s="95">
        <v>0</v>
      </c>
      <c r="S40" s="171">
        <v>0</v>
      </c>
      <c r="T40" s="95">
        <f t="shared" si="4"/>
        <v>1</v>
      </c>
      <c r="Y40" s="102" t="s">
        <v>15</v>
      </c>
      <c r="Z40" s="95"/>
      <c r="AA40" s="95"/>
      <c r="AB40" s="95">
        <v>1</v>
      </c>
      <c r="AC40" s="95">
        <v>8</v>
      </c>
      <c r="AD40" s="95">
        <v>33</v>
      </c>
      <c r="AE40" s="95">
        <v>100</v>
      </c>
      <c r="AF40" s="95">
        <v>250</v>
      </c>
      <c r="AG40" s="95">
        <v>200</v>
      </c>
      <c r="AH40" s="95">
        <v>28</v>
      </c>
      <c r="AI40" s="95">
        <f t="shared" si="1"/>
        <v>620</v>
      </c>
      <c r="AJ40" s="2"/>
      <c r="AK40" s="2"/>
      <c r="AL40" s="2"/>
      <c r="AQ40" s="2"/>
      <c r="AR40" s="2"/>
      <c r="AU40" s="2"/>
      <c r="AV40" s="2"/>
      <c r="AW40" s="2"/>
      <c r="AX40" s="2"/>
      <c r="BR40" s="2"/>
      <c r="BS40" s="2"/>
      <c r="BT40" s="2"/>
      <c r="BU40" s="2"/>
      <c r="BV40" s="2"/>
      <c r="BW40" s="2"/>
      <c r="BX40" s="2"/>
      <c r="BY40" s="2"/>
      <c r="BZ40" s="2"/>
      <c r="CA40" s="2"/>
      <c r="CB40" s="2"/>
      <c r="CC40" s="2"/>
    </row>
    <row r="41" spans="1:81" x14ac:dyDescent="0.25">
      <c r="A41" s="92" t="s">
        <v>54</v>
      </c>
      <c r="B41" s="86">
        <v>0</v>
      </c>
      <c r="C41" s="86">
        <v>0</v>
      </c>
      <c r="D41" s="86">
        <v>0</v>
      </c>
      <c r="E41" s="86">
        <v>0</v>
      </c>
      <c r="F41" s="86">
        <v>0</v>
      </c>
      <c r="G41" s="86">
        <v>1</v>
      </c>
      <c r="H41" s="86">
        <v>3</v>
      </c>
      <c r="I41" s="86"/>
      <c r="J41" s="86">
        <v>14</v>
      </c>
      <c r="K41" s="86">
        <f t="shared" si="0"/>
        <v>18</v>
      </c>
      <c r="L41" s="2"/>
      <c r="N41" s="81">
        <v>26</v>
      </c>
      <c r="O41" s="87" t="s">
        <v>17</v>
      </c>
      <c r="P41" s="117">
        <v>0</v>
      </c>
      <c r="Q41" s="117">
        <v>5000</v>
      </c>
      <c r="R41" s="117">
        <v>400</v>
      </c>
      <c r="S41" s="171">
        <v>0</v>
      </c>
      <c r="T41" s="117">
        <f t="shared" si="4"/>
        <v>1350</v>
      </c>
      <c r="Y41" s="102" t="s">
        <v>54</v>
      </c>
      <c r="Z41" s="95"/>
      <c r="AA41" s="95"/>
      <c r="AB41" s="95"/>
      <c r="AC41" s="95"/>
      <c r="AD41" s="95"/>
      <c r="AE41" s="95">
        <v>25</v>
      </c>
      <c r="AF41" s="95">
        <v>6</v>
      </c>
      <c r="AG41" s="95">
        <v>4</v>
      </c>
      <c r="AH41" s="95">
        <v>7</v>
      </c>
      <c r="AI41" s="95">
        <f t="shared" si="1"/>
        <v>42</v>
      </c>
      <c r="AJ41" s="2"/>
      <c r="AK41" s="2"/>
      <c r="AL41" s="2"/>
      <c r="AM41" s="1" t="s">
        <v>166</v>
      </c>
      <c r="AN41" s="2"/>
      <c r="AO41" s="2"/>
      <c r="AP41" s="2"/>
      <c r="AQ41" s="2"/>
      <c r="AR41" s="2"/>
      <c r="AS41" s="2"/>
      <c r="AU41" s="2"/>
      <c r="AV41" s="2"/>
      <c r="AW41" s="2"/>
      <c r="AX41" s="2"/>
      <c r="BR41" s="2"/>
      <c r="BS41" s="2"/>
      <c r="BT41" s="2"/>
      <c r="BU41" s="2"/>
      <c r="BV41" s="2"/>
      <c r="BW41" s="2"/>
      <c r="BX41" s="2"/>
      <c r="BY41" s="2"/>
      <c r="BZ41" s="2"/>
      <c r="CA41" s="2"/>
      <c r="CB41" s="2"/>
      <c r="CC41" s="2"/>
    </row>
    <row r="42" spans="1:81" x14ac:dyDescent="0.25">
      <c r="A42" s="92" t="s">
        <v>47</v>
      </c>
      <c r="B42" s="86">
        <v>0</v>
      </c>
      <c r="C42" s="86">
        <v>0</v>
      </c>
      <c r="D42" s="86">
        <v>0</v>
      </c>
      <c r="E42" s="86">
        <v>0</v>
      </c>
      <c r="F42" s="86">
        <v>0</v>
      </c>
      <c r="G42" s="86">
        <v>1</v>
      </c>
      <c r="H42" s="86">
        <v>13</v>
      </c>
      <c r="I42" s="86">
        <v>5</v>
      </c>
      <c r="J42" s="86">
        <v>0</v>
      </c>
      <c r="K42" s="86">
        <f t="shared" si="0"/>
        <v>19</v>
      </c>
      <c r="L42" s="2"/>
      <c r="N42" s="81"/>
      <c r="O42" s="39" t="s">
        <v>57</v>
      </c>
      <c r="P42" s="95">
        <f>SUM(P12:P41)</f>
        <v>1065</v>
      </c>
      <c r="Q42" s="95">
        <f>SUM(Q12:Q41)</f>
        <v>5476</v>
      </c>
      <c r="R42" s="95">
        <f>SUM(R12:R41)</f>
        <v>818</v>
      </c>
      <c r="S42" s="196">
        <f>SUM(S12:S41)</f>
        <v>212</v>
      </c>
      <c r="T42" s="95">
        <f t="shared" si="4"/>
        <v>1892.75</v>
      </c>
      <c r="Y42" s="102" t="s">
        <v>47</v>
      </c>
      <c r="Z42" s="95"/>
      <c r="AA42" s="95">
        <v>3</v>
      </c>
      <c r="AB42" s="95"/>
      <c r="AC42" s="95"/>
      <c r="AD42" s="95"/>
      <c r="AE42" s="95"/>
      <c r="AF42" s="95"/>
      <c r="AG42" s="95"/>
      <c r="AH42" s="95"/>
      <c r="AI42" s="95">
        <f t="shared" si="1"/>
        <v>3</v>
      </c>
      <c r="AJ42" s="2"/>
      <c r="AK42" s="2"/>
      <c r="AL42" s="2"/>
      <c r="AM42" s="1" t="s">
        <v>60</v>
      </c>
      <c r="AN42" s="2"/>
      <c r="AO42" s="2"/>
      <c r="AP42" s="2"/>
      <c r="AQ42" s="2"/>
      <c r="AR42" s="2"/>
      <c r="AS42" s="2"/>
      <c r="AU42" s="2"/>
      <c r="AV42" s="2"/>
      <c r="AW42" s="2"/>
      <c r="AX42" s="2"/>
      <c r="BR42" s="2"/>
      <c r="BS42" s="2"/>
      <c r="BT42" s="2"/>
      <c r="BU42" s="2"/>
      <c r="BV42" s="2"/>
      <c r="BW42" s="2"/>
      <c r="BX42" s="2"/>
      <c r="BY42" s="2"/>
      <c r="BZ42" s="2"/>
      <c r="CA42" s="2"/>
      <c r="CB42" s="2"/>
      <c r="CC42" s="2"/>
    </row>
    <row r="43" spans="1:81" x14ac:dyDescent="0.25">
      <c r="A43" s="3" t="s">
        <v>16</v>
      </c>
      <c r="B43" s="86">
        <v>0</v>
      </c>
      <c r="C43" s="86">
        <v>0</v>
      </c>
      <c r="D43" s="86">
        <v>0</v>
      </c>
      <c r="E43" s="86">
        <v>0</v>
      </c>
      <c r="F43" s="86">
        <v>0</v>
      </c>
      <c r="G43" s="86">
        <v>1</v>
      </c>
      <c r="H43" s="86">
        <v>1</v>
      </c>
      <c r="I43" s="86">
        <v>0</v>
      </c>
      <c r="J43" s="86">
        <v>1</v>
      </c>
      <c r="K43" s="86">
        <f t="shared" si="0"/>
        <v>3</v>
      </c>
      <c r="L43" s="2"/>
      <c r="N43" s="2"/>
      <c r="O43" s="35" t="s">
        <v>67</v>
      </c>
      <c r="P43" s="95">
        <v>21</v>
      </c>
      <c r="Q43" s="95">
        <v>19</v>
      </c>
      <c r="R43" s="95">
        <v>18</v>
      </c>
      <c r="S43" s="171">
        <v>15</v>
      </c>
      <c r="T43" s="95">
        <f t="shared" si="4"/>
        <v>18.25</v>
      </c>
      <c r="U43" s="19"/>
      <c r="Y43" s="102" t="s">
        <v>16</v>
      </c>
      <c r="Z43" s="95"/>
      <c r="AA43" s="95"/>
      <c r="AB43" s="95"/>
      <c r="AC43" s="95"/>
      <c r="AD43" s="95"/>
      <c r="AE43" s="95"/>
      <c r="AF43" s="95"/>
      <c r="AG43" s="95">
        <v>3</v>
      </c>
      <c r="AH43" s="95"/>
      <c r="AI43" s="95">
        <f t="shared" si="1"/>
        <v>3</v>
      </c>
      <c r="AJ43" s="2"/>
      <c r="AK43" s="2"/>
      <c r="AL43" s="2"/>
      <c r="AN43" s="1"/>
      <c r="AO43" s="2"/>
      <c r="AP43" s="2"/>
      <c r="AQ43" s="2"/>
      <c r="AR43" s="2"/>
      <c r="AU43" s="2"/>
      <c r="AV43" s="2"/>
      <c r="AW43" s="2"/>
      <c r="AX43" s="2"/>
      <c r="BR43" s="2"/>
      <c r="BS43" s="2"/>
      <c r="BT43" s="2"/>
      <c r="BU43" s="2"/>
      <c r="BV43" s="2"/>
      <c r="BW43" s="2"/>
      <c r="BX43" s="2"/>
      <c r="BY43" s="2"/>
      <c r="BZ43" s="2"/>
      <c r="CA43" s="2"/>
      <c r="CB43" s="2"/>
      <c r="CC43" s="2"/>
    </row>
    <row r="44" spans="1:81" x14ac:dyDescent="0.25">
      <c r="A44" s="92" t="s">
        <v>55</v>
      </c>
      <c r="B44" s="86">
        <v>0</v>
      </c>
      <c r="C44" s="86">
        <v>0</v>
      </c>
      <c r="D44" s="86">
        <v>0</v>
      </c>
      <c r="E44" s="86">
        <v>0</v>
      </c>
      <c r="F44" s="86">
        <v>0</v>
      </c>
      <c r="G44" s="86">
        <v>0</v>
      </c>
      <c r="H44" s="86">
        <v>0</v>
      </c>
      <c r="I44" s="86">
        <v>0</v>
      </c>
      <c r="J44" s="86">
        <v>0</v>
      </c>
      <c r="K44" s="86">
        <f t="shared" si="0"/>
        <v>0</v>
      </c>
      <c r="L44" s="2"/>
      <c r="N44" s="2"/>
      <c r="Y44" s="41" t="s">
        <v>17</v>
      </c>
      <c r="Z44" s="117"/>
      <c r="AA44" s="117"/>
      <c r="AB44" s="117"/>
      <c r="AC44" s="117"/>
      <c r="AD44" s="117"/>
      <c r="AE44" s="117"/>
      <c r="AF44" s="117"/>
      <c r="AG44" s="117"/>
      <c r="AH44" s="117"/>
      <c r="AI44" s="117">
        <f t="shared" si="1"/>
        <v>0</v>
      </c>
      <c r="AJ44" s="2"/>
      <c r="AK44" s="2"/>
      <c r="AL44" s="2"/>
      <c r="AM44" s="131" t="s">
        <v>19</v>
      </c>
      <c r="AN44" s="191">
        <v>2013</v>
      </c>
      <c r="AO44" s="115">
        <v>2014</v>
      </c>
      <c r="AP44" s="115">
        <v>2015</v>
      </c>
      <c r="AQ44" s="235">
        <v>2016</v>
      </c>
      <c r="AR44" s="115" t="s">
        <v>61</v>
      </c>
      <c r="AU44" s="2"/>
      <c r="AV44" s="2"/>
      <c r="AW44" s="2"/>
      <c r="AX44" s="2"/>
      <c r="BR44" s="2"/>
      <c r="BS44" s="2"/>
      <c r="BT44" s="2"/>
      <c r="BU44" s="2"/>
      <c r="BV44" s="2"/>
      <c r="BW44" s="2"/>
      <c r="BX44" s="2"/>
      <c r="BY44" s="2"/>
      <c r="BZ44" s="2"/>
      <c r="CA44" s="2"/>
      <c r="CB44" s="2"/>
      <c r="CC44" s="2"/>
    </row>
    <row r="45" spans="1:81" x14ac:dyDescent="0.25">
      <c r="A45" s="3" t="s">
        <v>17</v>
      </c>
      <c r="B45" s="86">
        <v>0</v>
      </c>
      <c r="C45" s="86">
        <v>0</v>
      </c>
      <c r="D45" s="86">
        <v>0</v>
      </c>
      <c r="E45" s="86">
        <v>0</v>
      </c>
      <c r="F45" s="86">
        <v>0</v>
      </c>
      <c r="G45" s="86">
        <v>0</v>
      </c>
      <c r="H45" s="86">
        <v>0</v>
      </c>
      <c r="I45" s="86">
        <v>0</v>
      </c>
      <c r="J45" s="86">
        <v>0</v>
      </c>
      <c r="K45" s="86">
        <f t="shared" si="0"/>
        <v>0</v>
      </c>
      <c r="L45" s="2"/>
      <c r="N45" s="2"/>
      <c r="P45" s="2"/>
      <c r="T45" s="2"/>
      <c r="Y45" s="109" t="s">
        <v>157</v>
      </c>
      <c r="Z45" s="95">
        <f t="shared" ref="Z45:AI45" si="5">SUM(Z12:Z44)</f>
        <v>0</v>
      </c>
      <c r="AA45" s="95">
        <f t="shared" si="5"/>
        <v>31</v>
      </c>
      <c r="AB45" s="95">
        <f t="shared" si="5"/>
        <v>38</v>
      </c>
      <c r="AC45" s="95">
        <f t="shared" si="5"/>
        <v>120</v>
      </c>
      <c r="AD45" s="95">
        <f t="shared" si="5"/>
        <v>98</v>
      </c>
      <c r="AE45" s="95">
        <f t="shared" si="5"/>
        <v>2644</v>
      </c>
      <c r="AF45" s="95">
        <f t="shared" si="5"/>
        <v>4786</v>
      </c>
      <c r="AG45" s="95">
        <f t="shared" si="5"/>
        <v>13467</v>
      </c>
      <c r="AH45" s="95">
        <f t="shared" si="5"/>
        <v>179</v>
      </c>
      <c r="AI45" s="95">
        <f t="shared" si="5"/>
        <v>21363</v>
      </c>
      <c r="AJ45" s="19">
        <f>SUM(Z45:AH45)</f>
        <v>21363</v>
      </c>
      <c r="AK45" s="2"/>
      <c r="AL45" s="2"/>
      <c r="AM45" s="3" t="s">
        <v>11</v>
      </c>
      <c r="AN45" s="95">
        <v>16950</v>
      </c>
      <c r="AO45" s="95">
        <v>588</v>
      </c>
      <c r="AP45" s="95">
        <v>4634</v>
      </c>
      <c r="AQ45" s="95">
        <v>2652</v>
      </c>
      <c r="AR45" s="95">
        <f t="shared" ref="AR45:AR68" si="6">SUM(AN45:AQ45)/4</f>
        <v>6206</v>
      </c>
      <c r="AT45" s="2"/>
      <c r="AU45" s="2"/>
      <c r="AV45" s="2"/>
      <c r="AW45" s="2"/>
      <c r="AX45" s="2"/>
      <c r="BR45" s="2"/>
      <c r="BS45" s="2"/>
      <c r="BT45" s="2"/>
      <c r="BU45" s="2"/>
      <c r="BV45" s="2"/>
      <c r="BW45" s="2"/>
      <c r="BX45" s="2"/>
      <c r="BY45" s="2"/>
      <c r="BZ45" s="2"/>
      <c r="CA45" s="2"/>
      <c r="CB45" s="2"/>
      <c r="CC45" s="2"/>
    </row>
    <row r="46" spans="1:81" x14ac:dyDescent="0.25">
      <c r="A46" s="124" t="s">
        <v>153</v>
      </c>
      <c r="B46" s="86">
        <v>0</v>
      </c>
      <c r="C46" s="86">
        <v>0</v>
      </c>
      <c r="D46" s="86">
        <v>0</v>
      </c>
      <c r="E46" s="86">
        <v>0</v>
      </c>
      <c r="F46" s="86">
        <v>0</v>
      </c>
      <c r="G46" s="86">
        <v>0</v>
      </c>
      <c r="H46" s="86">
        <v>15</v>
      </c>
      <c r="I46" s="86">
        <v>0</v>
      </c>
      <c r="J46" s="86">
        <v>0</v>
      </c>
      <c r="K46" s="86">
        <f t="shared" si="0"/>
        <v>15</v>
      </c>
      <c r="L46" s="2"/>
      <c r="N46" s="2"/>
      <c r="Y46" s="2"/>
      <c r="Z46" s="81"/>
      <c r="AA46" s="81"/>
      <c r="AB46" s="2"/>
      <c r="AC46" s="2"/>
      <c r="AD46" s="2"/>
      <c r="AE46" s="2"/>
      <c r="AF46" s="2"/>
      <c r="AG46" s="2"/>
      <c r="AH46" s="2"/>
      <c r="AI46" s="2"/>
      <c r="AJ46" s="2"/>
      <c r="AK46" s="2"/>
      <c r="AL46" s="2"/>
      <c r="AM46" s="3" t="s">
        <v>14</v>
      </c>
      <c r="AN46" s="95">
        <v>3338</v>
      </c>
      <c r="AO46" s="95">
        <v>60</v>
      </c>
      <c r="AP46" s="95">
        <v>459</v>
      </c>
      <c r="AQ46" s="95">
        <v>523</v>
      </c>
      <c r="AR46" s="95">
        <f t="shared" si="6"/>
        <v>1095</v>
      </c>
      <c r="AT46" s="2"/>
      <c r="AU46" s="2"/>
      <c r="AV46" s="2"/>
      <c r="AW46" s="2"/>
      <c r="AX46" s="2"/>
      <c r="BR46" s="2"/>
      <c r="BS46" s="2"/>
      <c r="BT46" s="2"/>
      <c r="BU46" s="2"/>
      <c r="BV46" s="2"/>
      <c r="BW46" s="2"/>
      <c r="BX46" s="2"/>
      <c r="BY46" s="2"/>
      <c r="BZ46" s="2"/>
      <c r="CA46" s="2"/>
      <c r="CB46" s="2"/>
      <c r="CC46" s="2"/>
    </row>
    <row r="47" spans="1:81" x14ac:dyDescent="0.25">
      <c r="A47" s="11" t="s">
        <v>24</v>
      </c>
      <c r="B47" s="86">
        <f t="shared" ref="B47:K47" si="7">SUM(B12:B46)</f>
        <v>12</v>
      </c>
      <c r="C47" s="86">
        <f t="shared" si="7"/>
        <v>0</v>
      </c>
      <c r="D47" s="86">
        <f t="shared" si="7"/>
        <v>35</v>
      </c>
      <c r="E47" s="86">
        <f t="shared" si="7"/>
        <v>49</v>
      </c>
      <c r="F47" s="86">
        <f t="shared" si="7"/>
        <v>77</v>
      </c>
      <c r="G47" s="86">
        <f t="shared" si="7"/>
        <v>68</v>
      </c>
      <c r="H47" s="86">
        <f t="shared" si="7"/>
        <v>283</v>
      </c>
      <c r="I47" s="86">
        <f t="shared" si="7"/>
        <v>493</v>
      </c>
      <c r="J47" s="86">
        <f t="shared" si="7"/>
        <v>48</v>
      </c>
      <c r="K47" s="86">
        <f t="shared" si="7"/>
        <v>1065</v>
      </c>
      <c r="L47" s="2"/>
      <c r="N47" s="2"/>
      <c r="O47" s="1" t="s">
        <v>151</v>
      </c>
      <c r="T47" s="2"/>
      <c r="Y47" s="134"/>
      <c r="Z47" s="81"/>
      <c r="AA47" s="81"/>
      <c r="AB47" s="2"/>
      <c r="AC47" s="2"/>
      <c r="AD47" s="2"/>
      <c r="AE47" s="2"/>
      <c r="AF47" s="2"/>
      <c r="AG47" s="2"/>
      <c r="AH47" s="2"/>
      <c r="AI47" s="2"/>
      <c r="AJ47" s="2"/>
      <c r="AK47" s="2"/>
      <c r="AL47" s="2"/>
      <c r="AM47" s="3" t="s">
        <v>15</v>
      </c>
      <c r="AN47" s="95">
        <v>620</v>
      </c>
      <c r="AO47" s="95">
        <v>174</v>
      </c>
      <c r="AP47" s="95">
        <v>195</v>
      </c>
      <c r="AQ47" s="95">
        <v>378</v>
      </c>
      <c r="AR47" s="95">
        <f t="shared" si="6"/>
        <v>341.75</v>
      </c>
      <c r="AT47" s="2"/>
      <c r="AU47" s="2"/>
      <c r="AV47" s="2"/>
      <c r="AW47" s="2"/>
      <c r="AX47" s="2"/>
      <c r="BR47" s="2"/>
      <c r="BS47" s="2"/>
      <c r="BT47" s="2"/>
      <c r="BU47" s="2"/>
      <c r="BV47" s="2"/>
      <c r="BW47" s="2"/>
      <c r="BX47" s="2"/>
      <c r="BY47" s="2"/>
      <c r="BZ47" s="2"/>
      <c r="CA47" s="2"/>
      <c r="CB47" s="2"/>
      <c r="CC47" s="2"/>
    </row>
    <row r="48" spans="1:81" x14ac:dyDescent="0.25">
      <c r="N48" s="2"/>
      <c r="O48" s="1" t="s">
        <v>60</v>
      </c>
      <c r="P48" s="2"/>
      <c r="Q48" s="2"/>
      <c r="R48" s="2"/>
      <c r="T48" s="2"/>
      <c r="Y48" s="2"/>
      <c r="Z48" s="81"/>
      <c r="AA48" s="81"/>
      <c r="AB48" s="2"/>
      <c r="AC48" s="2"/>
      <c r="AD48" s="2"/>
      <c r="AE48" s="2"/>
      <c r="AF48" s="2"/>
      <c r="AG48" s="2"/>
      <c r="AH48" s="2"/>
      <c r="AI48" s="2"/>
      <c r="AJ48" s="2"/>
      <c r="AK48" s="2"/>
      <c r="AL48" s="2"/>
      <c r="AM48" s="3" t="s">
        <v>12</v>
      </c>
      <c r="AN48" s="95">
        <v>209</v>
      </c>
      <c r="AO48" s="95">
        <v>5</v>
      </c>
      <c r="AP48" s="95">
        <v>0</v>
      </c>
      <c r="AQ48" s="95">
        <v>2</v>
      </c>
      <c r="AR48" s="95">
        <f t="shared" si="6"/>
        <v>54</v>
      </c>
      <c r="AT48" s="2"/>
      <c r="AU48" s="2"/>
      <c r="AV48" s="2"/>
      <c r="AW48" s="2"/>
      <c r="AX48" s="2"/>
      <c r="BR48" s="2"/>
      <c r="BS48" s="2"/>
      <c r="BT48" s="2"/>
      <c r="BU48" s="2"/>
      <c r="BV48" s="2"/>
      <c r="BW48" s="2"/>
      <c r="BX48" s="2"/>
      <c r="BY48" s="2"/>
      <c r="BZ48" s="2"/>
      <c r="CA48" s="2"/>
      <c r="CB48" s="2"/>
      <c r="CC48" s="2"/>
    </row>
    <row r="49" spans="1:81" x14ac:dyDescent="0.25">
      <c r="P49" s="1"/>
      <c r="Q49" s="2"/>
      <c r="R49" s="2"/>
      <c r="AL49" s="2"/>
      <c r="AM49" s="3" t="s">
        <v>2</v>
      </c>
      <c r="AN49" s="95">
        <v>59</v>
      </c>
      <c r="AO49" s="95">
        <v>19</v>
      </c>
      <c r="AP49" s="95">
        <v>40</v>
      </c>
      <c r="AQ49" s="95">
        <v>70</v>
      </c>
      <c r="AR49" s="95">
        <f t="shared" si="6"/>
        <v>47</v>
      </c>
      <c r="AT49" s="2"/>
      <c r="AU49" s="2"/>
      <c r="AV49" s="2"/>
      <c r="AW49" s="2"/>
      <c r="AX49" s="2"/>
      <c r="BR49" s="2"/>
      <c r="BS49" s="2"/>
      <c r="BT49" s="2"/>
      <c r="BU49" s="2"/>
      <c r="BV49" s="2"/>
      <c r="BW49" s="2"/>
      <c r="BX49" s="2"/>
      <c r="BY49" s="2"/>
      <c r="BZ49" s="2"/>
      <c r="CA49" s="2"/>
      <c r="CB49" s="2"/>
      <c r="CC49" s="2"/>
    </row>
    <row r="50" spans="1:81" ht="15" customHeight="1" x14ac:dyDescent="0.25">
      <c r="N50" s="28" t="s">
        <v>154</v>
      </c>
      <c r="O50" s="131" t="s">
        <v>19</v>
      </c>
      <c r="P50" s="191">
        <v>2013</v>
      </c>
      <c r="Q50" s="115">
        <v>2014</v>
      </c>
      <c r="R50" s="115">
        <v>2015</v>
      </c>
      <c r="S50" s="235">
        <v>2016</v>
      </c>
      <c r="T50" s="115" t="s">
        <v>61</v>
      </c>
      <c r="Y50" s="1" t="s">
        <v>172</v>
      </c>
      <c r="AL50" s="2"/>
      <c r="AM50" s="3" t="s">
        <v>7</v>
      </c>
      <c r="AN50" s="95">
        <v>43</v>
      </c>
      <c r="AO50" s="95">
        <v>58</v>
      </c>
      <c r="AP50" s="95">
        <v>8</v>
      </c>
      <c r="AQ50" s="95">
        <v>6</v>
      </c>
      <c r="AR50" s="95">
        <f t="shared" si="6"/>
        <v>28.75</v>
      </c>
      <c r="AT50" s="2"/>
      <c r="AU50" s="2"/>
      <c r="AV50" s="2"/>
      <c r="AW50" s="2"/>
      <c r="AX50" s="2"/>
      <c r="BR50" s="2"/>
      <c r="BS50" s="2"/>
      <c r="BT50" s="2"/>
      <c r="BU50" s="2"/>
      <c r="BV50" s="2"/>
      <c r="BW50" s="2"/>
      <c r="BX50" s="2"/>
      <c r="BY50" s="2"/>
      <c r="BZ50" s="2"/>
      <c r="CA50" s="2"/>
      <c r="CB50" s="2"/>
      <c r="CC50" s="2"/>
    </row>
    <row r="51" spans="1:81" ht="15" customHeight="1" x14ac:dyDescent="0.25">
      <c r="A51" s="1" t="s">
        <v>172</v>
      </c>
      <c r="B51" s="2"/>
      <c r="N51" s="81">
        <v>1</v>
      </c>
      <c r="O51" s="160" t="s">
        <v>17</v>
      </c>
      <c r="P51" s="154">
        <v>0</v>
      </c>
      <c r="Q51" s="154">
        <v>5000</v>
      </c>
      <c r="R51" s="154">
        <v>400</v>
      </c>
      <c r="S51" s="95">
        <v>0</v>
      </c>
      <c r="T51" s="154">
        <f>SUM(P51:S51)/4</f>
        <v>1350</v>
      </c>
      <c r="Y51" s="1" t="s">
        <v>161</v>
      </c>
      <c r="AL51" s="2"/>
      <c r="AM51" s="3" t="s">
        <v>3</v>
      </c>
      <c r="AN51" s="95">
        <v>34</v>
      </c>
      <c r="AO51" s="95">
        <v>16</v>
      </c>
      <c r="AP51" s="95">
        <v>17</v>
      </c>
      <c r="AQ51" s="95">
        <v>18</v>
      </c>
      <c r="AR51" s="95">
        <f t="shared" si="6"/>
        <v>21.25</v>
      </c>
      <c r="AT51" s="2"/>
      <c r="AU51" s="2"/>
      <c r="AV51" s="2"/>
      <c r="AW51" s="2"/>
      <c r="AX51" s="2"/>
      <c r="BR51" s="2"/>
      <c r="BS51" s="2"/>
      <c r="BT51" s="2"/>
      <c r="BU51" s="2"/>
      <c r="BV51" s="2"/>
      <c r="BW51" s="2"/>
      <c r="BX51" s="2"/>
      <c r="BY51" s="2"/>
      <c r="BZ51" s="2"/>
      <c r="CA51" s="2"/>
      <c r="CB51" s="2"/>
      <c r="CC51" s="2"/>
    </row>
    <row r="52" spans="1:81" x14ac:dyDescent="0.25">
      <c r="A52" s="1" t="s">
        <v>151</v>
      </c>
      <c r="B52" s="2"/>
      <c r="C52" s="2"/>
      <c r="N52" s="81">
        <v>2</v>
      </c>
      <c r="O52" s="3" t="s">
        <v>11</v>
      </c>
      <c r="P52" s="95">
        <v>606</v>
      </c>
      <c r="Q52" s="95">
        <v>135</v>
      </c>
      <c r="R52" s="95">
        <v>204</v>
      </c>
      <c r="S52" s="2">
        <v>13</v>
      </c>
      <c r="T52" s="95">
        <f t="shared" ref="T52:T80" si="8">SUM(P52:S52)/4</f>
        <v>239.5</v>
      </c>
      <c r="Y52" s="2"/>
      <c r="AL52" s="2"/>
      <c r="AM52" s="92" t="s">
        <v>51</v>
      </c>
      <c r="AN52" s="95">
        <v>25</v>
      </c>
      <c r="AO52" s="95">
        <v>8</v>
      </c>
      <c r="AP52" s="95">
        <v>12</v>
      </c>
      <c r="AQ52" s="95">
        <v>21</v>
      </c>
      <c r="AR52" s="95">
        <f t="shared" si="6"/>
        <v>16.5</v>
      </c>
      <c r="AT52" s="2"/>
      <c r="AU52" s="2"/>
      <c r="AV52" s="2"/>
      <c r="AW52" s="2"/>
      <c r="AX52" s="2"/>
      <c r="BR52" s="2"/>
      <c r="BS52" s="2"/>
      <c r="BT52" s="2"/>
      <c r="BU52" s="2"/>
      <c r="BV52" s="2"/>
      <c r="BW52" s="2"/>
      <c r="BX52" s="2"/>
      <c r="BY52" s="2"/>
      <c r="BZ52" s="2"/>
      <c r="CA52" s="2"/>
      <c r="CB52" s="2"/>
      <c r="CC52" s="2"/>
    </row>
    <row r="53" spans="1:81" ht="15" customHeight="1" x14ac:dyDescent="0.25">
      <c r="B53" s="2"/>
      <c r="C53" s="2"/>
      <c r="N53" s="81">
        <v>3</v>
      </c>
      <c r="O53" s="3" t="s">
        <v>2</v>
      </c>
      <c r="P53" s="95">
        <v>40</v>
      </c>
      <c r="Q53" s="95">
        <v>48</v>
      </c>
      <c r="R53" s="95">
        <v>40</v>
      </c>
      <c r="S53" s="2">
        <v>16</v>
      </c>
      <c r="T53" s="95">
        <f t="shared" si="8"/>
        <v>36</v>
      </c>
      <c r="Z53" s="1" t="s">
        <v>20</v>
      </c>
      <c r="AA53" s="2"/>
      <c r="AB53" s="2"/>
      <c r="AC53" s="1" t="s">
        <v>21</v>
      </c>
      <c r="AD53" s="2"/>
      <c r="AE53" s="2"/>
      <c r="AF53" s="2"/>
      <c r="AG53" s="2"/>
      <c r="AH53" s="2"/>
      <c r="AI53" s="2"/>
      <c r="AJ53" s="2"/>
      <c r="AK53" s="2"/>
      <c r="AL53" s="2"/>
      <c r="AM53" s="3" t="s">
        <v>4</v>
      </c>
      <c r="AN53" s="95">
        <v>8</v>
      </c>
      <c r="AO53" s="95">
        <v>16</v>
      </c>
      <c r="AP53" s="95">
        <v>6</v>
      </c>
      <c r="AQ53" s="95">
        <v>13</v>
      </c>
      <c r="AR53" s="95">
        <f t="shared" si="6"/>
        <v>10.75</v>
      </c>
      <c r="AT53" s="2"/>
      <c r="AU53" s="2"/>
      <c r="AV53" s="2"/>
      <c r="AW53" s="2"/>
      <c r="AX53" s="2"/>
      <c r="BR53" s="2"/>
      <c r="BS53" s="2"/>
      <c r="BT53" s="2"/>
      <c r="BU53" s="2"/>
      <c r="BV53" s="2"/>
      <c r="BW53" s="2"/>
      <c r="BX53" s="2"/>
      <c r="BY53" s="2"/>
      <c r="BZ53" s="2"/>
      <c r="CA53" s="2"/>
      <c r="CB53" s="2"/>
      <c r="CC53" s="2"/>
    </row>
    <row r="54" spans="1:81" x14ac:dyDescent="0.25">
      <c r="A54" s="2"/>
      <c r="B54" s="1" t="s">
        <v>20</v>
      </c>
      <c r="C54" s="2"/>
      <c r="D54" s="2"/>
      <c r="E54" s="1" t="s">
        <v>21</v>
      </c>
      <c r="F54" s="2"/>
      <c r="G54" s="2"/>
      <c r="H54" s="2"/>
      <c r="I54" s="2"/>
      <c r="J54" s="2"/>
      <c r="K54" s="2"/>
      <c r="N54" s="81">
        <v>4</v>
      </c>
      <c r="O54" s="3" t="s">
        <v>3</v>
      </c>
      <c r="P54" s="95">
        <v>44</v>
      </c>
      <c r="Q54" s="95">
        <v>39</v>
      </c>
      <c r="R54" s="95">
        <v>42</v>
      </c>
      <c r="S54" s="2">
        <v>50</v>
      </c>
      <c r="T54" s="95">
        <f t="shared" si="8"/>
        <v>43.75</v>
      </c>
      <c r="Y54" s="131" t="s">
        <v>39</v>
      </c>
      <c r="Z54" s="193">
        <v>17</v>
      </c>
      <c r="AA54" s="194">
        <v>22</v>
      </c>
      <c r="AB54" s="194">
        <v>27</v>
      </c>
      <c r="AC54" s="194">
        <v>2</v>
      </c>
      <c r="AD54" s="194">
        <v>7</v>
      </c>
      <c r="AE54" s="194">
        <v>12</v>
      </c>
      <c r="AF54" s="194">
        <v>17</v>
      </c>
      <c r="AG54" s="194">
        <v>22</v>
      </c>
      <c r="AH54" s="194">
        <v>27</v>
      </c>
      <c r="AI54" s="115" t="s">
        <v>157</v>
      </c>
      <c r="AM54" s="92" t="s">
        <v>54</v>
      </c>
      <c r="AN54" s="95">
        <v>42</v>
      </c>
      <c r="AO54" s="95">
        <v>0</v>
      </c>
      <c r="AP54" s="95">
        <v>0</v>
      </c>
      <c r="AQ54" s="95">
        <v>0</v>
      </c>
      <c r="AR54" s="95">
        <f t="shared" si="6"/>
        <v>10.5</v>
      </c>
      <c r="AT54" s="2"/>
      <c r="AU54" s="2"/>
      <c r="AV54" s="2"/>
      <c r="AW54" s="2"/>
      <c r="AX54" s="2"/>
      <c r="BR54" s="2"/>
      <c r="BS54" s="2"/>
      <c r="BT54" s="2"/>
      <c r="BU54" s="2"/>
      <c r="BV54" s="2"/>
      <c r="BW54" s="2"/>
      <c r="BX54" s="2"/>
      <c r="BY54" s="2"/>
      <c r="BZ54" s="2"/>
      <c r="CA54" s="2"/>
      <c r="CB54" s="2"/>
      <c r="CC54" s="2"/>
    </row>
    <row r="55" spans="1:81" ht="15.75" customHeight="1" x14ac:dyDescent="0.25">
      <c r="A55" s="32" t="s">
        <v>19</v>
      </c>
      <c r="B55" s="5">
        <v>17</v>
      </c>
      <c r="C55" s="5">
        <v>22</v>
      </c>
      <c r="D55" s="5">
        <v>27</v>
      </c>
      <c r="E55" s="5">
        <v>2</v>
      </c>
      <c r="F55" s="5">
        <v>7</v>
      </c>
      <c r="G55" s="5">
        <v>12</v>
      </c>
      <c r="H55" s="5">
        <v>17</v>
      </c>
      <c r="I55" s="5">
        <v>22</v>
      </c>
      <c r="J55" s="5">
        <v>27</v>
      </c>
      <c r="K55" s="7" t="s">
        <v>24</v>
      </c>
      <c r="N55" s="81">
        <v>5</v>
      </c>
      <c r="O55" s="110" t="s">
        <v>14</v>
      </c>
      <c r="P55" s="95">
        <v>67</v>
      </c>
      <c r="Q55" s="95">
        <v>27</v>
      </c>
      <c r="R55" s="95">
        <v>24</v>
      </c>
      <c r="S55" s="2">
        <v>9</v>
      </c>
      <c r="T55" s="95">
        <f t="shared" si="8"/>
        <v>31.75</v>
      </c>
      <c r="Y55" s="153" t="s">
        <v>1</v>
      </c>
      <c r="Z55" s="95"/>
      <c r="AA55" s="95"/>
      <c r="AB55" s="95"/>
      <c r="AC55" s="95"/>
      <c r="AD55" s="95">
        <v>1</v>
      </c>
      <c r="AE55" s="95">
        <v>1</v>
      </c>
      <c r="AF55" s="95"/>
      <c r="AG55" s="95">
        <v>1</v>
      </c>
      <c r="AH55" s="95"/>
      <c r="AI55" s="95">
        <f>SUM(Z55:AH55)</f>
        <v>3</v>
      </c>
      <c r="AM55" s="110" t="s">
        <v>1</v>
      </c>
      <c r="AN55" s="95">
        <v>6</v>
      </c>
      <c r="AO55" s="95">
        <v>3</v>
      </c>
      <c r="AP55" s="95">
        <v>10</v>
      </c>
      <c r="AQ55" s="95">
        <v>5</v>
      </c>
      <c r="AR55" s="95">
        <f t="shared" si="6"/>
        <v>6</v>
      </c>
      <c r="AT55" s="2"/>
      <c r="AU55" s="2"/>
      <c r="AV55" s="2"/>
      <c r="AW55" s="2"/>
      <c r="AX55" s="2"/>
      <c r="BR55" s="2"/>
      <c r="BS55" s="2"/>
      <c r="BT55" s="2"/>
      <c r="BU55" s="2"/>
      <c r="BV55" s="2"/>
      <c r="BW55" s="2"/>
      <c r="BX55" s="2"/>
      <c r="BY55" s="2"/>
      <c r="BZ55" s="2"/>
      <c r="CA55" s="2"/>
      <c r="CB55" s="2"/>
      <c r="CC55" s="2"/>
    </row>
    <row r="56" spans="1:81" ht="15.75" customHeight="1" x14ac:dyDescent="0.25">
      <c r="A56" s="3" t="s">
        <v>1</v>
      </c>
      <c r="B56" s="86">
        <v>0</v>
      </c>
      <c r="C56" s="86">
        <v>0</v>
      </c>
      <c r="D56" s="86">
        <v>0</v>
      </c>
      <c r="E56" s="86">
        <v>1</v>
      </c>
      <c r="F56" s="86">
        <v>0</v>
      </c>
      <c r="G56" s="86">
        <v>5</v>
      </c>
      <c r="H56" s="86">
        <v>3</v>
      </c>
      <c r="I56" s="86">
        <v>0</v>
      </c>
      <c r="J56" s="86">
        <v>4</v>
      </c>
      <c r="K56" s="86">
        <f t="shared" ref="K56:K90" si="9">SUM(B56:J56)</f>
        <v>13</v>
      </c>
      <c r="N56" s="81">
        <v>6</v>
      </c>
      <c r="O56" s="3" t="s">
        <v>7</v>
      </c>
      <c r="P56" s="95">
        <v>75</v>
      </c>
      <c r="Q56" s="95">
        <v>29</v>
      </c>
      <c r="R56" s="95">
        <v>2</v>
      </c>
      <c r="S56" s="2">
        <v>8</v>
      </c>
      <c r="T56" s="95">
        <f t="shared" si="8"/>
        <v>28.5</v>
      </c>
      <c r="Y56" s="102" t="s">
        <v>158</v>
      </c>
      <c r="Z56" s="95"/>
      <c r="AA56" s="95"/>
      <c r="AB56" s="95"/>
      <c r="AC56" s="95"/>
      <c r="AD56" s="95"/>
      <c r="AE56" s="95"/>
      <c r="AF56" s="95"/>
      <c r="AG56" s="95"/>
      <c r="AH56" s="95"/>
      <c r="AI56" s="95">
        <f t="shared" ref="AI56:AI87" si="10">SUM(Z56:AH56)</f>
        <v>0</v>
      </c>
      <c r="AL56" s="81"/>
      <c r="AM56" s="92" t="s">
        <v>32</v>
      </c>
      <c r="AN56" s="95">
        <v>8</v>
      </c>
      <c r="AO56" s="95">
        <v>0</v>
      </c>
      <c r="AP56" s="95">
        <v>1</v>
      </c>
      <c r="AQ56" s="95">
        <v>14</v>
      </c>
      <c r="AR56" s="95">
        <f t="shared" si="6"/>
        <v>5.75</v>
      </c>
      <c r="AT56" s="2"/>
      <c r="AU56" s="2"/>
      <c r="AV56" s="2"/>
      <c r="AW56" s="2"/>
      <c r="AX56" s="2"/>
      <c r="BR56" s="2"/>
      <c r="BS56" s="2"/>
      <c r="BT56" s="2"/>
      <c r="BU56" s="2"/>
      <c r="BV56" s="2"/>
      <c r="BW56" s="2"/>
      <c r="BX56" s="2"/>
      <c r="BY56" s="2"/>
      <c r="BZ56" s="2"/>
      <c r="CA56" s="2"/>
      <c r="CB56" s="2"/>
      <c r="CC56" s="2"/>
    </row>
    <row r="57" spans="1:81" ht="15.75" customHeight="1" x14ac:dyDescent="0.25">
      <c r="A57" s="92" t="s">
        <v>49</v>
      </c>
      <c r="B57" s="86">
        <v>0</v>
      </c>
      <c r="C57" s="86">
        <v>0</v>
      </c>
      <c r="D57" s="86">
        <v>0</v>
      </c>
      <c r="E57" s="86">
        <v>0</v>
      </c>
      <c r="F57" s="86">
        <v>0</v>
      </c>
      <c r="G57" s="86">
        <v>0</v>
      </c>
      <c r="H57" s="86">
        <v>0</v>
      </c>
      <c r="I57" s="86">
        <v>0</v>
      </c>
      <c r="J57" s="86">
        <v>0</v>
      </c>
      <c r="K57" s="86">
        <f t="shared" si="9"/>
        <v>0</v>
      </c>
      <c r="N57" s="81"/>
      <c r="O57" s="3" t="s">
        <v>18</v>
      </c>
      <c r="P57" s="95">
        <v>29</v>
      </c>
      <c r="Q57" s="95">
        <v>32</v>
      </c>
      <c r="R57" s="95">
        <v>14</v>
      </c>
      <c r="S57" s="2">
        <v>41</v>
      </c>
      <c r="T57" s="95">
        <f t="shared" si="8"/>
        <v>29</v>
      </c>
      <c r="Y57" s="102" t="s">
        <v>92</v>
      </c>
      <c r="Z57" s="95"/>
      <c r="AA57" s="95"/>
      <c r="AB57" s="95"/>
      <c r="AC57" s="95"/>
      <c r="AD57" s="95"/>
      <c r="AE57" s="95"/>
      <c r="AF57" s="95"/>
      <c r="AG57" s="95"/>
      <c r="AH57" s="95"/>
      <c r="AI57" s="95">
        <f t="shared" si="10"/>
        <v>0</v>
      </c>
      <c r="AL57" s="81"/>
      <c r="AM57" s="92" t="s">
        <v>41</v>
      </c>
      <c r="AN57" s="95">
        <v>1</v>
      </c>
      <c r="AO57" s="95">
        <v>2</v>
      </c>
      <c r="AP57" s="95">
        <v>7</v>
      </c>
      <c r="AQ57" s="95">
        <v>8</v>
      </c>
      <c r="AR57" s="95">
        <f t="shared" si="6"/>
        <v>4.5</v>
      </c>
      <c r="AT57" s="2"/>
      <c r="AU57" s="2"/>
      <c r="AV57" s="2"/>
      <c r="AW57" s="2"/>
      <c r="AX57" s="2"/>
      <c r="BR57" s="2"/>
      <c r="BS57" s="2"/>
      <c r="BT57" s="2"/>
      <c r="BU57" s="2"/>
      <c r="BV57" s="2"/>
      <c r="BW57" s="2"/>
      <c r="BX57" s="2"/>
      <c r="BY57" s="2"/>
      <c r="BZ57" s="2"/>
      <c r="CA57" s="2"/>
      <c r="CB57" s="2"/>
      <c r="CC57" s="2"/>
    </row>
    <row r="58" spans="1:81" x14ac:dyDescent="0.25">
      <c r="A58" s="92" t="s">
        <v>45</v>
      </c>
      <c r="B58" s="86">
        <v>0</v>
      </c>
      <c r="C58" s="86">
        <v>0</v>
      </c>
      <c r="D58" s="86">
        <v>0</v>
      </c>
      <c r="E58" s="86">
        <v>0</v>
      </c>
      <c r="F58" s="86">
        <v>0</v>
      </c>
      <c r="G58" s="86">
        <v>0</v>
      </c>
      <c r="H58" s="86">
        <v>0</v>
      </c>
      <c r="I58" s="86">
        <v>0</v>
      </c>
      <c r="J58" s="86">
        <v>0</v>
      </c>
      <c r="K58" s="86">
        <f t="shared" si="9"/>
        <v>0</v>
      </c>
      <c r="N58" s="81">
        <v>7</v>
      </c>
      <c r="O58" s="3" t="s">
        <v>12</v>
      </c>
      <c r="P58" s="95">
        <v>10</v>
      </c>
      <c r="Q58" s="95">
        <v>28</v>
      </c>
      <c r="R58" s="95">
        <v>24</v>
      </c>
      <c r="S58" s="2">
        <v>17</v>
      </c>
      <c r="T58" s="95">
        <f t="shared" si="8"/>
        <v>19.75</v>
      </c>
      <c r="Y58" s="102" t="s">
        <v>41</v>
      </c>
      <c r="Z58" s="95"/>
      <c r="AA58" s="95"/>
      <c r="AB58" s="95"/>
      <c r="AC58" s="95"/>
      <c r="AD58" s="95"/>
      <c r="AE58" s="95">
        <v>1</v>
      </c>
      <c r="AF58" s="95"/>
      <c r="AG58" s="95"/>
      <c r="AH58" s="95">
        <v>1</v>
      </c>
      <c r="AI58" s="95">
        <f t="shared" si="10"/>
        <v>2</v>
      </c>
      <c r="AL58" s="81"/>
      <c r="AM58" s="3" t="s">
        <v>16</v>
      </c>
      <c r="AN58" s="95">
        <v>3</v>
      </c>
      <c r="AO58" s="95">
        <v>3</v>
      </c>
      <c r="AP58" s="95">
        <v>4</v>
      </c>
      <c r="AQ58" s="95">
        <v>5</v>
      </c>
      <c r="AR58" s="95">
        <f t="shared" si="6"/>
        <v>3.75</v>
      </c>
      <c r="AT58" s="2"/>
      <c r="AU58" s="2"/>
      <c r="AV58" s="2"/>
      <c r="AW58" s="2"/>
      <c r="AX58" s="2"/>
      <c r="BR58" s="2"/>
      <c r="BS58" s="2"/>
      <c r="BT58" s="2"/>
      <c r="BU58" s="2"/>
      <c r="BV58" s="2"/>
      <c r="BW58" s="2"/>
      <c r="BX58" s="2"/>
      <c r="BY58" s="2"/>
      <c r="BZ58" s="2"/>
      <c r="CA58" s="2"/>
      <c r="CB58" s="2"/>
      <c r="CC58" s="2"/>
    </row>
    <row r="59" spans="1:81" x14ac:dyDescent="0.25">
      <c r="A59" s="92" t="s">
        <v>41</v>
      </c>
      <c r="B59" s="86">
        <v>0</v>
      </c>
      <c r="C59" s="86">
        <v>0</v>
      </c>
      <c r="D59" s="86">
        <v>0</v>
      </c>
      <c r="E59" s="86">
        <v>1</v>
      </c>
      <c r="F59" s="86">
        <v>0</v>
      </c>
      <c r="G59" s="86">
        <v>0</v>
      </c>
      <c r="H59" s="86">
        <v>0</v>
      </c>
      <c r="I59" s="86">
        <v>0</v>
      </c>
      <c r="J59" s="86">
        <v>0</v>
      </c>
      <c r="K59" s="86">
        <f t="shared" si="9"/>
        <v>1</v>
      </c>
      <c r="N59" s="81">
        <v>8</v>
      </c>
      <c r="O59" s="3" t="s">
        <v>15</v>
      </c>
      <c r="P59" s="95">
        <v>15</v>
      </c>
      <c r="Q59" s="95">
        <v>27</v>
      </c>
      <c r="R59" s="95">
        <v>5</v>
      </c>
      <c r="S59" s="2">
        <v>4</v>
      </c>
      <c r="T59" s="95">
        <f t="shared" si="8"/>
        <v>12.75</v>
      </c>
      <c r="Y59" s="102" t="s">
        <v>2</v>
      </c>
      <c r="Z59" s="95"/>
      <c r="AA59" s="95"/>
      <c r="AB59" s="95">
        <v>4</v>
      </c>
      <c r="AC59" s="95">
        <v>3</v>
      </c>
      <c r="AD59" s="95">
        <v>9</v>
      </c>
      <c r="AE59" s="95">
        <v>2</v>
      </c>
      <c r="AF59" s="95"/>
      <c r="AG59" s="95"/>
      <c r="AH59" s="95">
        <v>1</v>
      </c>
      <c r="AI59" s="95">
        <f t="shared" si="10"/>
        <v>19</v>
      </c>
      <c r="AL59" s="81"/>
      <c r="AM59" s="3" t="s">
        <v>13</v>
      </c>
      <c r="AN59" s="95">
        <v>7</v>
      </c>
      <c r="AO59" s="95">
        <v>2</v>
      </c>
      <c r="AP59" s="95">
        <v>2</v>
      </c>
      <c r="AQ59" s="95">
        <v>1</v>
      </c>
      <c r="AR59" s="95">
        <f t="shared" si="6"/>
        <v>3</v>
      </c>
      <c r="AT59" s="2"/>
      <c r="AU59" s="2"/>
      <c r="AV59" s="2"/>
      <c r="AW59" s="2"/>
      <c r="AX59" s="2"/>
      <c r="BR59" s="2"/>
      <c r="BS59" s="2"/>
      <c r="BT59" s="2"/>
      <c r="BU59" s="2"/>
      <c r="BV59" s="2"/>
      <c r="BW59" s="2"/>
      <c r="BX59" s="2"/>
      <c r="BY59" s="2"/>
      <c r="BZ59" s="2"/>
      <c r="CA59" s="2"/>
      <c r="CB59" s="2"/>
      <c r="CC59" s="2"/>
    </row>
    <row r="60" spans="1:81" x14ac:dyDescent="0.25">
      <c r="A60" s="3" t="s">
        <v>2</v>
      </c>
      <c r="B60" s="86">
        <v>0</v>
      </c>
      <c r="C60" s="86">
        <v>1</v>
      </c>
      <c r="D60" s="86">
        <v>12</v>
      </c>
      <c r="E60" s="86">
        <v>20</v>
      </c>
      <c r="F60" s="23">
        <v>2</v>
      </c>
      <c r="G60" s="23">
        <v>13</v>
      </c>
      <c r="H60" s="86">
        <v>0</v>
      </c>
      <c r="I60" s="86">
        <v>0</v>
      </c>
      <c r="J60" s="86">
        <v>0</v>
      </c>
      <c r="K60" s="86">
        <f t="shared" si="9"/>
        <v>48</v>
      </c>
      <c r="N60" s="81"/>
      <c r="O60" s="92" t="s">
        <v>48</v>
      </c>
      <c r="P60" s="95">
        <v>45</v>
      </c>
      <c r="Q60" s="95">
        <v>0</v>
      </c>
      <c r="R60" s="95">
        <v>0</v>
      </c>
      <c r="S60" s="2">
        <v>1</v>
      </c>
      <c r="T60" s="95">
        <f t="shared" si="8"/>
        <v>11.5</v>
      </c>
      <c r="Y60" s="102" t="s">
        <v>43</v>
      </c>
      <c r="Z60" s="95"/>
      <c r="AA60" s="95"/>
      <c r="AB60" s="95"/>
      <c r="AC60" s="95"/>
      <c r="AD60" s="95"/>
      <c r="AE60" s="95"/>
      <c r="AF60" s="95"/>
      <c r="AG60" s="95"/>
      <c r="AH60" s="95"/>
      <c r="AI60" s="95">
        <f t="shared" si="10"/>
        <v>0</v>
      </c>
      <c r="AL60" s="81"/>
      <c r="AM60" s="92" t="s">
        <v>53</v>
      </c>
      <c r="AN60" s="95">
        <v>0</v>
      </c>
      <c r="AO60" s="95">
        <v>0</v>
      </c>
      <c r="AP60" s="95">
        <v>2</v>
      </c>
      <c r="AQ60" s="95">
        <v>5</v>
      </c>
      <c r="AR60" s="95">
        <f t="shared" si="6"/>
        <v>1.75</v>
      </c>
      <c r="AT60" s="2"/>
      <c r="AU60" s="2"/>
      <c r="AV60" s="2"/>
      <c r="AW60" s="2"/>
      <c r="AX60" s="2"/>
      <c r="BR60" s="2"/>
      <c r="BS60" s="2"/>
      <c r="BT60" s="2"/>
      <c r="BU60" s="2"/>
      <c r="BV60" s="2"/>
      <c r="BW60" s="2"/>
      <c r="BX60" s="2"/>
      <c r="BY60" s="2"/>
      <c r="BZ60" s="2"/>
      <c r="CA60" s="2"/>
      <c r="CB60" s="2"/>
      <c r="CC60" s="2"/>
    </row>
    <row r="61" spans="1:81" x14ac:dyDescent="0.25">
      <c r="A61" s="92" t="s">
        <v>43</v>
      </c>
      <c r="B61" s="86">
        <v>0</v>
      </c>
      <c r="C61" s="86">
        <v>0</v>
      </c>
      <c r="D61" s="86">
        <v>0</v>
      </c>
      <c r="E61" s="86">
        <v>0</v>
      </c>
      <c r="F61" s="86">
        <v>0</v>
      </c>
      <c r="G61" s="86">
        <v>0</v>
      </c>
      <c r="H61" s="86">
        <v>0</v>
      </c>
      <c r="I61" s="86">
        <v>0</v>
      </c>
      <c r="J61" s="86">
        <v>0</v>
      </c>
      <c r="K61" s="86">
        <f t="shared" si="9"/>
        <v>0</v>
      </c>
      <c r="N61" s="81">
        <v>9</v>
      </c>
      <c r="O61" s="3" t="s">
        <v>1</v>
      </c>
      <c r="P61" s="95">
        <v>14</v>
      </c>
      <c r="Q61" s="95">
        <v>13</v>
      </c>
      <c r="R61" s="95">
        <v>17</v>
      </c>
      <c r="S61" s="2">
        <v>10</v>
      </c>
      <c r="T61" s="95">
        <f t="shared" si="8"/>
        <v>13.5</v>
      </c>
      <c r="Y61" s="102" t="s">
        <v>3</v>
      </c>
      <c r="Z61" s="95"/>
      <c r="AA61" s="95"/>
      <c r="AB61" s="95"/>
      <c r="AC61" s="95">
        <v>1</v>
      </c>
      <c r="AD61" s="95">
        <v>2</v>
      </c>
      <c r="AE61" s="95">
        <v>4</v>
      </c>
      <c r="AF61" s="95">
        <v>2</v>
      </c>
      <c r="AG61" s="95">
        <v>5</v>
      </c>
      <c r="AH61" s="95">
        <v>2</v>
      </c>
      <c r="AI61" s="95">
        <f t="shared" si="10"/>
        <v>16</v>
      </c>
      <c r="AL61" s="81"/>
      <c r="AM61" s="92" t="s">
        <v>45</v>
      </c>
      <c r="AN61" s="95">
        <v>5</v>
      </c>
      <c r="AO61" s="95">
        <v>0</v>
      </c>
      <c r="AP61" s="95">
        <v>0</v>
      </c>
      <c r="AQ61" s="95">
        <v>0</v>
      </c>
      <c r="AR61" s="95">
        <f t="shared" si="6"/>
        <v>1.25</v>
      </c>
      <c r="AT61" s="2"/>
      <c r="AU61" s="2"/>
      <c r="AV61" s="2"/>
      <c r="AW61" s="2"/>
      <c r="AX61" s="2"/>
      <c r="BR61" s="2"/>
      <c r="BS61" s="2"/>
      <c r="BT61" s="2"/>
      <c r="BU61" s="2"/>
      <c r="BV61" s="2"/>
      <c r="BW61" s="2"/>
      <c r="BX61" s="2"/>
      <c r="BY61" s="2"/>
      <c r="BZ61" s="2"/>
      <c r="CA61" s="2"/>
      <c r="CB61" s="2"/>
      <c r="CC61" s="2"/>
    </row>
    <row r="62" spans="1:81" x14ac:dyDescent="0.25">
      <c r="A62" s="3" t="s">
        <v>3</v>
      </c>
      <c r="B62" s="86">
        <v>8</v>
      </c>
      <c r="C62" s="86">
        <v>5</v>
      </c>
      <c r="D62" s="86">
        <v>4</v>
      </c>
      <c r="E62" s="86">
        <v>3</v>
      </c>
      <c r="F62" s="86">
        <v>3</v>
      </c>
      <c r="G62" s="86">
        <v>1</v>
      </c>
      <c r="H62" s="86">
        <v>9</v>
      </c>
      <c r="I62" s="86">
        <v>1</v>
      </c>
      <c r="J62" s="86">
        <v>5</v>
      </c>
      <c r="K62" s="86">
        <f t="shared" si="9"/>
        <v>39</v>
      </c>
      <c r="N62" s="81">
        <v>10</v>
      </c>
      <c r="O62" s="3" t="s">
        <v>4</v>
      </c>
      <c r="P62" s="95">
        <v>20</v>
      </c>
      <c r="Q62" s="95">
        <v>20</v>
      </c>
      <c r="R62" s="95">
        <v>2</v>
      </c>
      <c r="S62" s="2">
        <v>1</v>
      </c>
      <c r="T62" s="95">
        <f t="shared" si="8"/>
        <v>10.75</v>
      </c>
      <c r="Y62" s="102" t="s">
        <v>4</v>
      </c>
      <c r="Z62" s="95"/>
      <c r="AA62" s="95"/>
      <c r="AB62" s="95"/>
      <c r="AC62" s="95"/>
      <c r="AD62" s="95">
        <v>3</v>
      </c>
      <c r="AE62" s="95">
        <v>3</v>
      </c>
      <c r="AF62" s="95"/>
      <c r="AG62" s="95">
        <v>2</v>
      </c>
      <c r="AH62" s="95">
        <v>8</v>
      </c>
      <c r="AI62" s="95">
        <f t="shared" si="10"/>
        <v>16</v>
      </c>
      <c r="AL62" s="81"/>
      <c r="AM62" s="92" t="s">
        <v>42</v>
      </c>
      <c r="AN62" s="95">
        <v>0</v>
      </c>
      <c r="AO62" s="95">
        <v>2</v>
      </c>
      <c r="AP62" s="95">
        <v>0</v>
      </c>
      <c r="AQ62" s="95">
        <v>1</v>
      </c>
      <c r="AR62" s="95">
        <f t="shared" si="6"/>
        <v>0.75</v>
      </c>
      <c r="BR62" s="2"/>
      <c r="BS62" s="2"/>
      <c r="BT62" s="2"/>
      <c r="BU62" s="2"/>
      <c r="BV62" s="2"/>
      <c r="BW62" s="2"/>
      <c r="BX62" s="2"/>
      <c r="BY62" s="2"/>
      <c r="BZ62" s="2"/>
      <c r="CA62" s="2"/>
      <c r="CB62" s="2"/>
      <c r="CC62" s="2"/>
    </row>
    <row r="63" spans="1:81" x14ac:dyDescent="0.25">
      <c r="A63" s="3" t="s">
        <v>4</v>
      </c>
      <c r="B63" s="86">
        <v>0</v>
      </c>
      <c r="C63" s="86">
        <v>0</v>
      </c>
      <c r="D63" s="86">
        <v>2</v>
      </c>
      <c r="E63" s="86">
        <v>4</v>
      </c>
      <c r="F63" s="86">
        <v>4</v>
      </c>
      <c r="G63" s="86">
        <v>4</v>
      </c>
      <c r="H63" s="86">
        <v>5</v>
      </c>
      <c r="I63" s="86"/>
      <c r="J63" s="86">
        <v>1</v>
      </c>
      <c r="K63" s="86">
        <f t="shared" si="9"/>
        <v>20</v>
      </c>
      <c r="N63" s="81"/>
      <c r="O63" s="92" t="s">
        <v>47</v>
      </c>
      <c r="P63" s="95">
        <v>19</v>
      </c>
      <c r="Q63" s="95">
        <v>8</v>
      </c>
      <c r="R63" s="95">
        <v>15</v>
      </c>
      <c r="S63" s="2">
        <v>4</v>
      </c>
      <c r="T63" s="95">
        <f t="shared" si="8"/>
        <v>11.5</v>
      </c>
      <c r="Y63" s="102" t="s">
        <v>48</v>
      </c>
      <c r="Z63" s="95"/>
      <c r="AA63" s="95"/>
      <c r="AB63" s="95"/>
      <c r="AC63" s="95"/>
      <c r="AD63" s="95"/>
      <c r="AE63" s="95"/>
      <c r="AF63" s="95"/>
      <c r="AG63" s="95"/>
      <c r="AH63" s="95"/>
      <c r="AI63" s="95">
        <f t="shared" si="10"/>
        <v>0</v>
      </c>
      <c r="AL63" s="81"/>
      <c r="AM63" s="92" t="s">
        <v>46</v>
      </c>
      <c r="AN63" s="95">
        <v>0</v>
      </c>
      <c r="AO63" s="95">
        <v>0</v>
      </c>
      <c r="AP63" s="95">
        <v>1</v>
      </c>
      <c r="AQ63" s="95">
        <v>2</v>
      </c>
      <c r="AR63" s="95">
        <f t="shared" si="6"/>
        <v>0.75</v>
      </c>
    </row>
    <row r="64" spans="1:81" x14ac:dyDescent="0.25">
      <c r="A64" s="92" t="s">
        <v>48</v>
      </c>
      <c r="B64" s="86">
        <v>0</v>
      </c>
      <c r="C64" s="86">
        <v>0</v>
      </c>
      <c r="D64" s="86">
        <v>0</v>
      </c>
      <c r="E64" s="86">
        <v>0</v>
      </c>
      <c r="F64" s="86">
        <v>0</v>
      </c>
      <c r="G64" s="86">
        <v>0</v>
      </c>
      <c r="H64" s="86">
        <v>0</v>
      </c>
      <c r="I64" s="86">
        <v>0</v>
      </c>
      <c r="J64" s="86">
        <v>0</v>
      </c>
      <c r="K64" s="86">
        <f t="shared" si="9"/>
        <v>0</v>
      </c>
      <c r="N64" s="81">
        <v>11</v>
      </c>
      <c r="O64" s="92" t="s">
        <v>40</v>
      </c>
      <c r="P64" s="95">
        <v>16</v>
      </c>
      <c r="Q64" s="95">
        <v>22</v>
      </c>
      <c r="R64" s="95">
        <v>1</v>
      </c>
      <c r="S64" s="95">
        <v>0</v>
      </c>
      <c r="T64" s="95">
        <f t="shared" si="8"/>
        <v>9.75</v>
      </c>
      <c r="Y64" s="102" t="s">
        <v>6</v>
      </c>
      <c r="Z64" s="95"/>
      <c r="AA64" s="95"/>
      <c r="AB64" s="95"/>
      <c r="AC64" s="95"/>
      <c r="AD64" s="95"/>
      <c r="AE64" s="95"/>
      <c r="AF64" s="95"/>
      <c r="AG64" s="95"/>
      <c r="AH64" s="95"/>
      <c r="AI64" s="95">
        <f t="shared" si="10"/>
        <v>0</v>
      </c>
      <c r="AL64" s="81"/>
      <c r="AM64" s="92" t="s">
        <v>47</v>
      </c>
      <c r="AN64" s="95">
        <v>3</v>
      </c>
      <c r="AO64" s="95">
        <v>0</v>
      </c>
      <c r="AP64" s="95">
        <v>0</v>
      </c>
      <c r="AQ64" s="95">
        <v>0</v>
      </c>
      <c r="AR64" s="95">
        <f t="shared" si="6"/>
        <v>0.75</v>
      </c>
    </row>
    <row r="65" spans="1:44" x14ac:dyDescent="0.25">
      <c r="A65" s="3" t="s">
        <v>6</v>
      </c>
      <c r="B65" s="86">
        <v>0</v>
      </c>
      <c r="C65" s="86">
        <v>0</v>
      </c>
      <c r="D65" s="86">
        <v>0</v>
      </c>
      <c r="E65" s="86">
        <v>0</v>
      </c>
      <c r="F65" s="86">
        <v>0</v>
      </c>
      <c r="G65" s="86">
        <v>0</v>
      </c>
      <c r="H65" s="86">
        <v>0</v>
      </c>
      <c r="I65" s="86">
        <v>0</v>
      </c>
      <c r="J65" s="86">
        <v>0</v>
      </c>
      <c r="K65" s="86">
        <f t="shared" si="9"/>
        <v>0</v>
      </c>
      <c r="N65" s="81">
        <v>12</v>
      </c>
      <c r="O65" s="92" t="s">
        <v>54</v>
      </c>
      <c r="P65" s="95">
        <v>18</v>
      </c>
      <c r="Q65" s="95">
        <v>7</v>
      </c>
      <c r="R65" s="95">
        <v>3</v>
      </c>
      <c r="S65" s="95">
        <v>0</v>
      </c>
      <c r="T65" s="95">
        <f t="shared" si="8"/>
        <v>7</v>
      </c>
      <c r="Y65" s="102" t="s">
        <v>7</v>
      </c>
      <c r="Z65" s="95"/>
      <c r="AA65" s="95"/>
      <c r="AB65" s="95"/>
      <c r="AC65" s="95"/>
      <c r="AD65" s="95">
        <v>55</v>
      </c>
      <c r="AE65" s="95">
        <v>3</v>
      </c>
      <c r="AF65" s="95"/>
      <c r="AG65" s="95"/>
      <c r="AH65" s="95"/>
      <c r="AI65" s="95">
        <f t="shared" si="10"/>
        <v>58</v>
      </c>
      <c r="AL65" s="81"/>
      <c r="AM65" s="96" t="s">
        <v>44</v>
      </c>
      <c r="AN65" s="95">
        <v>0</v>
      </c>
      <c r="AO65" s="95">
        <v>0</v>
      </c>
      <c r="AP65" s="95">
        <v>0</v>
      </c>
      <c r="AQ65" s="95">
        <v>2</v>
      </c>
      <c r="AR65" s="2">
        <f t="shared" si="6"/>
        <v>0.5</v>
      </c>
    </row>
    <row r="66" spans="1:44" x14ac:dyDescent="0.25">
      <c r="A66" s="3" t="s">
        <v>7</v>
      </c>
      <c r="B66" s="86">
        <v>0</v>
      </c>
      <c r="C66" s="86">
        <v>0</v>
      </c>
      <c r="D66" s="86">
        <v>0</v>
      </c>
      <c r="E66" s="86">
        <v>0</v>
      </c>
      <c r="F66" s="86">
        <v>12</v>
      </c>
      <c r="G66" s="86">
        <v>11</v>
      </c>
      <c r="H66" s="86">
        <v>6</v>
      </c>
      <c r="I66" s="86">
        <v>0</v>
      </c>
      <c r="J66" s="86">
        <v>0</v>
      </c>
      <c r="K66" s="86">
        <f t="shared" si="9"/>
        <v>29</v>
      </c>
      <c r="N66" s="81">
        <v>13</v>
      </c>
      <c r="O66" s="3" t="s">
        <v>10</v>
      </c>
      <c r="P66" s="95">
        <v>3</v>
      </c>
      <c r="Q66" s="95">
        <v>20</v>
      </c>
      <c r="R66" s="95">
        <v>0</v>
      </c>
      <c r="S66" s="2">
        <v>18</v>
      </c>
      <c r="T66" s="95">
        <f t="shared" si="8"/>
        <v>10.25</v>
      </c>
      <c r="Y66" s="102" t="s">
        <v>50</v>
      </c>
      <c r="Z66" s="95"/>
      <c r="AA66" s="95"/>
      <c r="AB66" s="95"/>
      <c r="AC66" s="95"/>
      <c r="AD66" s="95"/>
      <c r="AE66" s="95"/>
      <c r="AF66" s="95"/>
      <c r="AG66" s="95"/>
      <c r="AH66" s="95"/>
      <c r="AI66" s="95">
        <f t="shared" si="10"/>
        <v>0</v>
      </c>
      <c r="AL66" s="81"/>
      <c r="AM66" s="92" t="s">
        <v>52</v>
      </c>
      <c r="AN66" s="95">
        <v>1</v>
      </c>
      <c r="AO66" s="95">
        <v>0</v>
      </c>
      <c r="AP66" s="95">
        <v>0</v>
      </c>
      <c r="AQ66" s="95">
        <v>1</v>
      </c>
      <c r="AR66" s="211">
        <f t="shared" si="6"/>
        <v>0.5</v>
      </c>
    </row>
    <row r="67" spans="1:44" x14ac:dyDescent="0.25">
      <c r="A67" s="124" t="s">
        <v>83</v>
      </c>
      <c r="B67" s="86">
        <v>0</v>
      </c>
      <c r="C67" s="86">
        <v>0</v>
      </c>
      <c r="D67" s="86">
        <v>0</v>
      </c>
      <c r="E67" s="86">
        <v>0</v>
      </c>
      <c r="F67" s="86">
        <v>0</v>
      </c>
      <c r="G67" s="86">
        <v>0</v>
      </c>
      <c r="H67" s="86">
        <v>0</v>
      </c>
      <c r="I67" s="86">
        <v>0</v>
      </c>
      <c r="J67" s="86">
        <v>0</v>
      </c>
      <c r="K67" s="86"/>
      <c r="N67" s="81">
        <v>14</v>
      </c>
      <c r="O67" s="92" t="s">
        <v>41</v>
      </c>
      <c r="P67" s="95">
        <v>10</v>
      </c>
      <c r="Q67" s="95">
        <v>1</v>
      </c>
      <c r="R67" s="95">
        <v>8</v>
      </c>
      <c r="S67" s="2">
        <v>7</v>
      </c>
      <c r="T67" s="95">
        <f t="shared" si="8"/>
        <v>6.5</v>
      </c>
      <c r="Y67" s="102" t="s">
        <v>51</v>
      </c>
      <c r="Z67" s="95"/>
      <c r="AA67" s="95"/>
      <c r="AB67" s="95"/>
      <c r="AC67" s="95">
        <v>2</v>
      </c>
      <c r="AD67" s="95">
        <v>1</v>
      </c>
      <c r="AE67" s="95">
        <v>3</v>
      </c>
      <c r="AF67" s="95"/>
      <c r="AG67" s="95">
        <v>2</v>
      </c>
      <c r="AH67" s="95"/>
      <c r="AI67" s="95">
        <f t="shared" si="10"/>
        <v>8</v>
      </c>
      <c r="AL67" s="81"/>
      <c r="AM67" s="160" t="s">
        <v>17</v>
      </c>
      <c r="AN67" s="154">
        <v>0</v>
      </c>
      <c r="AO67" s="154">
        <v>2</v>
      </c>
      <c r="AP67" s="154">
        <v>0</v>
      </c>
      <c r="AQ67" s="95">
        <v>0</v>
      </c>
      <c r="AR67" s="154">
        <f t="shared" si="6"/>
        <v>0.5</v>
      </c>
    </row>
    <row r="68" spans="1:44" x14ac:dyDescent="0.25">
      <c r="A68" s="92" t="s">
        <v>50</v>
      </c>
      <c r="B68" s="86">
        <v>0</v>
      </c>
      <c r="C68" s="86">
        <v>0</v>
      </c>
      <c r="D68" s="86">
        <v>0</v>
      </c>
      <c r="E68" s="86">
        <v>0</v>
      </c>
      <c r="F68" s="86">
        <v>0</v>
      </c>
      <c r="G68" s="86">
        <v>0</v>
      </c>
      <c r="H68" s="86">
        <v>0</v>
      </c>
      <c r="I68" s="86">
        <v>0</v>
      </c>
      <c r="J68" s="86">
        <v>0</v>
      </c>
      <c r="K68" s="86">
        <f t="shared" si="9"/>
        <v>0</v>
      </c>
      <c r="N68" s="81">
        <v>15</v>
      </c>
      <c r="O68" s="92" t="s">
        <v>32</v>
      </c>
      <c r="P68" s="95">
        <v>8</v>
      </c>
      <c r="Q68" s="95">
        <v>6</v>
      </c>
      <c r="R68" s="95">
        <v>3</v>
      </c>
      <c r="S68" s="2">
        <v>5</v>
      </c>
      <c r="T68" s="95">
        <f t="shared" si="8"/>
        <v>5.5</v>
      </c>
      <c r="Y68" s="102" t="s">
        <v>42</v>
      </c>
      <c r="Z68" s="95"/>
      <c r="AA68" s="95"/>
      <c r="AB68" s="95"/>
      <c r="AC68" s="95"/>
      <c r="AD68" s="95"/>
      <c r="AE68" s="95"/>
      <c r="AF68" s="95"/>
      <c r="AG68" s="95"/>
      <c r="AH68" s="95">
        <v>2</v>
      </c>
      <c r="AI68" s="95">
        <f t="shared" si="10"/>
        <v>2</v>
      </c>
      <c r="AL68" s="81"/>
      <c r="AM68" s="236" t="s">
        <v>50</v>
      </c>
      <c r="AN68" s="117">
        <v>1</v>
      </c>
      <c r="AO68" s="117">
        <v>0</v>
      </c>
      <c r="AP68" s="117">
        <v>0</v>
      </c>
      <c r="AQ68" s="95">
        <v>0</v>
      </c>
      <c r="AR68" s="212">
        <f t="shared" si="6"/>
        <v>0.25</v>
      </c>
    </row>
    <row r="69" spans="1:44" x14ac:dyDescent="0.25">
      <c r="A69" s="92" t="s">
        <v>51</v>
      </c>
      <c r="B69" s="86">
        <v>0</v>
      </c>
      <c r="C69" s="86">
        <v>0</v>
      </c>
      <c r="D69" s="86">
        <v>0</v>
      </c>
      <c r="E69" s="86">
        <v>0</v>
      </c>
      <c r="F69" s="86">
        <v>0</v>
      </c>
      <c r="G69" s="86">
        <v>0</v>
      </c>
      <c r="H69" s="86">
        <v>0</v>
      </c>
      <c r="I69" s="86">
        <v>0</v>
      </c>
      <c r="J69" s="86">
        <v>0</v>
      </c>
      <c r="K69" s="86">
        <f t="shared" si="9"/>
        <v>0</v>
      </c>
      <c r="N69" s="81"/>
      <c r="O69" s="192" t="s">
        <v>208</v>
      </c>
      <c r="P69" s="95">
        <v>15</v>
      </c>
      <c r="Q69" s="95">
        <v>0</v>
      </c>
      <c r="R69" s="95">
        <v>0</v>
      </c>
      <c r="S69" s="95">
        <v>0</v>
      </c>
      <c r="T69" s="95">
        <f t="shared" si="8"/>
        <v>3.75</v>
      </c>
      <c r="Y69" s="102" t="s">
        <v>8</v>
      </c>
      <c r="Z69" s="95"/>
      <c r="AA69" s="95"/>
      <c r="AB69" s="95"/>
      <c r="AC69" s="95"/>
      <c r="AD69" s="95"/>
      <c r="AE69" s="95"/>
      <c r="AF69" s="95"/>
      <c r="AG69" s="95"/>
      <c r="AH69" s="95"/>
      <c r="AI69" s="95">
        <f t="shared" si="10"/>
        <v>0</v>
      </c>
      <c r="AL69" s="81"/>
      <c r="AM69" s="39" t="s">
        <v>57</v>
      </c>
      <c r="AN69" s="19">
        <v>21363</v>
      </c>
      <c r="AO69" s="19">
        <v>958</v>
      </c>
      <c r="AP69" s="95">
        <f>SUM(AP44:AP68)</f>
        <v>7413</v>
      </c>
      <c r="AQ69" s="196">
        <f>SUM(AQ45:AQ68)</f>
        <v>3727</v>
      </c>
      <c r="AR69" s="95">
        <f t="shared" ref="AR69:AR70" si="11">SUM(AN69:AQ69)/4</f>
        <v>8365.25</v>
      </c>
    </row>
    <row r="70" spans="1:44" x14ac:dyDescent="0.25">
      <c r="A70" s="92" t="s">
        <v>42</v>
      </c>
      <c r="B70" s="86">
        <v>0</v>
      </c>
      <c r="C70" s="86">
        <v>0</v>
      </c>
      <c r="D70" s="86">
        <v>0</v>
      </c>
      <c r="E70" s="86">
        <v>0</v>
      </c>
      <c r="F70" s="86">
        <v>0</v>
      </c>
      <c r="G70" s="86">
        <v>0</v>
      </c>
      <c r="H70" s="86">
        <v>0</v>
      </c>
      <c r="I70" s="86">
        <v>0</v>
      </c>
      <c r="J70" s="86">
        <v>0</v>
      </c>
      <c r="K70" s="86">
        <f t="shared" si="9"/>
        <v>0</v>
      </c>
      <c r="N70" s="81">
        <v>16</v>
      </c>
      <c r="O70" s="3" t="s">
        <v>13</v>
      </c>
      <c r="P70" s="95">
        <v>3</v>
      </c>
      <c r="Q70" s="95">
        <v>9</v>
      </c>
      <c r="R70" s="95">
        <v>0</v>
      </c>
      <c r="S70" s="2">
        <v>1</v>
      </c>
      <c r="T70" s="95">
        <f t="shared" si="8"/>
        <v>3.25</v>
      </c>
      <c r="Y70" s="102" t="s">
        <v>9</v>
      </c>
      <c r="Z70" s="95"/>
      <c r="AA70" s="95"/>
      <c r="AB70" s="95"/>
      <c r="AC70" s="95"/>
      <c r="AD70" s="95"/>
      <c r="AE70" s="95"/>
      <c r="AF70" s="95"/>
      <c r="AG70" s="95"/>
      <c r="AH70" s="95"/>
      <c r="AI70" s="95">
        <f t="shared" si="10"/>
        <v>0</v>
      </c>
      <c r="AL70" s="81"/>
      <c r="AM70" s="35" t="s">
        <v>67</v>
      </c>
      <c r="AN70" s="19">
        <v>19</v>
      </c>
      <c r="AO70" s="19">
        <v>15</v>
      </c>
      <c r="AP70" s="95">
        <v>15</v>
      </c>
      <c r="AQ70" s="95">
        <v>19</v>
      </c>
      <c r="AR70" s="95">
        <f t="shared" si="11"/>
        <v>17</v>
      </c>
    </row>
    <row r="71" spans="1:44" x14ac:dyDescent="0.25">
      <c r="A71" s="3" t="s">
        <v>8</v>
      </c>
      <c r="B71" s="86">
        <v>0</v>
      </c>
      <c r="C71" s="86">
        <v>0</v>
      </c>
      <c r="D71" s="86">
        <v>0</v>
      </c>
      <c r="E71" s="86">
        <v>0</v>
      </c>
      <c r="F71" s="86">
        <v>0</v>
      </c>
      <c r="G71" s="86">
        <v>0</v>
      </c>
      <c r="H71" s="86">
        <v>0</v>
      </c>
      <c r="I71" s="86">
        <v>0</v>
      </c>
      <c r="J71" s="86">
        <v>1</v>
      </c>
      <c r="K71" s="86">
        <f t="shared" si="9"/>
        <v>1</v>
      </c>
      <c r="N71" s="81">
        <v>17</v>
      </c>
      <c r="O71" s="3" t="s">
        <v>8</v>
      </c>
      <c r="P71" s="95">
        <v>1</v>
      </c>
      <c r="Q71" s="95">
        <v>1</v>
      </c>
      <c r="R71" s="95">
        <v>5</v>
      </c>
      <c r="S71" s="95">
        <v>0</v>
      </c>
      <c r="T71" s="95">
        <f t="shared" si="8"/>
        <v>1.75</v>
      </c>
      <c r="Y71" s="102" t="s">
        <v>44</v>
      </c>
      <c r="Z71" s="95"/>
      <c r="AA71" s="95"/>
      <c r="AB71" s="95"/>
      <c r="AC71" s="95"/>
      <c r="AD71" s="95"/>
      <c r="AE71" s="95"/>
      <c r="AF71" s="95"/>
      <c r="AG71" s="95"/>
      <c r="AH71" s="95"/>
      <c r="AI71" s="95">
        <f t="shared" si="10"/>
        <v>0</v>
      </c>
      <c r="AL71" s="81"/>
    </row>
    <row r="72" spans="1:44" x14ac:dyDescent="0.25">
      <c r="A72" s="3" t="s">
        <v>9</v>
      </c>
      <c r="B72" s="86">
        <v>0</v>
      </c>
      <c r="C72" s="86">
        <v>0</v>
      </c>
      <c r="D72" s="86">
        <v>0</v>
      </c>
      <c r="E72" s="86">
        <v>0</v>
      </c>
      <c r="F72" s="86">
        <v>0</v>
      </c>
      <c r="G72" s="86">
        <v>0</v>
      </c>
      <c r="H72" s="86">
        <v>0</v>
      </c>
      <c r="I72" s="86"/>
      <c r="J72" s="86"/>
      <c r="K72" s="86">
        <f t="shared" si="9"/>
        <v>0</v>
      </c>
      <c r="N72" s="81">
        <v>18</v>
      </c>
      <c r="O72" s="3" t="s">
        <v>6</v>
      </c>
      <c r="P72" s="95">
        <v>0</v>
      </c>
      <c r="Q72" s="95">
        <v>0</v>
      </c>
      <c r="R72" s="95">
        <v>6</v>
      </c>
      <c r="S72" s="2">
        <v>5</v>
      </c>
      <c r="T72" s="95">
        <f t="shared" si="8"/>
        <v>2.75</v>
      </c>
      <c r="Y72" s="102" t="s">
        <v>10</v>
      </c>
      <c r="Z72" s="95"/>
      <c r="AA72" s="95"/>
      <c r="AB72" s="95"/>
      <c r="AC72" s="95"/>
      <c r="AD72" s="95"/>
      <c r="AE72" s="95"/>
      <c r="AF72" s="95"/>
      <c r="AG72" s="95"/>
      <c r="AH72" s="95"/>
      <c r="AI72" s="95">
        <f t="shared" si="10"/>
        <v>0</v>
      </c>
      <c r="AL72" s="81"/>
    </row>
    <row r="73" spans="1:44" x14ac:dyDescent="0.25">
      <c r="A73" s="92" t="s">
        <v>44</v>
      </c>
      <c r="B73" s="86">
        <v>0</v>
      </c>
      <c r="C73" s="86">
        <v>0</v>
      </c>
      <c r="D73" s="86">
        <v>0</v>
      </c>
      <c r="E73" s="86">
        <v>0</v>
      </c>
      <c r="F73" s="86">
        <v>0</v>
      </c>
      <c r="G73" s="86">
        <v>0</v>
      </c>
      <c r="H73" s="86">
        <v>0</v>
      </c>
      <c r="I73" s="86">
        <v>0</v>
      </c>
      <c r="J73" s="86">
        <v>0</v>
      </c>
      <c r="K73" s="86">
        <f t="shared" si="9"/>
        <v>0</v>
      </c>
      <c r="N73" s="81">
        <v>19</v>
      </c>
      <c r="O73" s="3" t="s">
        <v>16</v>
      </c>
      <c r="P73" s="95">
        <v>3</v>
      </c>
      <c r="Q73" s="95">
        <v>1</v>
      </c>
      <c r="R73" s="95">
        <v>0</v>
      </c>
      <c r="S73" s="95">
        <v>0</v>
      </c>
      <c r="T73" s="95">
        <f t="shared" si="8"/>
        <v>1</v>
      </c>
      <c r="Y73" s="102" t="s">
        <v>11</v>
      </c>
      <c r="Z73" s="95"/>
      <c r="AA73" s="95"/>
      <c r="AB73" s="95"/>
      <c r="AC73" s="95"/>
      <c r="AD73" s="95">
        <v>160</v>
      </c>
      <c r="AE73" s="95">
        <v>400</v>
      </c>
      <c r="AF73" s="95">
        <v>25</v>
      </c>
      <c r="AG73" s="95">
        <v>3</v>
      </c>
      <c r="AH73" s="95"/>
      <c r="AI73" s="95">
        <f t="shared" si="10"/>
        <v>588</v>
      </c>
      <c r="AL73" s="81"/>
    </row>
    <row r="74" spans="1:44" x14ac:dyDescent="0.25">
      <c r="A74" s="3" t="s">
        <v>10</v>
      </c>
      <c r="B74" s="86">
        <v>0</v>
      </c>
      <c r="C74" s="86">
        <v>0</v>
      </c>
      <c r="D74" s="86">
        <v>0</v>
      </c>
      <c r="E74" s="86">
        <v>3</v>
      </c>
      <c r="F74" s="86">
        <v>0</v>
      </c>
      <c r="G74" s="86">
        <v>17</v>
      </c>
      <c r="H74" s="86">
        <v>0</v>
      </c>
      <c r="I74" s="86">
        <v>0</v>
      </c>
      <c r="J74" s="86">
        <v>0</v>
      </c>
      <c r="K74" s="86">
        <f t="shared" si="9"/>
        <v>20</v>
      </c>
      <c r="N74" s="81">
        <v>20</v>
      </c>
      <c r="O74" s="92" t="s">
        <v>53</v>
      </c>
      <c r="P74" s="95">
        <v>0</v>
      </c>
      <c r="Q74" s="95">
        <v>3</v>
      </c>
      <c r="R74" s="95">
        <v>0</v>
      </c>
      <c r="S74" s="95">
        <v>0</v>
      </c>
      <c r="T74" s="95">
        <f t="shared" si="8"/>
        <v>0.75</v>
      </c>
      <c r="Y74" s="102" t="s">
        <v>12</v>
      </c>
      <c r="Z74" s="95"/>
      <c r="AA74" s="95"/>
      <c r="AB74" s="95"/>
      <c r="AC74" s="95"/>
      <c r="AD74" s="95">
        <v>5</v>
      </c>
      <c r="AE74" s="95"/>
      <c r="AF74" s="95"/>
      <c r="AG74" s="95"/>
      <c r="AH74" s="95"/>
      <c r="AI74" s="95">
        <f t="shared" si="10"/>
        <v>5</v>
      </c>
      <c r="AL74" s="81"/>
    </row>
    <row r="75" spans="1:44" x14ac:dyDescent="0.25">
      <c r="A75" s="3" t="s">
        <v>11</v>
      </c>
      <c r="B75" s="86">
        <v>0</v>
      </c>
      <c r="C75" s="86">
        <v>0</v>
      </c>
      <c r="D75" s="86">
        <v>5</v>
      </c>
      <c r="E75" s="86">
        <v>6</v>
      </c>
      <c r="F75" s="86">
        <v>108</v>
      </c>
      <c r="G75" s="86">
        <v>7</v>
      </c>
      <c r="H75" s="86">
        <v>0</v>
      </c>
      <c r="I75" s="86">
        <v>0</v>
      </c>
      <c r="J75" s="86">
        <v>9</v>
      </c>
      <c r="K75" s="86">
        <f t="shared" si="9"/>
        <v>135</v>
      </c>
      <c r="N75" s="81">
        <v>21</v>
      </c>
      <c r="O75" s="92" t="s">
        <v>45</v>
      </c>
      <c r="P75" s="95">
        <v>0</v>
      </c>
      <c r="Q75" s="95">
        <v>0</v>
      </c>
      <c r="R75" s="95">
        <v>2</v>
      </c>
      <c r="S75" s="171">
        <v>0</v>
      </c>
      <c r="T75" s="95">
        <f t="shared" si="8"/>
        <v>0.5</v>
      </c>
      <c r="Y75" s="102" t="s">
        <v>32</v>
      </c>
      <c r="Z75" s="95"/>
      <c r="AA75" s="95"/>
      <c r="AB75" s="95"/>
      <c r="AC75" s="95"/>
      <c r="AD75" s="95"/>
      <c r="AE75" s="95"/>
      <c r="AF75" s="95"/>
      <c r="AG75" s="95"/>
      <c r="AH75" s="95"/>
      <c r="AI75" s="95">
        <f t="shared" si="10"/>
        <v>0</v>
      </c>
      <c r="AL75" s="81"/>
    </row>
    <row r="76" spans="1:44" x14ac:dyDescent="0.25">
      <c r="A76" s="3" t="s">
        <v>12</v>
      </c>
      <c r="B76" s="86">
        <v>0</v>
      </c>
      <c r="C76" s="86">
        <v>0</v>
      </c>
      <c r="D76" s="86">
        <v>2</v>
      </c>
      <c r="E76" s="86">
        <v>14</v>
      </c>
      <c r="F76" s="86">
        <v>9</v>
      </c>
      <c r="G76" s="86">
        <v>3</v>
      </c>
      <c r="H76" s="86">
        <v>0</v>
      </c>
      <c r="I76" s="86">
        <v>0</v>
      </c>
      <c r="J76" s="86">
        <v>0</v>
      </c>
      <c r="K76" s="86">
        <f t="shared" si="9"/>
        <v>28</v>
      </c>
      <c r="N76" s="81">
        <v>22</v>
      </c>
      <c r="O76" s="92" t="s">
        <v>43</v>
      </c>
      <c r="P76" s="95">
        <v>1</v>
      </c>
      <c r="Q76" s="95">
        <v>0</v>
      </c>
      <c r="R76" s="95">
        <v>0</v>
      </c>
      <c r="S76" s="171">
        <v>0</v>
      </c>
      <c r="T76" s="211">
        <f t="shared" si="8"/>
        <v>0.25</v>
      </c>
      <c r="Y76" s="102" t="s">
        <v>159</v>
      </c>
      <c r="Z76" s="95"/>
      <c r="AA76" s="95"/>
      <c r="AB76" s="95"/>
      <c r="AC76" s="95"/>
      <c r="AD76" s="95"/>
      <c r="AE76" s="95"/>
      <c r="AF76" s="95"/>
      <c r="AG76" s="95"/>
      <c r="AH76" s="95"/>
      <c r="AI76" s="95">
        <f t="shared" si="10"/>
        <v>0</v>
      </c>
    </row>
    <row r="77" spans="1:44" x14ac:dyDescent="0.25">
      <c r="A77" s="92" t="s">
        <v>32</v>
      </c>
      <c r="B77" s="86">
        <v>0</v>
      </c>
      <c r="C77" s="86">
        <v>0</v>
      </c>
      <c r="D77" s="86">
        <v>0</v>
      </c>
      <c r="E77" s="86">
        <v>1</v>
      </c>
      <c r="F77" s="86">
        <v>5</v>
      </c>
      <c r="G77" s="86">
        <v>0</v>
      </c>
      <c r="H77" s="86">
        <v>0</v>
      </c>
      <c r="I77" s="86">
        <v>0</v>
      </c>
      <c r="J77" s="86">
        <v>0</v>
      </c>
      <c r="K77" s="86">
        <f t="shared" si="9"/>
        <v>6</v>
      </c>
      <c r="N77" s="81">
        <v>23</v>
      </c>
      <c r="O77" s="92" t="s">
        <v>51</v>
      </c>
      <c r="P77" s="95">
        <v>1</v>
      </c>
      <c r="Q77" s="95">
        <v>0</v>
      </c>
      <c r="R77" s="95">
        <v>0</v>
      </c>
      <c r="S77" s="95">
        <v>2</v>
      </c>
      <c r="T77" s="211">
        <f t="shared" si="8"/>
        <v>0.75</v>
      </c>
      <c r="Y77" s="102" t="s">
        <v>46</v>
      </c>
      <c r="Z77" s="95"/>
      <c r="AA77" s="95"/>
      <c r="AB77" s="95"/>
      <c r="AC77" s="95"/>
      <c r="AD77" s="95"/>
      <c r="AE77" s="95"/>
      <c r="AF77" s="95"/>
      <c r="AG77" s="95"/>
      <c r="AH77" s="95"/>
      <c r="AI77" s="95">
        <f t="shared" si="10"/>
        <v>0</v>
      </c>
    </row>
    <row r="78" spans="1:44" x14ac:dyDescent="0.25">
      <c r="A78" s="3" t="s">
        <v>18</v>
      </c>
      <c r="B78" s="86">
        <v>0</v>
      </c>
      <c r="C78" s="86">
        <v>0</v>
      </c>
      <c r="D78" s="86">
        <v>0</v>
      </c>
      <c r="E78" s="86">
        <v>0</v>
      </c>
      <c r="F78" s="86">
        <v>32</v>
      </c>
      <c r="G78" s="86">
        <v>0</v>
      </c>
      <c r="H78" s="86">
        <v>0</v>
      </c>
      <c r="I78" s="86">
        <v>0</v>
      </c>
      <c r="J78" s="86">
        <v>0</v>
      </c>
      <c r="K78" s="86">
        <f t="shared" si="9"/>
        <v>32</v>
      </c>
      <c r="N78" s="81">
        <v>24</v>
      </c>
      <c r="O78" s="92" t="s">
        <v>42</v>
      </c>
      <c r="P78" s="95">
        <v>1</v>
      </c>
      <c r="Q78" s="95">
        <v>0</v>
      </c>
      <c r="R78" s="95">
        <v>0</v>
      </c>
      <c r="S78" s="95">
        <v>0</v>
      </c>
      <c r="T78" s="211">
        <f t="shared" si="8"/>
        <v>0.25</v>
      </c>
      <c r="Y78" s="102" t="s">
        <v>13</v>
      </c>
      <c r="Z78" s="95"/>
      <c r="AA78" s="95"/>
      <c r="AB78" s="95"/>
      <c r="AC78" s="95"/>
      <c r="AD78" s="95"/>
      <c r="AE78" s="95"/>
      <c r="AF78" s="95"/>
      <c r="AG78" s="95">
        <v>2</v>
      </c>
      <c r="AH78" s="95"/>
      <c r="AI78" s="95">
        <f t="shared" si="10"/>
        <v>2</v>
      </c>
    </row>
    <row r="79" spans="1:44" x14ac:dyDescent="0.25">
      <c r="A79" s="92" t="s">
        <v>46</v>
      </c>
      <c r="B79" s="86">
        <v>0</v>
      </c>
      <c r="C79" s="86">
        <v>0</v>
      </c>
      <c r="D79" s="86">
        <v>0</v>
      </c>
      <c r="E79" s="86">
        <v>0</v>
      </c>
      <c r="F79" s="86">
        <v>0</v>
      </c>
      <c r="G79" s="86">
        <v>0</v>
      </c>
      <c r="H79" s="86">
        <v>0</v>
      </c>
      <c r="I79" s="86">
        <v>0</v>
      </c>
      <c r="J79" s="86">
        <v>0</v>
      </c>
      <c r="K79" s="86">
        <f t="shared" si="9"/>
        <v>0</v>
      </c>
      <c r="N79" s="81">
        <v>25</v>
      </c>
      <c r="O79" s="3" t="s">
        <v>9</v>
      </c>
      <c r="P79" s="95">
        <v>0</v>
      </c>
      <c r="Q79" s="95">
        <v>0</v>
      </c>
      <c r="R79" s="95">
        <v>1</v>
      </c>
      <c r="S79" s="95">
        <v>0</v>
      </c>
      <c r="T79" s="211">
        <f t="shared" si="8"/>
        <v>0.25</v>
      </c>
      <c r="Y79" s="102" t="s">
        <v>14</v>
      </c>
      <c r="Z79" s="95"/>
      <c r="AA79" s="95"/>
      <c r="AB79" s="95">
        <v>5</v>
      </c>
      <c r="AC79" s="95">
        <v>2</v>
      </c>
      <c r="AD79" s="95">
        <v>20</v>
      </c>
      <c r="AE79" s="95">
        <v>30</v>
      </c>
      <c r="AF79" s="95">
        <v>1</v>
      </c>
      <c r="AG79" s="95">
        <v>2</v>
      </c>
      <c r="AH79" s="95"/>
      <c r="AI79" s="95">
        <f t="shared" si="10"/>
        <v>60</v>
      </c>
      <c r="AM79" s="2"/>
      <c r="AN79" s="2"/>
      <c r="AO79" s="2"/>
      <c r="AP79" s="2"/>
    </row>
    <row r="80" spans="1:44" x14ac:dyDescent="0.25">
      <c r="A80" s="3" t="s">
        <v>13</v>
      </c>
      <c r="B80" s="86">
        <v>0</v>
      </c>
      <c r="C80" s="86">
        <v>0</v>
      </c>
      <c r="D80" s="86">
        <v>0</v>
      </c>
      <c r="E80" s="86">
        <v>0</v>
      </c>
      <c r="F80" s="86">
        <v>1</v>
      </c>
      <c r="G80" s="86">
        <v>1</v>
      </c>
      <c r="H80" s="86">
        <v>7</v>
      </c>
      <c r="I80" s="86">
        <v>0</v>
      </c>
      <c r="J80" s="86">
        <v>0</v>
      </c>
      <c r="K80" s="86">
        <f t="shared" si="9"/>
        <v>9</v>
      </c>
      <c r="N80" s="81">
        <v>26</v>
      </c>
      <c r="O80" s="92" t="s">
        <v>44</v>
      </c>
      <c r="P80" s="95">
        <v>1</v>
      </c>
      <c r="Q80" s="95">
        <v>0</v>
      </c>
      <c r="R80" s="95">
        <v>0</v>
      </c>
      <c r="S80" s="95">
        <v>0</v>
      </c>
      <c r="T80" s="211">
        <f t="shared" si="8"/>
        <v>0.25</v>
      </c>
      <c r="Y80" s="102" t="s">
        <v>40</v>
      </c>
      <c r="Z80" s="95"/>
      <c r="AA80" s="95"/>
      <c r="AB80" s="95"/>
      <c r="AC80" s="95"/>
      <c r="AD80" s="95"/>
      <c r="AE80" s="95"/>
      <c r="AF80" s="95"/>
      <c r="AG80" s="95"/>
      <c r="AH80" s="95"/>
      <c r="AI80" s="95">
        <f t="shared" si="10"/>
        <v>0</v>
      </c>
    </row>
    <row r="81" spans="1:36" x14ac:dyDescent="0.25">
      <c r="A81" s="3" t="s">
        <v>14</v>
      </c>
      <c r="B81" s="86">
        <v>0</v>
      </c>
      <c r="C81" s="86">
        <v>0</v>
      </c>
      <c r="D81" s="86">
        <v>5</v>
      </c>
      <c r="E81" s="86">
        <v>14</v>
      </c>
      <c r="F81" s="86">
        <v>4</v>
      </c>
      <c r="G81" s="86">
        <v>0</v>
      </c>
      <c r="H81" s="23">
        <v>2</v>
      </c>
      <c r="I81" s="86">
        <v>0</v>
      </c>
      <c r="J81" s="23">
        <v>2</v>
      </c>
      <c r="K81" s="86">
        <f t="shared" si="9"/>
        <v>27</v>
      </c>
      <c r="N81" s="2"/>
      <c r="O81" s="247" t="s">
        <v>57</v>
      </c>
      <c r="P81" s="214">
        <f>SUM(P51:P80)</f>
        <v>1065</v>
      </c>
      <c r="Q81" s="214">
        <f>SUM(Q51:Q80)</f>
        <v>5476</v>
      </c>
      <c r="R81" s="196">
        <f>SUM(R51:R80)</f>
        <v>818</v>
      </c>
      <c r="S81" s="217">
        <f>SUM(S51:S80)</f>
        <v>212</v>
      </c>
      <c r="T81" s="196">
        <f>SUM(P81:S81)/4</f>
        <v>1892.75</v>
      </c>
      <c r="Y81" s="102" t="s">
        <v>52</v>
      </c>
      <c r="Z81" s="95"/>
      <c r="AA81" s="95"/>
      <c r="AB81" s="95"/>
      <c r="AC81" s="95"/>
      <c r="AD81" s="95"/>
      <c r="AE81" s="95"/>
      <c r="AF81" s="95"/>
      <c r="AG81" s="95"/>
      <c r="AH81" s="95"/>
      <c r="AI81" s="95">
        <f t="shared" si="10"/>
        <v>0</v>
      </c>
    </row>
    <row r="82" spans="1:36" x14ac:dyDescent="0.25">
      <c r="A82" s="92" t="s">
        <v>40</v>
      </c>
      <c r="B82" s="86">
        <v>12</v>
      </c>
      <c r="C82" s="86">
        <v>0</v>
      </c>
      <c r="D82" s="86">
        <v>0</v>
      </c>
      <c r="E82" s="86">
        <v>0</v>
      </c>
      <c r="F82" s="86">
        <v>10</v>
      </c>
      <c r="G82" s="86">
        <v>0</v>
      </c>
      <c r="H82" s="86">
        <v>0</v>
      </c>
      <c r="I82" s="86">
        <v>0</v>
      </c>
      <c r="J82" s="86">
        <v>0</v>
      </c>
      <c r="K82" s="86">
        <f t="shared" si="9"/>
        <v>22</v>
      </c>
      <c r="N82" s="2"/>
      <c r="O82" s="35" t="s">
        <v>67</v>
      </c>
      <c r="P82" s="19">
        <v>21</v>
      </c>
      <c r="Q82" s="19">
        <v>19</v>
      </c>
      <c r="R82" s="95">
        <v>18</v>
      </c>
      <c r="S82" s="171">
        <v>15</v>
      </c>
      <c r="T82" s="95">
        <f>SUM(P82:S82)/4</f>
        <v>18.25</v>
      </c>
      <c r="Y82" s="102" t="s">
        <v>53</v>
      </c>
      <c r="Z82" s="95"/>
      <c r="AA82" s="95"/>
      <c r="AB82" s="95"/>
      <c r="AC82" s="95"/>
      <c r="AD82" s="95"/>
      <c r="AE82" s="95"/>
      <c r="AF82" s="95"/>
      <c r="AG82" s="95"/>
      <c r="AH82" s="95"/>
      <c r="AI82" s="95">
        <f t="shared" si="10"/>
        <v>0</v>
      </c>
    </row>
    <row r="83" spans="1:36" x14ac:dyDescent="0.25">
      <c r="A83" s="92" t="s">
        <v>52</v>
      </c>
      <c r="B83" s="86">
        <v>0</v>
      </c>
      <c r="C83" s="86">
        <v>0</v>
      </c>
      <c r="D83" s="86">
        <v>0</v>
      </c>
      <c r="E83" s="86">
        <v>0</v>
      </c>
      <c r="F83" s="86">
        <v>0</v>
      </c>
      <c r="G83" s="86">
        <v>0</v>
      </c>
      <c r="H83" s="86">
        <v>0</v>
      </c>
      <c r="I83" s="86">
        <v>0</v>
      </c>
      <c r="J83" s="86">
        <v>0</v>
      </c>
      <c r="K83" s="86">
        <f t="shared" si="9"/>
        <v>0</v>
      </c>
      <c r="Y83" s="102" t="s">
        <v>15</v>
      </c>
      <c r="Z83" s="95"/>
      <c r="AA83" s="95"/>
      <c r="AB83" s="95">
        <v>2</v>
      </c>
      <c r="AC83" s="95">
        <v>17</v>
      </c>
      <c r="AD83" s="95">
        <v>65</v>
      </c>
      <c r="AE83" s="95">
        <v>30</v>
      </c>
      <c r="AF83" s="95">
        <v>2</v>
      </c>
      <c r="AG83" s="95">
        <v>52</v>
      </c>
      <c r="AH83" s="95">
        <v>6</v>
      </c>
      <c r="AI83" s="95">
        <f t="shared" si="10"/>
        <v>174</v>
      </c>
    </row>
    <row r="84" spans="1:36" x14ac:dyDescent="0.25">
      <c r="A84" s="92" t="s">
        <v>53</v>
      </c>
      <c r="B84" s="86">
        <v>0</v>
      </c>
      <c r="C84" s="86">
        <v>0</v>
      </c>
      <c r="D84" s="86">
        <v>2</v>
      </c>
      <c r="E84" s="86"/>
      <c r="F84" s="86">
        <v>1</v>
      </c>
      <c r="G84" s="86">
        <v>0</v>
      </c>
      <c r="H84" s="86">
        <v>0</v>
      </c>
      <c r="I84" s="86">
        <v>0</v>
      </c>
      <c r="J84" s="86">
        <v>0</v>
      </c>
      <c r="K84" s="86">
        <f t="shared" si="9"/>
        <v>3</v>
      </c>
      <c r="Y84" s="102" t="s">
        <v>54</v>
      </c>
      <c r="Z84" s="95"/>
      <c r="AA84" s="95"/>
      <c r="AB84" s="95"/>
      <c r="AC84" s="95"/>
      <c r="AD84" s="95"/>
      <c r="AE84" s="95"/>
      <c r="AF84" s="95"/>
      <c r="AG84" s="95"/>
      <c r="AH84" s="95"/>
      <c r="AI84" s="95">
        <f t="shared" si="10"/>
        <v>0</v>
      </c>
    </row>
    <row r="85" spans="1:36" x14ac:dyDescent="0.25">
      <c r="A85" s="3" t="s">
        <v>15</v>
      </c>
      <c r="B85" s="86">
        <v>0</v>
      </c>
      <c r="C85" s="86">
        <v>0</v>
      </c>
      <c r="D85" s="86">
        <v>0</v>
      </c>
      <c r="E85" s="86">
        <v>10</v>
      </c>
      <c r="F85" s="86">
        <v>3</v>
      </c>
      <c r="G85" s="86">
        <v>6</v>
      </c>
      <c r="H85" s="86">
        <v>5</v>
      </c>
      <c r="I85" s="86">
        <v>0</v>
      </c>
      <c r="J85" s="86">
        <v>3</v>
      </c>
      <c r="K85" s="86">
        <f t="shared" si="9"/>
        <v>27</v>
      </c>
      <c r="Y85" s="102" t="s">
        <v>47</v>
      </c>
      <c r="Z85" s="95"/>
      <c r="AA85" s="95"/>
      <c r="AB85" s="95"/>
      <c r="AC85" s="95"/>
      <c r="AD85" s="95"/>
      <c r="AE85" s="95"/>
      <c r="AF85" s="95"/>
      <c r="AG85" s="95"/>
      <c r="AH85" s="95"/>
      <c r="AI85" s="95">
        <f t="shared" si="10"/>
        <v>0</v>
      </c>
    </row>
    <row r="86" spans="1:36" x14ac:dyDescent="0.25">
      <c r="A86" s="92" t="s">
        <v>54</v>
      </c>
      <c r="B86" s="86">
        <v>0</v>
      </c>
      <c r="C86" s="86">
        <v>0</v>
      </c>
      <c r="D86" s="86">
        <v>0</v>
      </c>
      <c r="E86" s="86">
        <v>0</v>
      </c>
      <c r="F86" s="86">
        <v>1</v>
      </c>
      <c r="G86" s="86">
        <v>2</v>
      </c>
      <c r="H86" s="86">
        <v>2</v>
      </c>
      <c r="I86" s="86">
        <v>1</v>
      </c>
      <c r="J86" s="86">
        <v>1</v>
      </c>
      <c r="K86" s="86">
        <f t="shared" si="9"/>
        <v>7</v>
      </c>
      <c r="Y86" s="102" t="s">
        <v>16</v>
      </c>
      <c r="Z86" s="95"/>
      <c r="AA86" s="95"/>
      <c r="AB86" s="95"/>
      <c r="AC86" s="95"/>
      <c r="AD86" s="95">
        <v>1</v>
      </c>
      <c r="AE86" s="95">
        <v>1</v>
      </c>
      <c r="AF86" s="95"/>
      <c r="AG86" s="95">
        <v>1</v>
      </c>
      <c r="AH86" s="95"/>
      <c r="AI86" s="95">
        <f t="shared" si="10"/>
        <v>3</v>
      </c>
    </row>
    <row r="87" spans="1:36" x14ac:dyDescent="0.25">
      <c r="A87" s="92" t="s">
        <v>47</v>
      </c>
      <c r="B87" s="86">
        <v>0</v>
      </c>
      <c r="C87" s="86">
        <v>0</v>
      </c>
      <c r="D87" s="86">
        <v>0</v>
      </c>
      <c r="E87" s="86">
        <v>2</v>
      </c>
      <c r="F87" s="86">
        <v>0</v>
      </c>
      <c r="G87" s="86">
        <v>2</v>
      </c>
      <c r="H87" s="86">
        <v>0</v>
      </c>
      <c r="I87" s="86">
        <v>0</v>
      </c>
      <c r="J87" s="86">
        <v>4</v>
      </c>
      <c r="K87" s="86">
        <f t="shared" si="9"/>
        <v>8</v>
      </c>
      <c r="Y87" s="41" t="s">
        <v>17</v>
      </c>
      <c r="Z87" s="117"/>
      <c r="AA87" s="95"/>
      <c r="AB87" s="117"/>
      <c r="AC87" s="117"/>
      <c r="AD87" s="117"/>
      <c r="AE87" s="117"/>
      <c r="AF87" s="117"/>
      <c r="AG87" s="117"/>
      <c r="AH87" s="117">
        <v>2</v>
      </c>
      <c r="AI87" s="117">
        <f t="shared" si="10"/>
        <v>2</v>
      </c>
    </row>
    <row r="88" spans="1:36" x14ac:dyDescent="0.25">
      <c r="A88" s="3" t="s">
        <v>16</v>
      </c>
      <c r="B88" s="86">
        <v>0</v>
      </c>
      <c r="C88" s="86">
        <v>0</v>
      </c>
      <c r="D88" s="86">
        <v>0</v>
      </c>
      <c r="E88" s="86">
        <v>0</v>
      </c>
      <c r="F88" s="86">
        <v>0</v>
      </c>
      <c r="G88" s="86">
        <v>1</v>
      </c>
      <c r="H88" s="86">
        <v>0</v>
      </c>
      <c r="I88" s="86">
        <v>0</v>
      </c>
      <c r="J88" s="86">
        <v>0</v>
      </c>
      <c r="K88" s="86">
        <f t="shared" si="9"/>
        <v>1</v>
      </c>
      <c r="Y88" s="109" t="s">
        <v>157</v>
      </c>
      <c r="Z88" s="95">
        <f>SUM(Z55:Z87)</f>
        <v>0</v>
      </c>
      <c r="AA88" s="196">
        <f>SUM(AA55:AA87)</f>
        <v>0</v>
      </c>
      <c r="AB88" s="95">
        <f t="shared" ref="AB88:AI88" si="12">SUM(AB55:AB87)</f>
        <v>11</v>
      </c>
      <c r="AC88" s="95">
        <f t="shared" si="12"/>
        <v>25</v>
      </c>
      <c r="AD88" s="95">
        <f t="shared" si="12"/>
        <v>322</v>
      </c>
      <c r="AE88" s="95">
        <f t="shared" si="12"/>
        <v>478</v>
      </c>
      <c r="AF88" s="95">
        <f t="shared" si="12"/>
        <v>30</v>
      </c>
      <c r="AG88" s="95">
        <f t="shared" si="12"/>
        <v>70</v>
      </c>
      <c r="AH88" s="95">
        <f t="shared" si="12"/>
        <v>22</v>
      </c>
      <c r="AI88" s="95">
        <f t="shared" si="12"/>
        <v>958</v>
      </c>
      <c r="AJ88" s="19">
        <f>SUM(Z88:AH88)</f>
        <v>958</v>
      </c>
    </row>
    <row r="89" spans="1:36" x14ac:dyDescent="0.25">
      <c r="A89" s="92" t="s">
        <v>55</v>
      </c>
      <c r="B89" s="86">
        <v>0</v>
      </c>
      <c r="C89" s="86">
        <v>0</v>
      </c>
      <c r="D89" s="86">
        <v>0</v>
      </c>
      <c r="E89" s="86">
        <v>0</v>
      </c>
      <c r="F89" s="86">
        <v>0</v>
      </c>
      <c r="G89" s="86">
        <v>0</v>
      </c>
      <c r="H89" s="86">
        <v>0</v>
      </c>
      <c r="I89" s="86">
        <v>0</v>
      </c>
      <c r="J89" s="86">
        <v>0</v>
      </c>
      <c r="K89" s="86">
        <f t="shared" si="9"/>
        <v>0</v>
      </c>
      <c r="O89" s="2"/>
      <c r="P89" s="2"/>
      <c r="Q89" s="2"/>
      <c r="R89" s="2"/>
    </row>
    <row r="90" spans="1:36" x14ac:dyDescent="0.25">
      <c r="A90" s="87" t="s">
        <v>17</v>
      </c>
      <c r="B90" s="86">
        <v>0</v>
      </c>
      <c r="C90" s="86">
        <v>0</v>
      </c>
      <c r="D90" s="86">
        <v>0</v>
      </c>
      <c r="E90" s="86">
        <v>0</v>
      </c>
      <c r="F90" s="86">
        <v>0</v>
      </c>
      <c r="G90" s="86">
        <v>0</v>
      </c>
      <c r="H90" s="86">
        <v>0</v>
      </c>
      <c r="I90" s="86">
        <v>0</v>
      </c>
      <c r="J90" s="86">
        <v>0</v>
      </c>
      <c r="K90" s="86">
        <f t="shared" si="9"/>
        <v>0</v>
      </c>
    </row>
    <row r="91" spans="1:36" x14ac:dyDescent="0.25">
      <c r="A91" s="11" t="s">
        <v>24</v>
      </c>
      <c r="B91" s="190">
        <f>SUM(B56:B90)</f>
        <v>20</v>
      </c>
      <c r="C91" s="187">
        <f t="shared" ref="C91:K91" si="13">SUM(C56:C90)</f>
        <v>6</v>
      </c>
      <c r="D91" s="187">
        <f t="shared" si="13"/>
        <v>32</v>
      </c>
      <c r="E91" s="187">
        <f t="shared" si="13"/>
        <v>79</v>
      </c>
      <c r="F91" s="187">
        <f t="shared" si="13"/>
        <v>195</v>
      </c>
      <c r="G91" s="187">
        <f t="shared" si="13"/>
        <v>73</v>
      </c>
      <c r="H91" s="187">
        <f t="shared" si="13"/>
        <v>39</v>
      </c>
      <c r="I91" s="187">
        <f t="shared" si="13"/>
        <v>2</v>
      </c>
      <c r="J91" s="187">
        <f t="shared" si="13"/>
        <v>30</v>
      </c>
      <c r="K91" s="187">
        <f t="shared" si="13"/>
        <v>476</v>
      </c>
      <c r="Y91" s="1" t="s">
        <v>212</v>
      </c>
    </row>
    <row r="92" spans="1:36" x14ac:dyDescent="0.25">
      <c r="Y92" s="1" t="s">
        <v>161</v>
      </c>
    </row>
    <row r="94" spans="1:36" x14ac:dyDescent="0.25">
      <c r="A94" s="1" t="s">
        <v>212</v>
      </c>
      <c r="B94" s="2"/>
      <c r="Y94" s="2"/>
      <c r="Z94" s="1" t="s">
        <v>20</v>
      </c>
      <c r="AA94" s="2"/>
      <c r="AB94" s="2"/>
      <c r="AC94" s="1" t="s">
        <v>21</v>
      </c>
      <c r="AD94" s="2"/>
      <c r="AE94" s="2"/>
      <c r="AF94" s="2"/>
      <c r="AG94" s="2"/>
      <c r="AH94" s="2"/>
      <c r="AI94" s="2"/>
    </row>
    <row r="95" spans="1:36" x14ac:dyDescent="0.25">
      <c r="A95" s="1" t="s">
        <v>151</v>
      </c>
      <c r="B95" s="2"/>
      <c r="Y95" s="32" t="s">
        <v>19</v>
      </c>
      <c r="Z95" s="194">
        <v>16</v>
      </c>
      <c r="AA95" s="194">
        <v>21</v>
      </c>
      <c r="AB95" s="194">
        <v>26</v>
      </c>
      <c r="AC95" s="194">
        <v>1</v>
      </c>
      <c r="AD95" s="194">
        <v>6</v>
      </c>
      <c r="AE95" s="194">
        <v>11</v>
      </c>
      <c r="AF95" s="194">
        <v>16</v>
      </c>
      <c r="AG95" s="194">
        <v>21</v>
      </c>
      <c r="AH95" s="194">
        <v>26</v>
      </c>
      <c r="AI95" s="8" t="s">
        <v>157</v>
      </c>
    </row>
    <row r="96" spans="1:36" x14ac:dyDescent="0.25">
      <c r="A96" s="2"/>
      <c r="B96" s="2"/>
      <c r="Y96" s="210" t="s">
        <v>1</v>
      </c>
      <c r="Z96" s="95"/>
      <c r="AA96" s="95"/>
      <c r="AB96" s="95"/>
      <c r="AC96" s="95"/>
      <c r="AD96" s="95"/>
      <c r="AE96" s="95">
        <v>7</v>
      </c>
      <c r="AF96" s="95">
        <v>3</v>
      </c>
      <c r="AG96" s="95"/>
      <c r="AH96" s="95"/>
      <c r="AI96" s="95">
        <f>SUM(Z96:AH96)</f>
        <v>10</v>
      </c>
    </row>
    <row r="97" spans="1:35" x14ac:dyDescent="0.25">
      <c r="A97" s="2"/>
      <c r="B97" s="1" t="s">
        <v>20</v>
      </c>
      <c r="C97" s="2"/>
      <c r="D97" s="2"/>
      <c r="E97" s="1" t="s">
        <v>21</v>
      </c>
      <c r="F97" s="2"/>
      <c r="G97" s="2"/>
      <c r="H97" s="2"/>
      <c r="I97" s="2"/>
      <c r="J97" s="2"/>
      <c r="K97" s="2"/>
      <c r="Y97" s="102" t="s">
        <v>158</v>
      </c>
      <c r="Z97" s="95"/>
      <c r="AA97" s="95"/>
      <c r="AB97" s="95"/>
      <c r="AC97" s="95"/>
      <c r="AD97" s="95"/>
      <c r="AE97" s="95"/>
      <c r="AF97" s="95"/>
      <c r="AG97" s="95"/>
      <c r="AH97" s="95"/>
      <c r="AI97" s="95">
        <f t="shared" ref="AI97:AI128" si="14">SUM(Z97:AH97)</f>
        <v>0</v>
      </c>
    </row>
    <row r="98" spans="1:35" x14ac:dyDescent="0.25">
      <c r="A98" s="32" t="s">
        <v>19</v>
      </c>
      <c r="B98" s="5">
        <v>16</v>
      </c>
      <c r="C98" s="5">
        <v>21</v>
      </c>
      <c r="D98" s="5">
        <v>26</v>
      </c>
      <c r="E98" s="5">
        <v>1</v>
      </c>
      <c r="F98" s="5">
        <v>6</v>
      </c>
      <c r="G98" s="5">
        <v>11</v>
      </c>
      <c r="H98" s="5">
        <v>16</v>
      </c>
      <c r="I98" s="5">
        <v>21</v>
      </c>
      <c r="J98" s="5">
        <v>26</v>
      </c>
      <c r="K98" s="7" t="s">
        <v>24</v>
      </c>
      <c r="Y98" s="102" t="s">
        <v>92</v>
      </c>
      <c r="Z98" s="95"/>
      <c r="AA98" s="95"/>
      <c r="AB98" s="95"/>
      <c r="AC98" s="95"/>
      <c r="AD98" s="95"/>
      <c r="AE98" s="95"/>
      <c r="AF98" s="95"/>
      <c r="AG98" s="95"/>
      <c r="AH98" s="95"/>
      <c r="AI98" s="95">
        <f t="shared" si="14"/>
        <v>0</v>
      </c>
    </row>
    <row r="99" spans="1:35" x14ac:dyDescent="0.25">
      <c r="A99" s="3" t="s">
        <v>1</v>
      </c>
      <c r="B99" s="86">
        <v>0</v>
      </c>
      <c r="C99" s="86">
        <v>0</v>
      </c>
      <c r="D99" s="86">
        <v>0</v>
      </c>
      <c r="E99" s="86">
        <v>0</v>
      </c>
      <c r="F99" s="86">
        <v>2</v>
      </c>
      <c r="G99" s="86">
        <v>4</v>
      </c>
      <c r="H99" s="86">
        <v>11</v>
      </c>
      <c r="I99" s="86">
        <v>0</v>
      </c>
      <c r="J99" s="86">
        <v>0</v>
      </c>
      <c r="K99" s="86">
        <f t="shared" ref="K99:K133" si="15">SUM(B99:J99)</f>
        <v>17</v>
      </c>
      <c r="L99" s="86"/>
      <c r="Y99" s="102" t="s">
        <v>41</v>
      </c>
      <c r="Z99" s="95"/>
      <c r="AA99" s="95"/>
      <c r="AB99" s="95"/>
      <c r="AC99" s="95"/>
      <c r="AD99" s="95">
        <v>7</v>
      </c>
      <c r="AE99" s="95"/>
      <c r="AF99" s="95"/>
      <c r="AG99" s="95"/>
      <c r="AH99" s="95"/>
      <c r="AI99" s="95">
        <f t="shared" si="14"/>
        <v>7</v>
      </c>
    </row>
    <row r="100" spans="1:35" x14ac:dyDescent="0.25">
      <c r="A100" s="92" t="s">
        <v>49</v>
      </c>
      <c r="B100" s="86">
        <v>0</v>
      </c>
      <c r="C100" s="86">
        <v>0</v>
      </c>
      <c r="D100" s="86">
        <v>0</v>
      </c>
      <c r="E100" s="86">
        <v>0</v>
      </c>
      <c r="F100" s="86">
        <v>0</v>
      </c>
      <c r="G100" s="86">
        <v>0</v>
      </c>
      <c r="H100" s="86">
        <v>0</v>
      </c>
      <c r="I100" s="86">
        <v>0</v>
      </c>
      <c r="J100" s="86">
        <v>0</v>
      </c>
      <c r="K100" s="86">
        <f t="shared" si="15"/>
        <v>0</v>
      </c>
      <c r="Y100" s="102" t="s">
        <v>2</v>
      </c>
      <c r="Z100" s="95"/>
      <c r="AA100" s="95">
        <v>4</v>
      </c>
      <c r="AB100" s="95">
        <v>6</v>
      </c>
      <c r="AC100" s="95">
        <v>20</v>
      </c>
      <c r="AD100" s="95">
        <v>4</v>
      </c>
      <c r="AE100" s="95"/>
      <c r="AF100" s="95">
        <v>3</v>
      </c>
      <c r="AG100" s="95">
        <v>3</v>
      </c>
      <c r="AH100" s="95"/>
      <c r="AI100" s="95">
        <f t="shared" si="14"/>
        <v>40</v>
      </c>
    </row>
    <row r="101" spans="1:35" x14ac:dyDescent="0.25">
      <c r="A101" s="92" t="s">
        <v>45</v>
      </c>
      <c r="B101" s="86">
        <v>0</v>
      </c>
      <c r="C101" s="86">
        <v>0</v>
      </c>
      <c r="D101" s="86">
        <v>0</v>
      </c>
      <c r="E101" s="86">
        <v>0</v>
      </c>
      <c r="F101" s="86">
        <v>0</v>
      </c>
      <c r="G101" s="86">
        <v>0</v>
      </c>
      <c r="H101" s="86">
        <v>0</v>
      </c>
      <c r="I101" s="86">
        <v>2</v>
      </c>
      <c r="J101" s="86">
        <v>0</v>
      </c>
      <c r="K101" s="86">
        <f t="shared" si="15"/>
        <v>2</v>
      </c>
      <c r="L101" s="86"/>
      <c r="Y101" s="102" t="s">
        <v>43</v>
      </c>
      <c r="Z101" s="95"/>
      <c r="AA101" s="95"/>
      <c r="AB101" s="95"/>
      <c r="AC101" s="95"/>
      <c r="AD101" s="95"/>
      <c r="AE101" s="95"/>
      <c r="AF101" s="95"/>
      <c r="AG101" s="95"/>
      <c r="AH101" s="95"/>
      <c r="AI101" s="95">
        <f t="shared" si="14"/>
        <v>0</v>
      </c>
    </row>
    <row r="102" spans="1:35" x14ac:dyDescent="0.25">
      <c r="A102" s="92" t="s">
        <v>41</v>
      </c>
      <c r="B102" s="86">
        <v>0</v>
      </c>
      <c r="C102" s="86">
        <v>0</v>
      </c>
      <c r="D102" s="86">
        <v>0</v>
      </c>
      <c r="E102" s="86">
        <v>4</v>
      </c>
      <c r="F102" s="86">
        <v>3</v>
      </c>
      <c r="G102" s="86">
        <v>0</v>
      </c>
      <c r="H102" s="86">
        <v>0</v>
      </c>
      <c r="I102" s="86">
        <v>1</v>
      </c>
      <c r="J102" s="86">
        <v>0</v>
      </c>
      <c r="K102" s="86">
        <f t="shared" si="15"/>
        <v>8</v>
      </c>
      <c r="L102" s="86"/>
      <c r="Y102" s="102" t="s">
        <v>3</v>
      </c>
      <c r="Z102" s="95">
        <v>1</v>
      </c>
      <c r="AA102" s="95"/>
      <c r="AB102" s="95">
        <v>7</v>
      </c>
      <c r="AC102" s="95">
        <v>1</v>
      </c>
      <c r="AD102" s="95">
        <v>1</v>
      </c>
      <c r="AE102" s="95">
        <v>1</v>
      </c>
      <c r="AF102" s="95">
        <v>2</v>
      </c>
      <c r="AG102" s="95">
        <v>3</v>
      </c>
      <c r="AH102" s="95">
        <v>1</v>
      </c>
      <c r="AI102" s="95">
        <f t="shared" si="14"/>
        <v>17</v>
      </c>
    </row>
    <row r="103" spans="1:35" x14ac:dyDescent="0.25">
      <c r="A103" s="3" t="s">
        <v>2</v>
      </c>
      <c r="B103" s="86">
        <v>0</v>
      </c>
      <c r="C103" s="86">
        <v>9</v>
      </c>
      <c r="D103" s="86">
        <v>4</v>
      </c>
      <c r="E103" s="86">
        <v>19</v>
      </c>
      <c r="F103" s="23">
        <v>6</v>
      </c>
      <c r="G103" s="23">
        <v>1</v>
      </c>
      <c r="H103" s="23">
        <v>1</v>
      </c>
      <c r="I103" s="86">
        <v>0</v>
      </c>
      <c r="J103" s="86">
        <v>0</v>
      </c>
      <c r="K103" s="86">
        <f t="shared" si="15"/>
        <v>40</v>
      </c>
      <c r="L103" s="86"/>
      <c r="Y103" s="102" t="s">
        <v>4</v>
      </c>
      <c r="Z103" s="95"/>
      <c r="AA103" s="95"/>
      <c r="AB103" s="95"/>
      <c r="AC103" s="95"/>
      <c r="AD103" s="95"/>
      <c r="AE103" s="95">
        <v>2</v>
      </c>
      <c r="AF103" s="95">
        <v>2</v>
      </c>
      <c r="AG103" s="95"/>
      <c r="AH103" s="95">
        <v>2</v>
      </c>
      <c r="AI103" s="95">
        <f t="shared" si="14"/>
        <v>6</v>
      </c>
    </row>
    <row r="104" spans="1:35" x14ac:dyDescent="0.25">
      <c r="A104" s="92" t="s">
        <v>43</v>
      </c>
      <c r="B104" s="86">
        <v>0</v>
      </c>
      <c r="C104" s="86">
        <v>0</v>
      </c>
      <c r="D104" s="86">
        <v>0</v>
      </c>
      <c r="E104" s="86">
        <v>0</v>
      </c>
      <c r="F104" s="86">
        <v>0</v>
      </c>
      <c r="G104" s="86">
        <v>0</v>
      </c>
      <c r="H104" s="86">
        <v>0</v>
      </c>
      <c r="I104" s="86">
        <v>0</v>
      </c>
      <c r="J104" s="86">
        <v>0</v>
      </c>
      <c r="K104" s="86">
        <f t="shared" si="15"/>
        <v>0</v>
      </c>
      <c r="Y104" s="102" t="s">
        <v>48</v>
      </c>
      <c r="Z104" s="95"/>
      <c r="AA104" s="95"/>
      <c r="AB104" s="95"/>
      <c r="AC104" s="95"/>
      <c r="AD104" s="95"/>
      <c r="AE104" s="95"/>
      <c r="AF104" s="95"/>
      <c r="AG104" s="95"/>
      <c r="AH104" s="95"/>
      <c r="AI104" s="95">
        <f t="shared" si="14"/>
        <v>0</v>
      </c>
    </row>
    <row r="105" spans="1:35" x14ac:dyDescent="0.25">
      <c r="A105" s="3" t="s">
        <v>3</v>
      </c>
      <c r="B105" s="86">
        <v>1</v>
      </c>
      <c r="C105" s="86">
        <v>8</v>
      </c>
      <c r="D105" s="86">
        <v>3</v>
      </c>
      <c r="E105" s="86">
        <v>9</v>
      </c>
      <c r="F105" s="86">
        <v>10</v>
      </c>
      <c r="G105" s="86">
        <v>2</v>
      </c>
      <c r="H105" s="86">
        <v>3</v>
      </c>
      <c r="I105" s="86">
        <v>4</v>
      </c>
      <c r="J105" s="86">
        <v>2</v>
      </c>
      <c r="K105" s="86">
        <f t="shared" si="15"/>
        <v>42</v>
      </c>
      <c r="L105" s="86"/>
      <c r="Y105" s="102" t="s">
        <v>6</v>
      </c>
      <c r="Z105" s="95"/>
      <c r="AA105" s="95"/>
      <c r="AB105" s="95"/>
      <c r="AC105" s="95"/>
      <c r="AD105" s="95"/>
      <c r="AE105" s="95"/>
      <c r="AF105" s="95"/>
      <c r="AG105" s="95"/>
      <c r="AH105" s="95"/>
      <c r="AI105" s="95">
        <f t="shared" si="14"/>
        <v>0</v>
      </c>
    </row>
    <row r="106" spans="1:35" x14ac:dyDescent="0.25">
      <c r="A106" s="3" t="s">
        <v>4</v>
      </c>
      <c r="B106" s="86">
        <v>0</v>
      </c>
      <c r="C106" s="86">
        <v>0</v>
      </c>
      <c r="D106" s="86">
        <v>0</v>
      </c>
      <c r="E106" s="86">
        <v>0</v>
      </c>
      <c r="F106" s="86">
        <v>0</v>
      </c>
      <c r="G106" s="86">
        <v>0</v>
      </c>
      <c r="H106" s="86">
        <v>0</v>
      </c>
      <c r="I106" s="86">
        <v>2</v>
      </c>
      <c r="J106" s="86">
        <v>0</v>
      </c>
      <c r="K106" s="86">
        <f t="shared" si="15"/>
        <v>2</v>
      </c>
      <c r="L106" s="86"/>
      <c r="Y106" s="102" t="s">
        <v>7</v>
      </c>
      <c r="Z106" s="95"/>
      <c r="AA106" s="95"/>
      <c r="AB106" s="95"/>
      <c r="AC106" s="95"/>
      <c r="AD106" s="95">
        <v>2</v>
      </c>
      <c r="AE106" s="95"/>
      <c r="AF106" s="95">
        <v>3</v>
      </c>
      <c r="AG106" s="95"/>
      <c r="AH106" s="95">
        <v>3</v>
      </c>
      <c r="AI106" s="95">
        <f t="shared" si="14"/>
        <v>8</v>
      </c>
    </row>
    <row r="107" spans="1:35" x14ac:dyDescent="0.25">
      <c r="A107" s="92" t="s">
        <v>48</v>
      </c>
      <c r="B107" s="86">
        <v>0</v>
      </c>
      <c r="C107" s="86">
        <v>0</v>
      </c>
      <c r="D107" s="86">
        <v>0</v>
      </c>
      <c r="E107" s="86">
        <v>0</v>
      </c>
      <c r="F107" s="86">
        <v>0</v>
      </c>
      <c r="G107" s="86">
        <v>0</v>
      </c>
      <c r="H107" s="86">
        <v>0</v>
      </c>
      <c r="I107" s="86">
        <v>0</v>
      </c>
      <c r="J107" s="86">
        <v>0</v>
      </c>
      <c r="K107" s="86">
        <f t="shared" si="15"/>
        <v>0</v>
      </c>
      <c r="Y107" s="102" t="s">
        <v>50</v>
      </c>
      <c r="Z107" s="95"/>
      <c r="AA107" s="95"/>
      <c r="AB107" s="95"/>
      <c r="AC107" s="95"/>
      <c r="AD107" s="95"/>
      <c r="AE107" s="95"/>
      <c r="AF107" s="95"/>
      <c r="AG107" s="95"/>
      <c r="AH107" s="95"/>
      <c r="AI107" s="95">
        <f t="shared" si="14"/>
        <v>0</v>
      </c>
    </row>
    <row r="108" spans="1:35" x14ac:dyDescent="0.25">
      <c r="A108" s="3" t="s">
        <v>6</v>
      </c>
      <c r="B108" s="86">
        <v>0</v>
      </c>
      <c r="C108" s="86">
        <v>0</v>
      </c>
      <c r="D108" s="86">
        <v>0</v>
      </c>
      <c r="E108" s="86">
        <v>0</v>
      </c>
      <c r="F108" s="86">
        <v>1</v>
      </c>
      <c r="G108" s="86">
        <v>0</v>
      </c>
      <c r="H108" s="86">
        <v>0</v>
      </c>
      <c r="I108" s="86">
        <v>2</v>
      </c>
      <c r="J108" s="86">
        <v>3</v>
      </c>
      <c r="K108" s="86">
        <f t="shared" si="15"/>
        <v>6</v>
      </c>
      <c r="L108" s="86"/>
      <c r="Y108" s="102" t="s">
        <v>51</v>
      </c>
      <c r="Z108" s="95"/>
      <c r="AA108" s="95"/>
      <c r="AB108" s="95"/>
      <c r="AC108" s="95"/>
      <c r="AD108" s="95">
        <v>4</v>
      </c>
      <c r="AE108" s="95">
        <v>5</v>
      </c>
      <c r="AF108" s="95">
        <v>3</v>
      </c>
      <c r="AG108" s="95"/>
      <c r="AH108" s="95"/>
      <c r="AI108" s="95">
        <f t="shared" si="14"/>
        <v>12</v>
      </c>
    </row>
    <row r="109" spans="1:35" x14ac:dyDescent="0.25">
      <c r="A109" s="3" t="s">
        <v>7</v>
      </c>
      <c r="B109" s="86">
        <v>0</v>
      </c>
      <c r="C109" s="86">
        <v>0</v>
      </c>
      <c r="D109" s="86">
        <v>0</v>
      </c>
      <c r="E109" s="86">
        <v>0</v>
      </c>
      <c r="F109" s="86">
        <v>0</v>
      </c>
      <c r="G109" s="86">
        <v>0</v>
      </c>
      <c r="H109" s="86">
        <v>0</v>
      </c>
      <c r="I109" s="86">
        <v>2</v>
      </c>
      <c r="J109" s="86">
        <v>0</v>
      </c>
      <c r="K109" s="86">
        <f t="shared" si="15"/>
        <v>2</v>
      </c>
      <c r="L109" s="86"/>
      <c r="Y109" s="102" t="s">
        <v>42</v>
      </c>
      <c r="Z109" s="95"/>
      <c r="AA109" s="95"/>
      <c r="AB109" s="95"/>
      <c r="AC109" s="95"/>
      <c r="AD109" s="95"/>
      <c r="AE109" s="95"/>
      <c r="AF109" s="95"/>
      <c r="AG109" s="95"/>
      <c r="AH109" s="95"/>
      <c r="AI109" s="95">
        <f t="shared" si="14"/>
        <v>0</v>
      </c>
    </row>
    <row r="110" spans="1:35" x14ac:dyDescent="0.25">
      <c r="A110" s="124" t="s">
        <v>83</v>
      </c>
      <c r="B110" s="86">
        <v>0</v>
      </c>
      <c r="C110" s="86">
        <v>0</v>
      </c>
      <c r="D110" s="86">
        <v>0</v>
      </c>
      <c r="E110" s="86">
        <v>0</v>
      </c>
      <c r="F110" s="86">
        <v>0</v>
      </c>
      <c r="G110" s="86">
        <v>0</v>
      </c>
      <c r="H110" s="86">
        <v>0</v>
      </c>
      <c r="I110" s="86">
        <v>0</v>
      </c>
      <c r="J110" s="86">
        <v>0</v>
      </c>
      <c r="K110" s="86"/>
      <c r="Y110" s="102" t="s">
        <v>8</v>
      </c>
      <c r="Z110" s="95"/>
      <c r="AA110" s="95"/>
      <c r="AB110" s="95"/>
      <c r="AC110" s="95"/>
      <c r="AD110" s="95"/>
      <c r="AE110" s="95"/>
      <c r="AF110" s="95"/>
      <c r="AG110" s="95"/>
      <c r="AH110" s="95"/>
      <c r="AI110" s="95">
        <f t="shared" si="14"/>
        <v>0</v>
      </c>
    </row>
    <row r="111" spans="1:35" x14ac:dyDescent="0.25">
      <c r="A111" s="92" t="s">
        <v>50</v>
      </c>
      <c r="B111" s="86">
        <v>0</v>
      </c>
      <c r="C111" s="86">
        <v>0</v>
      </c>
      <c r="D111" s="86">
        <v>0</v>
      </c>
      <c r="E111" s="86">
        <v>0</v>
      </c>
      <c r="F111" s="86">
        <v>0</v>
      </c>
      <c r="G111" s="86">
        <v>0</v>
      </c>
      <c r="H111" s="86">
        <v>0</v>
      </c>
      <c r="I111" s="86">
        <v>0</v>
      </c>
      <c r="J111" s="86">
        <v>0</v>
      </c>
      <c r="K111" s="86">
        <f t="shared" si="15"/>
        <v>0</v>
      </c>
      <c r="Y111" s="102" t="s">
        <v>9</v>
      </c>
      <c r="Z111" s="95"/>
      <c r="AA111" s="95"/>
      <c r="AB111" s="95"/>
      <c r="AC111" s="95"/>
      <c r="AD111" s="95"/>
      <c r="AE111" s="95"/>
      <c r="AF111" s="95"/>
      <c r="AG111" s="95"/>
      <c r="AH111" s="95"/>
      <c r="AI111" s="95">
        <f t="shared" si="14"/>
        <v>0</v>
      </c>
    </row>
    <row r="112" spans="1:35" x14ac:dyDescent="0.25">
      <c r="A112" s="92" t="s">
        <v>51</v>
      </c>
      <c r="B112" s="86">
        <v>0</v>
      </c>
      <c r="C112" s="86">
        <v>0</v>
      </c>
      <c r="D112" s="86">
        <v>0</v>
      </c>
      <c r="E112" s="86">
        <v>0</v>
      </c>
      <c r="F112" s="86">
        <v>0</v>
      </c>
      <c r="G112" s="86">
        <v>0</v>
      </c>
      <c r="H112" s="86">
        <v>0</v>
      </c>
      <c r="I112" s="86">
        <v>0</v>
      </c>
      <c r="J112" s="86">
        <v>0</v>
      </c>
      <c r="K112" s="86">
        <f t="shared" si="15"/>
        <v>0</v>
      </c>
      <c r="Y112" s="102" t="s">
        <v>44</v>
      </c>
      <c r="Z112" s="95"/>
      <c r="AA112" s="95"/>
      <c r="AB112" s="95"/>
      <c r="AC112" s="95"/>
      <c r="AD112" s="95"/>
      <c r="AE112" s="95"/>
      <c r="AF112" s="95"/>
      <c r="AG112" s="95"/>
      <c r="AH112" s="95"/>
      <c r="AI112" s="95">
        <f t="shared" si="14"/>
        <v>0</v>
      </c>
    </row>
    <row r="113" spans="1:35" x14ac:dyDescent="0.25">
      <c r="A113" s="92" t="s">
        <v>42</v>
      </c>
      <c r="B113" s="86">
        <v>0</v>
      </c>
      <c r="C113" s="86">
        <v>0</v>
      </c>
      <c r="D113" s="86">
        <v>0</v>
      </c>
      <c r="E113" s="86">
        <v>0</v>
      </c>
      <c r="F113" s="86">
        <v>0</v>
      </c>
      <c r="G113" s="86">
        <v>0</v>
      </c>
      <c r="H113" s="86">
        <v>0</v>
      </c>
      <c r="I113" s="86">
        <v>0</v>
      </c>
      <c r="J113" s="86">
        <v>0</v>
      </c>
      <c r="K113" s="86">
        <f t="shared" si="15"/>
        <v>0</v>
      </c>
      <c r="Y113" s="102" t="s">
        <v>10</v>
      </c>
      <c r="Z113" s="95"/>
      <c r="AA113" s="95"/>
      <c r="AB113" s="95"/>
      <c r="AC113" s="95"/>
      <c r="AD113" s="95"/>
      <c r="AE113" s="95"/>
      <c r="AF113" s="95"/>
      <c r="AG113" s="95"/>
      <c r="AH113" s="95"/>
      <c r="AI113" s="95">
        <f t="shared" si="14"/>
        <v>0</v>
      </c>
    </row>
    <row r="114" spans="1:35" x14ac:dyDescent="0.25">
      <c r="A114" s="3" t="s">
        <v>8</v>
      </c>
      <c r="B114" s="86">
        <v>0</v>
      </c>
      <c r="C114" s="86">
        <v>0</v>
      </c>
      <c r="D114" s="86">
        <v>0</v>
      </c>
      <c r="E114" s="86">
        <v>0</v>
      </c>
      <c r="F114" s="86">
        <v>0</v>
      </c>
      <c r="G114" s="86">
        <v>0</v>
      </c>
      <c r="H114" s="86">
        <v>0</v>
      </c>
      <c r="I114" s="86">
        <v>2</v>
      </c>
      <c r="J114" s="86">
        <v>3</v>
      </c>
      <c r="K114" s="86">
        <f t="shared" si="15"/>
        <v>5</v>
      </c>
      <c r="L114" s="86"/>
      <c r="Y114" s="102" t="s">
        <v>11</v>
      </c>
      <c r="Z114" s="95"/>
      <c r="AA114" s="95"/>
      <c r="AB114" s="95"/>
      <c r="AC114" s="95">
        <v>32</v>
      </c>
      <c r="AD114" s="95">
        <v>300</v>
      </c>
      <c r="AE114" s="95">
        <v>1800</v>
      </c>
      <c r="AF114" s="95">
        <v>1100</v>
      </c>
      <c r="AG114" s="95">
        <v>1400</v>
      </c>
      <c r="AH114" s="95">
        <v>2</v>
      </c>
      <c r="AI114" s="95">
        <f t="shared" si="14"/>
        <v>4634</v>
      </c>
    </row>
    <row r="115" spans="1:35" x14ac:dyDescent="0.25">
      <c r="A115" s="3" t="s">
        <v>9</v>
      </c>
      <c r="B115" s="86">
        <v>0</v>
      </c>
      <c r="C115" s="86">
        <v>0</v>
      </c>
      <c r="D115" s="86">
        <v>0</v>
      </c>
      <c r="E115" s="86">
        <v>0</v>
      </c>
      <c r="F115" s="86">
        <v>0</v>
      </c>
      <c r="G115" s="86">
        <v>1</v>
      </c>
      <c r="H115" s="86">
        <v>0</v>
      </c>
      <c r="I115" s="86">
        <v>0</v>
      </c>
      <c r="J115" s="86">
        <v>0</v>
      </c>
      <c r="K115" s="86">
        <f t="shared" si="15"/>
        <v>1</v>
      </c>
      <c r="L115" s="86"/>
      <c r="Y115" s="102" t="s">
        <v>12</v>
      </c>
      <c r="Z115" s="95"/>
      <c r="AA115" s="95"/>
      <c r="AB115" s="95"/>
      <c r="AC115" s="95"/>
      <c r="AD115" s="95"/>
      <c r="AE115" s="95"/>
      <c r="AF115" s="95"/>
      <c r="AG115" s="95"/>
      <c r="AH115" s="95"/>
      <c r="AI115" s="95">
        <f t="shared" si="14"/>
        <v>0</v>
      </c>
    </row>
    <row r="116" spans="1:35" x14ac:dyDescent="0.25">
      <c r="A116" s="92" t="s">
        <v>44</v>
      </c>
      <c r="B116" s="86">
        <v>0</v>
      </c>
      <c r="C116" s="86">
        <v>0</v>
      </c>
      <c r="D116" s="86">
        <v>0</v>
      </c>
      <c r="E116" s="86">
        <v>0</v>
      </c>
      <c r="F116" s="86">
        <v>0</v>
      </c>
      <c r="G116" s="86">
        <v>0</v>
      </c>
      <c r="H116" s="86">
        <v>0</v>
      </c>
      <c r="I116" s="86">
        <v>0</v>
      </c>
      <c r="J116" s="86">
        <v>0</v>
      </c>
      <c r="K116" s="86">
        <f t="shared" si="15"/>
        <v>0</v>
      </c>
      <c r="Y116" s="102" t="s">
        <v>32</v>
      </c>
      <c r="Z116" s="95"/>
      <c r="AA116" s="95"/>
      <c r="AB116" s="95"/>
      <c r="AC116" s="95"/>
      <c r="AD116" s="95"/>
      <c r="AE116" s="95"/>
      <c r="AF116" s="95"/>
      <c r="AG116" s="95">
        <v>1</v>
      </c>
      <c r="AH116" s="95"/>
      <c r="AI116" s="95">
        <f t="shared" si="14"/>
        <v>1</v>
      </c>
    </row>
    <row r="117" spans="1:35" x14ac:dyDescent="0.25">
      <c r="A117" s="3" t="s">
        <v>10</v>
      </c>
      <c r="B117" s="86">
        <v>0</v>
      </c>
      <c r="C117" s="86">
        <v>0</v>
      </c>
      <c r="D117" s="86">
        <v>0</v>
      </c>
      <c r="E117" s="86">
        <v>0</v>
      </c>
      <c r="F117" s="86">
        <v>0</v>
      </c>
      <c r="G117" s="86">
        <v>0</v>
      </c>
      <c r="H117" s="86">
        <v>0</v>
      </c>
      <c r="I117" s="86">
        <v>0</v>
      </c>
      <c r="J117" s="86">
        <v>0</v>
      </c>
      <c r="K117" s="86">
        <f t="shared" si="15"/>
        <v>0</v>
      </c>
      <c r="Y117" s="102" t="s">
        <v>159</v>
      </c>
      <c r="Z117" s="95"/>
      <c r="AA117" s="95"/>
      <c r="AB117" s="95"/>
      <c r="AC117" s="95"/>
      <c r="AD117" s="95"/>
      <c r="AE117" s="95"/>
      <c r="AF117" s="95"/>
      <c r="AG117" s="95"/>
      <c r="AH117" s="95"/>
      <c r="AI117" s="95">
        <f t="shared" si="14"/>
        <v>0</v>
      </c>
    </row>
    <row r="118" spans="1:35" x14ac:dyDescent="0.25">
      <c r="A118" s="3" t="s">
        <v>11</v>
      </c>
      <c r="B118" s="86">
        <v>0</v>
      </c>
      <c r="C118" s="86">
        <v>0</v>
      </c>
      <c r="D118" s="86">
        <v>0</v>
      </c>
      <c r="E118" s="86">
        <v>0</v>
      </c>
      <c r="F118" s="86">
        <v>16</v>
      </c>
      <c r="G118" s="86">
        <v>169</v>
      </c>
      <c r="H118" s="86">
        <v>19</v>
      </c>
      <c r="I118" s="86">
        <v>0</v>
      </c>
      <c r="J118" s="86">
        <v>0</v>
      </c>
      <c r="K118" s="86">
        <f t="shared" si="15"/>
        <v>204</v>
      </c>
      <c r="L118" s="86"/>
      <c r="Y118" s="102" t="s">
        <v>46</v>
      </c>
      <c r="Z118" s="95"/>
      <c r="AA118" s="95"/>
      <c r="AB118" s="95"/>
      <c r="AC118" s="95"/>
      <c r="AD118" s="95"/>
      <c r="AE118" s="95"/>
      <c r="AF118" s="95"/>
      <c r="AG118" s="95"/>
      <c r="AH118" s="95">
        <v>1</v>
      </c>
      <c r="AI118" s="95">
        <f t="shared" si="14"/>
        <v>1</v>
      </c>
    </row>
    <row r="119" spans="1:35" x14ac:dyDescent="0.25">
      <c r="A119" s="3" t="s">
        <v>12</v>
      </c>
      <c r="B119" s="86">
        <v>0</v>
      </c>
      <c r="C119" s="86">
        <v>0</v>
      </c>
      <c r="D119" s="86">
        <v>0</v>
      </c>
      <c r="E119" s="86">
        <v>0</v>
      </c>
      <c r="F119" s="86">
        <v>9</v>
      </c>
      <c r="G119" s="86">
        <v>5</v>
      </c>
      <c r="H119" s="86">
        <v>10</v>
      </c>
      <c r="I119" s="86">
        <v>0</v>
      </c>
      <c r="J119" s="86">
        <v>0</v>
      </c>
      <c r="K119" s="86">
        <f t="shared" si="15"/>
        <v>24</v>
      </c>
      <c r="L119" s="86"/>
      <c r="Y119" s="102" t="s">
        <v>13</v>
      </c>
      <c r="Z119" s="95"/>
      <c r="AA119" s="95"/>
      <c r="AB119" s="95"/>
      <c r="AC119" s="95"/>
      <c r="AD119" s="95"/>
      <c r="AE119" s="95"/>
      <c r="AF119" s="95">
        <v>2</v>
      </c>
      <c r="AG119" s="95"/>
      <c r="AH119" s="95"/>
      <c r="AI119" s="95">
        <f t="shared" si="14"/>
        <v>2</v>
      </c>
    </row>
    <row r="120" spans="1:35" x14ac:dyDescent="0.25">
      <c r="A120" s="92" t="s">
        <v>32</v>
      </c>
      <c r="B120" s="86">
        <v>0</v>
      </c>
      <c r="C120" s="86">
        <v>0</v>
      </c>
      <c r="D120" s="86">
        <v>0</v>
      </c>
      <c r="E120" s="86">
        <v>0</v>
      </c>
      <c r="F120" s="86">
        <v>0</v>
      </c>
      <c r="G120" s="86">
        <v>2</v>
      </c>
      <c r="H120" s="86">
        <v>1</v>
      </c>
      <c r="I120" s="86">
        <v>0</v>
      </c>
      <c r="J120" s="86">
        <v>0</v>
      </c>
      <c r="K120" s="86">
        <f t="shared" si="15"/>
        <v>3</v>
      </c>
      <c r="L120" s="86"/>
      <c r="Y120" s="102" t="s">
        <v>14</v>
      </c>
      <c r="Z120" s="95"/>
      <c r="AA120" s="95">
        <v>1</v>
      </c>
      <c r="AB120" s="95">
        <v>2</v>
      </c>
      <c r="AC120" s="95">
        <v>18</v>
      </c>
      <c r="AD120" s="95">
        <v>8</v>
      </c>
      <c r="AE120" s="95">
        <v>200</v>
      </c>
      <c r="AF120" s="95">
        <v>100</v>
      </c>
      <c r="AG120" s="95">
        <v>115</v>
      </c>
      <c r="AH120" s="95">
        <v>15</v>
      </c>
      <c r="AI120" s="95">
        <f t="shared" si="14"/>
        <v>459</v>
      </c>
    </row>
    <row r="121" spans="1:35" x14ac:dyDescent="0.25">
      <c r="A121" s="3" t="s">
        <v>18</v>
      </c>
      <c r="B121" s="86">
        <v>0</v>
      </c>
      <c r="C121" s="86">
        <v>0</v>
      </c>
      <c r="D121" s="86">
        <v>1</v>
      </c>
      <c r="E121" s="86">
        <v>0</v>
      </c>
      <c r="F121" s="86">
        <v>3</v>
      </c>
      <c r="G121" s="86">
        <v>0</v>
      </c>
      <c r="H121" s="86">
        <v>10</v>
      </c>
      <c r="I121" s="86">
        <v>0</v>
      </c>
      <c r="J121" s="86">
        <v>0</v>
      </c>
      <c r="K121" s="86">
        <f t="shared" si="15"/>
        <v>14</v>
      </c>
      <c r="L121" s="86"/>
      <c r="Y121" s="102" t="s">
        <v>40</v>
      </c>
      <c r="Z121" s="95"/>
      <c r="AA121" s="95"/>
      <c r="AB121" s="95"/>
      <c r="AC121" s="95"/>
      <c r="AD121" s="95"/>
      <c r="AE121" s="95"/>
      <c r="AF121" s="95"/>
      <c r="AG121" s="95"/>
      <c r="AH121" s="95"/>
      <c r="AI121" s="95">
        <f t="shared" si="14"/>
        <v>0</v>
      </c>
    </row>
    <row r="122" spans="1:35" x14ac:dyDescent="0.25">
      <c r="A122" s="92" t="s">
        <v>46</v>
      </c>
      <c r="B122" s="86">
        <v>0</v>
      </c>
      <c r="C122" s="86">
        <v>0</v>
      </c>
      <c r="D122" s="86">
        <v>0</v>
      </c>
      <c r="E122" s="86">
        <v>0</v>
      </c>
      <c r="F122" s="86">
        <v>0</v>
      </c>
      <c r="G122" s="86">
        <v>0</v>
      </c>
      <c r="H122" s="86">
        <v>0</v>
      </c>
      <c r="I122" s="86">
        <v>0</v>
      </c>
      <c r="J122" s="86">
        <v>0</v>
      </c>
      <c r="K122" s="86">
        <f t="shared" si="15"/>
        <v>0</v>
      </c>
      <c r="Y122" s="102" t="s">
        <v>52</v>
      </c>
      <c r="Z122" s="95"/>
      <c r="AA122" s="95"/>
      <c r="AB122" s="95"/>
      <c r="AC122" s="95"/>
      <c r="AD122" s="95"/>
      <c r="AE122" s="95"/>
      <c r="AF122" s="95"/>
      <c r="AG122" s="95"/>
      <c r="AH122" s="95"/>
      <c r="AI122" s="95">
        <f t="shared" si="14"/>
        <v>0</v>
      </c>
    </row>
    <row r="123" spans="1:35" x14ac:dyDescent="0.25">
      <c r="A123" s="3" t="s">
        <v>13</v>
      </c>
      <c r="B123" s="86">
        <v>0</v>
      </c>
      <c r="C123" s="86">
        <v>0</v>
      </c>
      <c r="D123" s="86">
        <v>0</v>
      </c>
      <c r="E123" s="86">
        <v>0</v>
      </c>
      <c r="F123" s="86">
        <v>0</v>
      </c>
      <c r="G123" s="86">
        <v>0</v>
      </c>
      <c r="H123" s="86">
        <v>0</v>
      </c>
      <c r="I123" s="86">
        <v>0</v>
      </c>
      <c r="J123" s="86">
        <v>0</v>
      </c>
      <c r="K123" s="86">
        <f t="shared" si="15"/>
        <v>0</v>
      </c>
      <c r="Y123" s="102" t="s">
        <v>53</v>
      </c>
      <c r="Z123" s="95"/>
      <c r="AA123" s="95"/>
      <c r="AB123" s="95"/>
      <c r="AC123" s="95"/>
      <c r="AD123" s="95"/>
      <c r="AE123" s="95"/>
      <c r="AF123" s="95"/>
      <c r="AG123" s="95">
        <v>2</v>
      </c>
      <c r="AH123" s="95"/>
      <c r="AI123" s="95">
        <f t="shared" si="14"/>
        <v>2</v>
      </c>
    </row>
    <row r="124" spans="1:35" x14ac:dyDescent="0.25">
      <c r="A124" s="3" t="s">
        <v>14</v>
      </c>
      <c r="B124" s="86">
        <v>0</v>
      </c>
      <c r="C124" s="86">
        <v>2</v>
      </c>
      <c r="D124" s="86">
        <v>0</v>
      </c>
      <c r="E124" s="86">
        <v>0</v>
      </c>
      <c r="F124" s="86">
        <v>2</v>
      </c>
      <c r="G124" s="23">
        <v>11</v>
      </c>
      <c r="H124" s="23">
        <v>9</v>
      </c>
      <c r="I124" s="23"/>
      <c r="J124" s="23"/>
      <c r="K124" s="86">
        <f t="shared" si="15"/>
        <v>24</v>
      </c>
      <c r="L124" s="86"/>
      <c r="Y124" s="102" t="s">
        <v>15</v>
      </c>
      <c r="Z124" s="95"/>
      <c r="AA124" s="95"/>
      <c r="AB124" s="95"/>
      <c r="AC124" s="95">
        <v>4</v>
      </c>
      <c r="AD124" s="95">
        <v>22</v>
      </c>
      <c r="AE124" s="95">
        <v>52</v>
      </c>
      <c r="AF124" s="95">
        <v>50</v>
      </c>
      <c r="AG124" s="95">
        <v>60</v>
      </c>
      <c r="AH124" s="95">
        <v>7</v>
      </c>
      <c r="AI124" s="95">
        <f t="shared" si="14"/>
        <v>195</v>
      </c>
    </row>
    <row r="125" spans="1:35" x14ac:dyDescent="0.25">
      <c r="A125" s="92" t="s">
        <v>40</v>
      </c>
      <c r="B125" s="86">
        <v>0</v>
      </c>
      <c r="C125" s="86">
        <v>1</v>
      </c>
      <c r="D125" s="86">
        <v>0</v>
      </c>
      <c r="E125" s="86">
        <v>0</v>
      </c>
      <c r="F125" s="86">
        <v>0</v>
      </c>
      <c r="G125" s="86">
        <v>0</v>
      </c>
      <c r="H125" s="86">
        <v>0</v>
      </c>
      <c r="I125" s="86">
        <v>0</v>
      </c>
      <c r="J125" s="86">
        <v>0</v>
      </c>
      <c r="K125" s="86">
        <f t="shared" si="15"/>
        <v>1</v>
      </c>
      <c r="L125" s="86"/>
      <c r="Y125" s="102" t="s">
        <v>54</v>
      </c>
      <c r="Z125" s="95"/>
      <c r="AA125" s="95"/>
      <c r="AB125" s="95"/>
      <c r="AC125" s="95"/>
      <c r="AD125" s="95"/>
      <c r="AE125" s="95"/>
      <c r="AF125" s="95"/>
      <c r="AG125" s="95"/>
      <c r="AH125" s="95"/>
      <c r="AI125" s="95">
        <f t="shared" si="14"/>
        <v>0</v>
      </c>
    </row>
    <row r="126" spans="1:35" x14ac:dyDescent="0.25">
      <c r="A126" s="92" t="s">
        <v>52</v>
      </c>
      <c r="B126" s="86">
        <v>0</v>
      </c>
      <c r="C126" s="86">
        <v>0</v>
      </c>
      <c r="D126" s="86">
        <v>0</v>
      </c>
      <c r="E126" s="86">
        <v>0</v>
      </c>
      <c r="F126" s="86">
        <v>0</v>
      </c>
      <c r="G126" s="86">
        <v>0</v>
      </c>
      <c r="H126" s="86">
        <v>0</v>
      </c>
      <c r="I126" s="86">
        <v>0</v>
      </c>
      <c r="J126" s="86">
        <v>0</v>
      </c>
      <c r="K126" s="86">
        <f t="shared" si="15"/>
        <v>0</v>
      </c>
      <c r="L126" s="86"/>
      <c r="Y126" s="102" t="s">
        <v>47</v>
      </c>
      <c r="Z126" s="95"/>
      <c r="AA126" s="95"/>
      <c r="AB126" s="95"/>
      <c r="AC126" s="95"/>
      <c r="AD126" s="95"/>
      <c r="AE126" s="95"/>
      <c r="AF126" s="95"/>
      <c r="AG126" s="95"/>
      <c r="AH126" s="95"/>
      <c r="AI126" s="95">
        <f t="shared" si="14"/>
        <v>0</v>
      </c>
    </row>
    <row r="127" spans="1:35" x14ac:dyDescent="0.25">
      <c r="A127" s="92" t="s">
        <v>53</v>
      </c>
      <c r="B127" s="86">
        <v>0</v>
      </c>
      <c r="C127" s="86">
        <v>0</v>
      </c>
      <c r="D127" s="86">
        <v>0</v>
      </c>
      <c r="E127" s="86">
        <v>0</v>
      </c>
      <c r="F127" s="86">
        <v>0</v>
      </c>
      <c r="G127" s="86">
        <v>0</v>
      </c>
      <c r="H127" s="86">
        <v>0</v>
      </c>
      <c r="I127" s="86">
        <v>0</v>
      </c>
      <c r="J127" s="86">
        <v>0</v>
      </c>
      <c r="K127" s="86">
        <f t="shared" si="15"/>
        <v>0</v>
      </c>
      <c r="Y127" s="102" t="s">
        <v>16</v>
      </c>
      <c r="Z127" s="95"/>
      <c r="AA127" s="95"/>
      <c r="AB127" s="95"/>
      <c r="AC127" s="95">
        <v>1</v>
      </c>
      <c r="AD127" s="95"/>
      <c r="AE127" s="95">
        <v>2</v>
      </c>
      <c r="AF127" s="95"/>
      <c r="AG127" s="95"/>
      <c r="AH127" s="95">
        <v>1</v>
      </c>
      <c r="AI127" s="95">
        <f t="shared" si="14"/>
        <v>4</v>
      </c>
    </row>
    <row r="128" spans="1:35" x14ac:dyDescent="0.25">
      <c r="A128" s="3" t="s">
        <v>15</v>
      </c>
      <c r="B128" s="86">
        <v>0</v>
      </c>
      <c r="C128" s="86">
        <v>0</v>
      </c>
      <c r="D128" s="86">
        <v>0</v>
      </c>
      <c r="E128" s="86">
        <v>1</v>
      </c>
      <c r="F128" s="86">
        <v>1</v>
      </c>
      <c r="G128" s="86">
        <v>2</v>
      </c>
      <c r="H128" s="86">
        <v>0</v>
      </c>
      <c r="I128" s="86">
        <v>1</v>
      </c>
      <c r="J128" s="86"/>
      <c r="K128" s="86">
        <f t="shared" si="15"/>
        <v>5</v>
      </c>
      <c r="L128" s="86"/>
      <c r="Y128" s="41" t="s">
        <v>17</v>
      </c>
      <c r="Z128" s="117"/>
      <c r="AA128" s="117"/>
      <c r="AB128" s="117"/>
      <c r="AC128" s="117"/>
      <c r="AD128" s="117"/>
      <c r="AE128" s="117"/>
      <c r="AF128" s="117"/>
      <c r="AG128" s="117"/>
      <c r="AH128" s="117"/>
      <c r="AI128" s="117">
        <f t="shared" si="14"/>
        <v>0</v>
      </c>
    </row>
    <row r="129" spans="1:37" x14ac:dyDescent="0.25">
      <c r="A129" s="92" t="s">
        <v>54</v>
      </c>
      <c r="B129" s="86">
        <v>0</v>
      </c>
      <c r="C129" s="86">
        <v>0</v>
      </c>
      <c r="D129" s="86">
        <v>0</v>
      </c>
      <c r="E129" s="86">
        <v>0</v>
      </c>
      <c r="F129" s="86">
        <v>0</v>
      </c>
      <c r="G129" s="86">
        <v>1</v>
      </c>
      <c r="H129" s="86">
        <v>0</v>
      </c>
      <c r="I129" s="86">
        <v>2</v>
      </c>
      <c r="J129" s="86">
        <v>0</v>
      </c>
      <c r="K129" s="86">
        <f t="shared" si="15"/>
        <v>3</v>
      </c>
      <c r="L129" s="86"/>
      <c r="Y129" s="109" t="s">
        <v>157</v>
      </c>
      <c r="Z129" s="95">
        <f>SUM(Z96:Z128)</f>
        <v>1</v>
      </c>
      <c r="AA129" s="95">
        <f t="shared" ref="AA129:AI129" si="16">SUM(AA96:AA128)</f>
        <v>5</v>
      </c>
      <c r="AB129" s="95">
        <f t="shared" si="16"/>
        <v>15</v>
      </c>
      <c r="AC129" s="95">
        <f t="shared" si="16"/>
        <v>76</v>
      </c>
      <c r="AD129" s="95">
        <f t="shared" si="16"/>
        <v>348</v>
      </c>
      <c r="AE129" s="95">
        <f t="shared" si="16"/>
        <v>2069</v>
      </c>
      <c r="AF129" s="95">
        <f t="shared" si="16"/>
        <v>1268</v>
      </c>
      <c r="AG129" s="95">
        <f t="shared" si="16"/>
        <v>1584</v>
      </c>
      <c r="AH129" s="95">
        <f t="shared" si="16"/>
        <v>32</v>
      </c>
      <c r="AI129" s="95">
        <f t="shared" si="16"/>
        <v>5398</v>
      </c>
      <c r="AJ129" s="19">
        <f>SUM(Z129:AH129)</f>
        <v>5398</v>
      </c>
    </row>
    <row r="130" spans="1:37" x14ac:dyDescent="0.25">
      <c r="A130" s="92" t="s">
        <v>47</v>
      </c>
      <c r="B130" s="86">
        <v>0</v>
      </c>
      <c r="C130" s="86">
        <v>0</v>
      </c>
      <c r="D130" s="86">
        <v>0</v>
      </c>
      <c r="E130" s="86">
        <v>0</v>
      </c>
      <c r="F130" s="86">
        <v>0</v>
      </c>
      <c r="G130" s="86">
        <v>2</v>
      </c>
      <c r="H130" s="86">
        <v>1</v>
      </c>
      <c r="I130" s="86">
        <v>10</v>
      </c>
      <c r="J130" s="86">
        <v>2</v>
      </c>
      <c r="K130" s="86">
        <f t="shared" si="15"/>
        <v>15</v>
      </c>
      <c r="L130" s="86"/>
    </row>
    <row r="131" spans="1:37" x14ac:dyDescent="0.25">
      <c r="A131" s="3" t="s">
        <v>16</v>
      </c>
      <c r="B131" s="86">
        <v>0</v>
      </c>
      <c r="C131" s="86">
        <v>0</v>
      </c>
      <c r="D131" s="86">
        <v>0</v>
      </c>
      <c r="E131" s="86">
        <v>0</v>
      </c>
      <c r="F131" s="86">
        <v>0</v>
      </c>
      <c r="G131" s="86">
        <v>0</v>
      </c>
      <c r="H131" s="86">
        <v>0</v>
      </c>
      <c r="I131" s="86">
        <v>0</v>
      </c>
      <c r="J131" s="86">
        <v>0</v>
      </c>
      <c r="K131" s="86">
        <f t="shared" si="15"/>
        <v>0</v>
      </c>
    </row>
    <row r="132" spans="1:37" x14ac:dyDescent="0.25">
      <c r="A132" s="92" t="s">
        <v>55</v>
      </c>
      <c r="B132" s="86">
        <v>0</v>
      </c>
      <c r="C132" s="86">
        <v>0</v>
      </c>
      <c r="D132" s="86">
        <v>0</v>
      </c>
      <c r="E132" s="86">
        <v>0</v>
      </c>
      <c r="F132" s="86">
        <v>0</v>
      </c>
      <c r="G132" s="86">
        <v>0</v>
      </c>
      <c r="H132" s="86">
        <v>0</v>
      </c>
      <c r="I132" s="86">
        <v>0</v>
      </c>
      <c r="J132" s="86">
        <v>0</v>
      </c>
      <c r="K132" s="86">
        <f t="shared" si="15"/>
        <v>0</v>
      </c>
      <c r="Y132" s="1" t="s">
        <v>244</v>
      </c>
    </row>
    <row r="133" spans="1:37" x14ac:dyDescent="0.25">
      <c r="A133" s="87" t="s">
        <v>17</v>
      </c>
      <c r="B133" s="86">
        <v>0</v>
      </c>
      <c r="C133" s="86">
        <v>0</v>
      </c>
      <c r="D133" s="86">
        <v>0</v>
      </c>
      <c r="E133" s="86">
        <v>0</v>
      </c>
      <c r="F133" s="86">
        <v>400</v>
      </c>
      <c r="G133" s="86">
        <v>0</v>
      </c>
      <c r="H133" s="86">
        <v>0</v>
      </c>
      <c r="I133" s="86">
        <v>0</v>
      </c>
      <c r="J133" s="86">
        <v>0</v>
      </c>
      <c r="K133" s="86">
        <f t="shared" si="15"/>
        <v>400</v>
      </c>
      <c r="Y133" s="1" t="s">
        <v>161</v>
      </c>
    </row>
    <row r="134" spans="1:37" x14ac:dyDescent="0.25">
      <c r="A134" s="11" t="s">
        <v>24</v>
      </c>
      <c r="B134" s="190">
        <f>SUM(B99:B133)</f>
        <v>1</v>
      </c>
      <c r="C134" s="187">
        <f t="shared" ref="C134:K134" si="17">SUM(C99:C133)</f>
        <v>20</v>
      </c>
      <c r="D134" s="187">
        <f t="shared" si="17"/>
        <v>8</v>
      </c>
      <c r="E134" s="187">
        <f t="shared" si="17"/>
        <v>33</v>
      </c>
      <c r="F134" s="187">
        <f t="shared" si="17"/>
        <v>453</v>
      </c>
      <c r="G134" s="187">
        <f t="shared" si="17"/>
        <v>200</v>
      </c>
      <c r="H134" s="187">
        <f t="shared" si="17"/>
        <v>65</v>
      </c>
      <c r="I134" s="187">
        <f t="shared" si="17"/>
        <v>28</v>
      </c>
      <c r="J134" s="187">
        <f t="shared" si="17"/>
        <v>10</v>
      </c>
      <c r="K134" s="187">
        <f t="shared" si="17"/>
        <v>818</v>
      </c>
      <c r="L134" s="19"/>
    </row>
    <row r="135" spans="1:37" x14ac:dyDescent="0.25">
      <c r="A135" s="2"/>
      <c r="B135" s="2"/>
      <c r="C135" s="2"/>
      <c r="D135" s="2"/>
      <c r="E135" s="2"/>
      <c r="F135" s="2"/>
      <c r="G135" s="2"/>
      <c r="H135" s="2"/>
      <c r="I135" s="2"/>
      <c r="J135" s="2"/>
      <c r="K135" s="2"/>
      <c r="Y135" s="2"/>
      <c r="Z135" s="1" t="s">
        <v>20</v>
      </c>
      <c r="AA135" s="2"/>
      <c r="AB135" s="2"/>
      <c r="AC135" s="1" t="s">
        <v>21</v>
      </c>
      <c r="AD135" s="2"/>
      <c r="AE135" s="2"/>
      <c r="AF135" s="2"/>
      <c r="AG135" s="2"/>
      <c r="AH135" s="2"/>
      <c r="AI135" s="2"/>
      <c r="AK135" t="s">
        <v>276</v>
      </c>
    </row>
    <row r="136" spans="1:37" x14ac:dyDescent="0.25">
      <c r="A136" s="2"/>
      <c r="B136" s="2"/>
      <c r="C136" s="2"/>
      <c r="D136" s="2"/>
      <c r="E136" s="2"/>
      <c r="F136" s="2"/>
      <c r="G136" s="2"/>
      <c r="H136" s="2"/>
      <c r="I136" s="2"/>
      <c r="J136" s="2"/>
      <c r="K136" s="2"/>
      <c r="Y136" s="32" t="s">
        <v>19</v>
      </c>
      <c r="Z136" s="194">
        <v>17</v>
      </c>
      <c r="AA136" s="194">
        <v>21</v>
      </c>
      <c r="AB136" s="194">
        <v>26</v>
      </c>
      <c r="AC136" s="194">
        <v>1</v>
      </c>
      <c r="AD136" s="194">
        <v>6</v>
      </c>
      <c r="AE136" s="194">
        <v>11</v>
      </c>
      <c r="AF136" s="194">
        <v>16</v>
      </c>
      <c r="AG136" s="194">
        <v>21</v>
      </c>
      <c r="AH136" s="194">
        <v>26</v>
      </c>
      <c r="AI136" s="8" t="s">
        <v>157</v>
      </c>
      <c r="AK136" s="17">
        <v>42510</v>
      </c>
    </row>
    <row r="137" spans="1:37" x14ac:dyDescent="0.25">
      <c r="A137" s="1" t="s">
        <v>244</v>
      </c>
      <c r="Y137" s="210" t="s">
        <v>1</v>
      </c>
      <c r="AC137">
        <v>1</v>
      </c>
      <c r="AF137">
        <v>4</v>
      </c>
      <c r="AG137" s="2"/>
      <c r="AH137" s="2"/>
      <c r="AI137" s="95">
        <f>SUM(Z137:AH137)</f>
        <v>5</v>
      </c>
      <c r="AK137" s="2">
        <v>1</v>
      </c>
    </row>
    <row r="138" spans="1:37" x14ac:dyDescent="0.25">
      <c r="A138" s="1" t="s">
        <v>151</v>
      </c>
      <c r="Y138" s="102" t="s">
        <v>158</v>
      </c>
      <c r="AG138" s="2"/>
      <c r="AH138" s="2"/>
      <c r="AI138" s="95">
        <f t="shared" ref="AI138:AI170" si="18">SUM(Z138:AH138)</f>
        <v>0</v>
      </c>
      <c r="AK138" s="2"/>
    </row>
    <row r="139" spans="1:37" x14ac:dyDescent="0.25">
      <c r="Y139" s="102" t="s">
        <v>92</v>
      </c>
      <c r="AG139" s="2"/>
      <c r="AH139" s="2"/>
      <c r="AI139" s="95">
        <f t="shared" si="18"/>
        <v>0</v>
      </c>
      <c r="AK139" s="2"/>
    </row>
    <row r="140" spans="1:37" x14ac:dyDescent="0.25">
      <c r="A140" s="2"/>
      <c r="B140" s="1" t="s">
        <v>20</v>
      </c>
      <c r="C140" s="2"/>
      <c r="D140" s="2"/>
      <c r="E140" s="1" t="s">
        <v>21</v>
      </c>
      <c r="F140" s="2"/>
      <c r="G140" s="2"/>
      <c r="H140" s="2"/>
      <c r="I140" s="2"/>
      <c r="J140" s="2"/>
      <c r="K140" s="2"/>
      <c r="Y140" s="102" t="s">
        <v>41</v>
      </c>
      <c r="AD140">
        <v>6</v>
      </c>
      <c r="AE140">
        <v>2</v>
      </c>
      <c r="AG140" s="2"/>
      <c r="AH140" s="2"/>
      <c r="AI140" s="95">
        <f t="shared" si="18"/>
        <v>8</v>
      </c>
      <c r="AK140" s="2"/>
    </row>
    <row r="141" spans="1:37" x14ac:dyDescent="0.25">
      <c r="A141" s="32" t="s">
        <v>19</v>
      </c>
      <c r="B141" s="5">
        <v>16</v>
      </c>
      <c r="C141" s="5">
        <v>21</v>
      </c>
      <c r="D141" s="5">
        <v>26</v>
      </c>
      <c r="E141" s="5">
        <v>1</v>
      </c>
      <c r="F141" s="5">
        <v>6</v>
      </c>
      <c r="G141" s="5">
        <v>11</v>
      </c>
      <c r="H141" s="5">
        <v>16</v>
      </c>
      <c r="I141" s="5">
        <v>21</v>
      </c>
      <c r="J141" s="5">
        <v>26</v>
      </c>
      <c r="K141" s="7" t="s">
        <v>24</v>
      </c>
      <c r="Y141" s="102" t="s">
        <v>2</v>
      </c>
      <c r="AB141">
        <v>18</v>
      </c>
      <c r="AC141">
        <v>9</v>
      </c>
      <c r="AD141">
        <v>30</v>
      </c>
      <c r="AE141">
        <v>9</v>
      </c>
      <c r="AF141">
        <v>4</v>
      </c>
      <c r="AG141" s="2"/>
      <c r="AH141" s="2"/>
      <c r="AI141" s="95">
        <f t="shared" si="18"/>
        <v>70</v>
      </c>
      <c r="AK141" s="2">
        <v>3</v>
      </c>
    </row>
    <row r="142" spans="1:37" x14ac:dyDescent="0.25">
      <c r="A142" s="3" t="s">
        <v>1</v>
      </c>
      <c r="B142" s="86">
        <v>0</v>
      </c>
      <c r="C142" s="86">
        <v>0</v>
      </c>
      <c r="D142" s="86">
        <v>0</v>
      </c>
      <c r="E142" s="86">
        <v>1</v>
      </c>
      <c r="F142" s="86">
        <v>1</v>
      </c>
      <c r="G142" s="86">
        <v>3</v>
      </c>
      <c r="H142" s="86">
        <v>1</v>
      </c>
      <c r="I142" s="86">
        <v>4</v>
      </c>
      <c r="J142" s="86">
        <v>0</v>
      </c>
      <c r="K142" s="86">
        <f t="shared" ref="K142:K176" si="19">SUM(B142:J142)</f>
        <v>10</v>
      </c>
      <c r="L142" s="86"/>
      <c r="Y142" s="102" t="s">
        <v>43</v>
      </c>
      <c r="AG142" s="2"/>
      <c r="AH142" s="2"/>
      <c r="AI142" s="95">
        <f t="shared" si="18"/>
        <v>0</v>
      </c>
      <c r="AK142" s="2"/>
    </row>
    <row r="143" spans="1:37" x14ac:dyDescent="0.25">
      <c r="A143" s="92" t="s">
        <v>49</v>
      </c>
      <c r="B143" s="86">
        <v>0</v>
      </c>
      <c r="C143" s="86">
        <v>0</v>
      </c>
      <c r="D143" s="86">
        <v>0</v>
      </c>
      <c r="E143" s="86">
        <v>0</v>
      </c>
      <c r="F143" s="86">
        <v>0</v>
      </c>
      <c r="G143" s="86">
        <v>0</v>
      </c>
      <c r="H143" s="86">
        <v>0</v>
      </c>
      <c r="I143" s="86">
        <v>0</v>
      </c>
      <c r="J143" s="86">
        <v>0</v>
      </c>
      <c r="K143" s="86">
        <f t="shared" si="19"/>
        <v>0</v>
      </c>
      <c r="Y143" s="102" t="s">
        <v>3</v>
      </c>
      <c r="Z143">
        <v>3</v>
      </c>
      <c r="AA143">
        <v>3</v>
      </c>
      <c r="AB143">
        <v>4</v>
      </c>
      <c r="AC143">
        <v>2</v>
      </c>
      <c r="AD143">
        <v>2</v>
      </c>
      <c r="AE143">
        <v>1</v>
      </c>
      <c r="AF143">
        <v>2</v>
      </c>
      <c r="AG143" s="2">
        <v>1</v>
      </c>
      <c r="AH143" s="2"/>
      <c r="AI143" s="95">
        <f t="shared" si="18"/>
        <v>18</v>
      </c>
      <c r="AK143" s="2">
        <v>4</v>
      </c>
    </row>
    <row r="144" spans="1:37" x14ac:dyDescent="0.25">
      <c r="A144" s="92" t="s">
        <v>45</v>
      </c>
      <c r="B144" s="86">
        <v>0</v>
      </c>
      <c r="C144" s="86">
        <v>0</v>
      </c>
      <c r="D144" s="86">
        <v>0</v>
      </c>
      <c r="E144" s="86">
        <v>0</v>
      </c>
      <c r="F144" s="86">
        <v>0</v>
      </c>
      <c r="G144" s="86">
        <v>0</v>
      </c>
      <c r="H144" s="86">
        <v>0</v>
      </c>
      <c r="I144" s="86">
        <v>0</v>
      </c>
      <c r="J144" s="86">
        <v>0</v>
      </c>
      <c r="K144" s="86">
        <f t="shared" si="19"/>
        <v>0</v>
      </c>
      <c r="Y144" s="102" t="s">
        <v>4</v>
      </c>
      <c r="AB144">
        <v>3</v>
      </c>
      <c r="AE144">
        <v>2</v>
      </c>
      <c r="AF144">
        <v>3</v>
      </c>
      <c r="AG144" s="2">
        <v>2</v>
      </c>
      <c r="AH144" s="2">
        <v>3</v>
      </c>
      <c r="AI144" s="95">
        <f t="shared" si="18"/>
        <v>13</v>
      </c>
      <c r="AK144" s="2">
        <v>8</v>
      </c>
    </row>
    <row r="145" spans="1:37" x14ac:dyDescent="0.25">
      <c r="A145" s="92" t="s">
        <v>41</v>
      </c>
      <c r="B145" s="86">
        <v>0</v>
      </c>
      <c r="C145" s="86">
        <v>0</v>
      </c>
      <c r="D145" s="86">
        <v>0</v>
      </c>
      <c r="E145" s="86">
        <v>0</v>
      </c>
      <c r="F145" s="86">
        <v>6</v>
      </c>
      <c r="G145" s="86">
        <v>1</v>
      </c>
      <c r="H145" s="86">
        <v>0</v>
      </c>
      <c r="I145" s="86">
        <v>0</v>
      </c>
      <c r="J145" s="86">
        <v>0</v>
      </c>
      <c r="K145" s="86">
        <f t="shared" si="19"/>
        <v>7</v>
      </c>
      <c r="L145" s="86"/>
      <c r="Y145" s="102" t="s">
        <v>48</v>
      </c>
      <c r="AG145" s="2"/>
      <c r="AH145" s="2"/>
      <c r="AI145" s="95">
        <f t="shared" si="18"/>
        <v>0</v>
      </c>
      <c r="AK145" s="2"/>
    </row>
    <row r="146" spans="1:37" x14ac:dyDescent="0.25">
      <c r="A146" s="3" t="s">
        <v>2</v>
      </c>
      <c r="B146" s="86">
        <v>0</v>
      </c>
      <c r="C146" s="86">
        <v>1</v>
      </c>
      <c r="D146" s="86">
        <v>9</v>
      </c>
      <c r="E146" s="86">
        <v>0</v>
      </c>
      <c r="F146" s="86">
        <v>6</v>
      </c>
      <c r="G146" s="86">
        <v>0</v>
      </c>
      <c r="H146" s="86">
        <v>0</v>
      </c>
      <c r="I146" s="86">
        <v>0</v>
      </c>
      <c r="J146" s="86">
        <v>0</v>
      </c>
      <c r="K146" s="86">
        <f t="shared" si="19"/>
        <v>16</v>
      </c>
      <c r="L146" s="86"/>
      <c r="Y146" s="102" t="s">
        <v>6</v>
      </c>
      <c r="AG146" s="2"/>
      <c r="AH146" s="2"/>
      <c r="AI146" s="95">
        <f t="shared" si="18"/>
        <v>0</v>
      </c>
      <c r="AK146" s="2"/>
    </row>
    <row r="147" spans="1:37" x14ac:dyDescent="0.25">
      <c r="A147" s="92" t="s">
        <v>43</v>
      </c>
      <c r="B147" s="86">
        <v>0</v>
      </c>
      <c r="C147" s="86">
        <v>0</v>
      </c>
      <c r="D147" s="86">
        <v>0</v>
      </c>
      <c r="E147" s="86">
        <v>0</v>
      </c>
      <c r="F147" s="86">
        <v>0</v>
      </c>
      <c r="G147" s="86">
        <v>0</v>
      </c>
      <c r="H147" s="86">
        <v>0</v>
      </c>
      <c r="I147" s="86">
        <v>0</v>
      </c>
      <c r="J147" s="86">
        <v>0</v>
      </c>
      <c r="K147" s="86">
        <f t="shared" si="19"/>
        <v>0</v>
      </c>
      <c r="Y147" s="102" t="s">
        <v>7</v>
      </c>
      <c r="AD147">
        <v>2</v>
      </c>
      <c r="AE147">
        <v>1</v>
      </c>
      <c r="AF147">
        <v>1</v>
      </c>
      <c r="AG147" s="2"/>
      <c r="AH147" s="2">
        <v>2</v>
      </c>
      <c r="AI147" s="95">
        <f t="shared" si="18"/>
        <v>6</v>
      </c>
      <c r="AK147" s="2">
        <v>1</v>
      </c>
    </row>
    <row r="148" spans="1:37" x14ac:dyDescent="0.25">
      <c r="A148" s="3" t="s">
        <v>3</v>
      </c>
      <c r="B148" s="86">
        <v>2</v>
      </c>
      <c r="C148" s="86">
        <v>5</v>
      </c>
      <c r="D148" s="86">
        <v>13</v>
      </c>
      <c r="E148" s="86">
        <v>6</v>
      </c>
      <c r="F148" s="86">
        <v>4</v>
      </c>
      <c r="G148" s="86">
        <v>6</v>
      </c>
      <c r="H148" s="86">
        <v>7</v>
      </c>
      <c r="I148" s="86">
        <v>2</v>
      </c>
      <c r="J148" s="86">
        <v>5</v>
      </c>
      <c r="K148" s="86">
        <f t="shared" si="19"/>
        <v>50</v>
      </c>
      <c r="L148" s="86"/>
      <c r="Y148" s="102" t="s">
        <v>50</v>
      </c>
      <c r="AG148" s="2"/>
      <c r="AH148" s="2"/>
      <c r="AI148" s="95">
        <f t="shared" si="18"/>
        <v>0</v>
      </c>
      <c r="AK148" s="2"/>
    </row>
    <row r="149" spans="1:37" x14ac:dyDescent="0.25">
      <c r="A149" s="3" t="s">
        <v>4</v>
      </c>
      <c r="B149" s="86">
        <v>0</v>
      </c>
      <c r="C149" s="86">
        <v>0</v>
      </c>
      <c r="D149" s="86">
        <v>1</v>
      </c>
      <c r="E149" s="86">
        <v>0</v>
      </c>
      <c r="F149" s="86">
        <v>0</v>
      </c>
      <c r="G149" s="86">
        <v>0</v>
      </c>
      <c r="H149" s="86">
        <v>0</v>
      </c>
      <c r="I149" s="86">
        <v>0</v>
      </c>
      <c r="J149" s="86">
        <v>0</v>
      </c>
      <c r="K149" s="86">
        <f t="shared" si="19"/>
        <v>1</v>
      </c>
      <c r="L149" s="86"/>
      <c r="Y149" s="102" t="s">
        <v>51</v>
      </c>
      <c r="AC149">
        <v>2</v>
      </c>
      <c r="AD149">
        <v>4</v>
      </c>
      <c r="AE149">
        <v>6</v>
      </c>
      <c r="AF149">
        <v>3</v>
      </c>
      <c r="AG149" s="2">
        <v>2</v>
      </c>
      <c r="AH149" s="2">
        <v>4</v>
      </c>
      <c r="AI149" s="95">
        <f t="shared" si="18"/>
        <v>21</v>
      </c>
      <c r="AK149" s="2">
        <v>3</v>
      </c>
    </row>
    <row r="150" spans="1:37" x14ac:dyDescent="0.25">
      <c r="A150" s="92" t="s">
        <v>48</v>
      </c>
      <c r="B150" s="86">
        <v>0</v>
      </c>
      <c r="C150" s="86">
        <v>0</v>
      </c>
      <c r="D150" s="86">
        <v>0</v>
      </c>
      <c r="E150" s="86">
        <v>0</v>
      </c>
      <c r="F150" s="86">
        <v>0</v>
      </c>
      <c r="G150" s="86">
        <v>1</v>
      </c>
      <c r="H150" s="86">
        <v>0</v>
      </c>
      <c r="I150" s="86">
        <v>0</v>
      </c>
      <c r="J150" s="86">
        <v>0</v>
      </c>
      <c r="K150" s="86">
        <f t="shared" si="19"/>
        <v>1</v>
      </c>
      <c r="L150" s="86"/>
      <c r="Y150" s="102" t="s">
        <v>42</v>
      </c>
      <c r="AE150">
        <v>1</v>
      </c>
      <c r="AG150" s="2"/>
      <c r="AH150" s="2"/>
      <c r="AI150" s="95">
        <f t="shared" si="18"/>
        <v>1</v>
      </c>
      <c r="AK150" s="2">
        <v>1</v>
      </c>
    </row>
    <row r="151" spans="1:37" x14ac:dyDescent="0.25">
      <c r="A151" s="3" t="s">
        <v>6</v>
      </c>
      <c r="B151" s="86">
        <v>0</v>
      </c>
      <c r="C151" s="86">
        <v>0</v>
      </c>
      <c r="D151" s="86">
        <v>0</v>
      </c>
      <c r="E151" s="86">
        <v>0</v>
      </c>
      <c r="F151" s="86">
        <v>0</v>
      </c>
      <c r="G151" s="86">
        <v>0</v>
      </c>
      <c r="H151" s="86">
        <v>0</v>
      </c>
      <c r="I151" s="86">
        <v>0</v>
      </c>
      <c r="J151" s="86">
        <v>5</v>
      </c>
      <c r="K151" s="86">
        <f t="shared" si="19"/>
        <v>5</v>
      </c>
      <c r="L151" s="86"/>
      <c r="Y151" s="102" t="s">
        <v>8</v>
      </c>
      <c r="AG151" s="2"/>
      <c r="AH151" s="2"/>
      <c r="AI151" s="95">
        <f t="shared" si="18"/>
        <v>0</v>
      </c>
      <c r="AK151" s="2"/>
    </row>
    <row r="152" spans="1:37" x14ac:dyDescent="0.25">
      <c r="A152" s="3" t="s">
        <v>7</v>
      </c>
      <c r="B152" s="86">
        <v>0</v>
      </c>
      <c r="C152" s="86">
        <v>0</v>
      </c>
      <c r="D152" s="86">
        <v>0</v>
      </c>
      <c r="E152" s="86">
        <v>2</v>
      </c>
      <c r="F152" s="86">
        <v>0</v>
      </c>
      <c r="G152" s="86">
        <v>0</v>
      </c>
      <c r="H152" s="86">
        <v>0</v>
      </c>
      <c r="I152" s="86">
        <v>3</v>
      </c>
      <c r="J152" s="86">
        <v>3</v>
      </c>
      <c r="K152" s="86">
        <f t="shared" si="19"/>
        <v>8</v>
      </c>
      <c r="L152" s="86"/>
      <c r="Y152" s="102" t="s">
        <v>9</v>
      </c>
      <c r="AG152" s="2"/>
      <c r="AH152" s="2"/>
      <c r="AI152" s="95">
        <f t="shared" si="18"/>
        <v>0</v>
      </c>
      <c r="AK152" s="2"/>
    </row>
    <row r="153" spans="1:37" x14ac:dyDescent="0.25">
      <c r="A153" s="124" t="s">
        <v>83</v>
      </c>
      <c r="B153" s="86">
        <v>0</v>
      </c>
      <c r="C153" s="86">
        <v>0</v>
      </c>
      <c r="D153" s="86">
        <v>0</v>
      </c>
      <c r="E153" s="86">
        <v>0</v>
      </c>
      <c r="F153" s="86">
        <v>0</v>
      </c>
      <c r="G153" s="86">
        <v>0</v>
      </c>
      <c r="H153" s="86">
        <v>0</v>
      </c>
      <c r="I153" s="86">
        <v>0</v>
      </c>
      <c r="J153" s="86">
        <v>0</v>
      </c>
      <c r="K153" s="86">
        <f>SUM(B153:J153)</f>
        <v>0</v>
      </c>
      <c r="Y153" s="102" t="s">
        <v>44</v>
      </c>
      <c r="AG153" s="2">
        <v>2</v>
      </c>
      <c r="AH153" s="2"/>
      <c r="AI153" s="95">
        <f t="shared" si="18"/>
        <v>2</v>
      </c>
      <c r="AK153" s="2"/>
    </row>
    <row r="154" spans="1:37" x14ac:dyDescent="0.25">
      <c r="A154" s="92" t="s">
        <v>50</v>
      </c>
      <c r="B154" s="86">
        <v>0</v>
      </c>
      <c r="C154" s="86">
        <v>0</v>
      </c>
      <c r="D154" s="86">
        <v>0</v>
      </c>
      <c r="E154" s="86">
        <v>0</v>
      </c>
      <c r="F154" s="86">
        <v>0</v>
      </c>
      <c r="G154" s="86">
        <v>0</v>
      </c>
      <c r="H154" s="86">
        <v>0</v>
      </c>
      <c r="I154" s="86">
        <v>0</v>
      </c>
      <c r="J154" s="86">
        <v>0</v>
      </c>
      <c r="K154" s="86">
        <f t="shared" si="19"/>
        <v>0</v>
      </c>
      <c r="L154" s="86"/>
      <c r="Y154" s="102" t="s">
        <v>10</v>
      </c>
      <c r="AG154" s="2"/>
      <c r="AH154" s="2"/>
      <c r="AI154" s="95">
        <f t="shared" si="18"/>
        <v>0</v>
      </c>
      <c r="AK154" s="2">
        <v>6</v>
      </c>
    </row>
    <row r="155" spans="1:37" x14ac:dyDescent="0.25">
      <c r="A155" s="92" t="s">
        <v>51</v>
      </c>
      <c r="B155" s="86">
        <v>0</v>
      </c>
      <c r="C155" s="86">
        <v>0</v>
      </c>
      <c r="D155" s="86">
        <v>0</v>
      </c>
      <c r="E155" s="86">
        <v>0</v>
      </c>
      <c r="F155" s="86">
        <v>0</v>
      </c>
      <c r="G155" s="86">
        <v>2</v>
      </c>
      <c r="H155" s="86">
        <v>0</v>
      </c>
      <c r="I155" s="86">
        <v>0</v>
      </c>
      <c r="J155" s="86">
        <v>0</v>
      </c>
      <c r="K155" s="86">
        <f t="shared" si="19"/>
        <v>2</v>
      </c>
      <c r="Y155" s="102" t="s">
        <v>11</v>
      </c>
      <c r="AB155">
        <v>60</v>
      </c>
      <c r="AC155">
        <v>90</v>
      </c>
      <c r="AD155">
        <v>2100</v>
      </c>
      <c r="AE155">
        <v>35</v>
      </c>
      <c r="AF155">
        <v>300</v>
      </c>
      <c r="AG155" s="2">
        <v>50</v>
      </c>
      <c r="AH155" s="2">
        <v>17</v>
      </c>
      <c r="AI155" s="95">
        <f t="shared" si="18"/>
        <v>2652</v>
      </c>
      <c r="AK155" s="2">
        <v>190</v>
      </c>
    </row>
    <row r="156" spans="1:37" x14ac:dyDescent="0.25">
      <c r="A156" s="92" t="s">
        <v>42</v>
      </c>
      <c r="B156" s="86">
        <v>0</v>
      </c>
      <c r="C156" s="86">
        <v>0</v>
      </c>
      <c r="D156" s="86">
        <v>0</v>
      </c>
      <c r="E156" s="86">
        <v>0</v>
      </c>
      <c r="F156" s="86">
        <v>0</v>
      </c>
      <c r="G156" s="86">
        <v>0</v>
      </c>
      <c r="H156" s="86">
        <v>0</v>
      </c>
      <c r="I156" s="86">
        <v>0</v>
      </c>
      <c r="J156" s="86">
        <v>0</v>
      </c>
      <c r="K156" s="86">
        <f t="shared" si="19"/>
        <v>0</v>
      </c>
      <c r="Y156" s="102" t="s">
        <v>12</v>
      </c>
      <c r="AE156">
        <v>2</v>
      </c>
      <c r="AG156" s="2"/>
      <c r="AH156" s="2"/>
      <c r="AI156" s="95">
        <f t="shared" si="18"/>
        <v>2</v>
      </c>
      <c r="AK156" s="2"/>
    </row>
    <row r="157" spans="1:37" x14ac:dyDescent="0.25">
      <c r="A157" s="3" t="s">
        <v>8</v>
      </c>
      <c r="B157" s="86">
        <v>0</v>
      </c>
      <c r="C157" s="86">
        <v>0</v>
      </c>
      <c r="D157" s="86">
        <v>0</v>
      </c>
      <c r="E157" s="86">
        <v>0</v>
      </c>
      <c r="F157" s="86">
        <v>0</v>
      </c>
      <c r="G157" s="86">
        <v>0</v>
      </c>
      <c r="H157" s="86">
        <v>0</v>
      </c>
      <c r="I157" s="86">
        <v>0</v>
      </c>
      <c r="J157" s="86">
        <v>0</v>
      </c>
      <c r="K157" s="86">
        <f t="shared" si="19"/>
        <v>0</v>
      </c>
      <c r="Y157" s="102" t="s">
        <v>32</v>
      </c>
      <c r="AE157">
        <v>2</v>
      </c>
      <c r="AF157">
        <v>10</v>
      </c>
      <c r="AG157" s="2"/>
      <c r="AH157" s="2">
        <v>2</v>
      </c>
      <c r="AI157" s="95">
        <f t="shared" si="18"/>
        <v>14</v>
      </c>
      <c r="AK157" s="2">
        <v>1</v>
      </c>
    </row>
    <row r="158" spans="1:37" x14ac:dyDescent="0.25">
      <c r="A158" s="3" t="s">
        <v>9</v>
      </c>
      <c r="B158" s="86">
        <v>0</v>
      </c>
      <c r="C158" s="86">
        <v>0</v>
      </c>
      <c r="D158" s="86">
        <v>0</v>
      </c>
      <c r="E158" s="86">
        <v>0</v>
      </c>
      <c r="F158" s="86">
        <v>0</v>
      </c>
      <c r="G158" s="86">
        <v>0</v>
      </c>
      <c r="H158" s="86">
        <v>0</v>
      </c>
      <c r="I158" s="86">
        <v>0</v>
      </c>
      <c r="J158" s="86">
        <v>0</v>
      </c>
      <c r="K158" s="86">
        <f t="shared" si="19"/>
        <v>0</v>
      </c>
      <c r="Y158" s="102" t="s">
        <v>159</v>
      </c>
      <c r="AG158" s="2"/>
      <c r="AH158" s="2"/>
      <c r="AI158" s="95">
        <f t="shared" si="18"/>
        <v>0</v>
      </c>
      <c r="AK158" s="2"/>
    </row>
    <row r="159" spans="1:37" x14ac:dyDescent="0.25">
      <c r="A159" s="92" t="s">
        <v>44</v>
      </c>
      <c r="B159" s="86">
        <v>0</v>
      </c>
      <c r="C159" s="86">
        <v>0</v>
      </c>
      <c r="D159" s="86">
        <v>0</v>
      </c>
      <c r="E159" s="86">
        <v>0</v>
      </c>
      <c r="F159" s="86">
        <v>0</v>
      </c>
      <c r="G159" s="86">
        <v>0</v>
      </c>
      <c r="H159" s="86">
        <v>0</v>
      </c>
      <c r="I159" s="86">
        <v>0</v>
      </c>
      <c r="J159" s="86">
        <v>0</v>
      </c>
      <c r="K159" s="86">
        <f t="shared" si="19"/>
        <v>0</v>
      </c>
      <c r="Y159" s="102" t="s">
        <v>46</v>
      </c>
      <c r="AF159">
        <v>2</v>
      </c>
      <c r="AG159" s="2"/>
      <c r="AH159" s="2"/>
      <c r="AI159" s="95">
        <f t="shared" si="18"/>
        <v>2</v>
      </c>
      <c r="AK159" s="2">
        <v>2</v>
      </c>
    </row>
    <row r="160" spans="1:37" x14ac:dyDescent="0.25">
      <c r="A160" s="3" t="s">
        <v>10</v>
      </c>
      <c r="B160" s="86">
        <v>0</v>
      </c>
      <c r="C160" s="86">
        <v>0</v>
      </c>
      <c r="D160" s="86">
        <v>0</v>
      </c>
      <c r="E160" s="86">
        <v>0</v>
      </c>
      <c r="F160" s="86">
        <v>2</v>
      </c>
      <c r="G160" s="86">
        <v>16</v>
      </c>
      <c r="H160" s="86">
        <v>0</v>
      </c>
      <c r="I160" s="86">
        <v>0</v>
      </c>
      <c r="J160" s="86">
        <v>0</v>
      </c>
      <c r="K160" s="86">
        <f t="shared" si="19"/>
        <v>18</v>
      </c>
      <c r="L160" s="86"/>
      <c r="Y160" s="102" t="s">
        <v>13</v>
      </c>
      <c r="AF160">
        <v>1</v>
      </c>
      <c r="AG160" s="2"/>
      <c r="AH160" s="2"/>
      <c r="AI160" s="95">
        <f t="shared" si="18"/>
        <v>1</v>
      </c>
      <c r="AK160" s="2"/>
    </row>
    <row r="161" spans="1:37" x14ac:dyDescent="0.25">
      <c r="A161" s="3" t="s">
        <v>11</v>
      </c>
      <c r="B161" s="86">
        <v>0</v>
      </c>
      <c r="C161" s="86">
        <v>0</v>
      </c>
      <c r="D161" s="86">
        <v>0</v>
      </c>
      <c r="E161" s="86">
        <v>4</v>
      </c>
      <c r="F161" s="86">
        <v>4</v>
      </c>
      <c r="G161" s="86">
        <v>0</v>
      </c>
      <c r="H161" s="86">
        <v>4</v>
      </c>
      <c r="I161" s="86">
        <v>0</v>
      </c>
      <c r="J161" s="86">
        <v>1</v>
      </c>
      <c r="K161" s="86">
        <f t="shared" si="19"/>
        <v>13</v>
      </c>
      <c r="L161" s="86"/>
      <c r="Y161" s="102" t="s">
        <v>14</v>
      </c>
      <c r="AB161">
        <v>87</v>
      </c>
      <c r="AC161">
        <v>30</v>
      </c>
      <c r="AD161">
        <v>350</v>
      </c>
      <c r="AE161">
        <v>8</v>
      </c>
      <c r="AF161">
        <v>25</v>
      </c>
      <c r="AG161" s="2">
        <v>10</v>
      </c>
      <c r="AH161" s="2">
        <v>13</v>
      </c>
      <c r="AI161" s="95">
        <f t="shared" si="18"/>
        <v>523</v>
      </c>
      <c r="AK161" s="2">
        <v>75</v>
      </c>
    </row>
    <row r="162" spans="1:37" x14ac:dyDescent="0.25">
      <c r="A162" s="3" t="s">
        <v>12</v>
      </c>
      <c r="B162" s="86">
        <v>0</v>
      </c>
      <c r="C162" s="86">
        <v>0</v>
      </c>
      <c r="D162" s="86">
        <v>0</v>
      </c>
      <c r="E162" s="86">
        <v>10</v>
      </c>
      <c r="F162" s="86">
        <v>4</v>
      </c>
      <c r="G162" s="86">
        <v>0</v>
      </c>
      <c r="H162" s="86">
        <v>2</v>
      </c>
      <c r="I162" s="86">
        <v>0</v>
      </c>
      <c r="J162" s="86">
        <v>1</v>
      </c>
      <c r="K162" s="86">
        <f t="shared" si="19"/>
        <v>17</v>
      </c>
      <c r="L162" s="86"/>
      <c r="Y162" s="102" t="s">
        <v>40</v>
      </c>
      <c r="AG162" s="2"/>
      <c r="AH162" s="2"/>
      <c r="AI162" s="95">
        <f t="shared" si="18"/>
        <v>0</v>
      </c>
      <c r="AK162" s="2"/>
    </row>
    <row r="163" spans="1:37" x14ac:dyDescent="0.25">
      <c r="A163" s="92" t="s">
        <v>32</v>
      </c>
      <c r="B163" s="86">
        <v>0</v>
      </c>
      <c r="C163" s="86">
        <v>0</v>
      </c>
      <c r="D163" s="86">
        <v>0</v>
      </c>
      <c r="E163" s="86">
        <v>2</v>
      </c>
      <c r="F163" s="86">
        <v>0</v>
      </c>
      <c r="G163" s="86">
        <v>0</v>
      </c>
      <c r="H163" s="86">
        <v>1</v>
      </c>
      <c r="I163" s="86">
        <v>1</v>
      </c>
      <c r="J163" s="86">
        <v>1</v>
      </c>
      <c r="K163" s="86">
        <f t="shared" si="19"/>
        <v>5</v>
      </c>
      <c r="L163" s="86"/>
      <c r="Y163" s="102" t="s">
        <v>52</v>
      </c>
      <c r="AF163">
        <v>1</v>
      </c>
      <c r="AG163" s="2"/>
      <c r="AH163" s="2"/>
      <c r="AI163" s="95">
        <f t="shared" si="18"/>
        <v>1</v>
      </c>
      <c r="AK163" s="2"/>
    </row>
    <row r="164" spans="1:37" x14ac:dyDescent="0.25">
      <c r="A164" s="3" t="s">
        <v>18</v>
      </c>
      <c r="B164" s="86">
        <v>0</v>
      </c>
      <c r="C164" s="86">
        <v>0</v>
      </c>
      <c r="D164" s="86">
        <v>0</v>
      </c>
      <c r="E164" s="86">
        <v>0</v>
      </c>
      <c r="F164" s="86">
        <v>6</v>
      </c>
      <c r="G164" s="86">
        <v>15</v>
      </c>
      <c r="H164" s="86">
        <v>0</v>
      </c>
      <c r="I164" s="86">
        <v>20</v>
      </c>
      <c r="J164" s="86">
        <v>0</v>
      </c>
      <c r="K164" s="86">
        <f t="shared" si="19"/>
        <v>41</v>
      </c>
      <c r="L164" s="86"/>
      <c r="Y164" s="102" t="s">
        <v>53</v>
      </c>
      <c r="AF164">
        <v>5</v>
      </c>
      <c r="AG164" s="2"/>
      <c r="AH164" s="2"/>
      <c r="AI164" s="95">
        <f t="shared" si="18"/>
        <v>5</v>
      </c>
      <c r="AK164" s="2">
        <v>1</v>
      </c>
    </row>
    <row r="165" spans="1:37" x14ac:dyDescent="0.25">
      <c r="A165" s="92" t="s">
        <v>46</v>
      </c>
      <c r="B165" s="86">
        <v>0</v>
      </c>
      <c r="C165" s="86">
        <v>0</v>
      </c>
      <c r="D165" s="86">
        <v>0</v>
      </c>
      <c r="E165" s="86">
        <v>0</v>
      </c>
      <c r="F165" s="86">
        <v>0</v>
      </c>
      <c r="G165" s="86">
        <v>0</v>
      </c>
      <c r="H165" s="86">
        <v>0</v>
      </c>
      <c r="I165" s="86">
        <v>0</v>
      </c>
      <c r="J165" s="86">
        <v>0</v>
      </c>
      <c r="K165" s="86">
        <f t="shared" si="19"/>
        <v>0</v>
      </c>
      <c r="Y165" s="102" t="s">
        <v>15</v>
      </c>
      <c r="AB165">
        <v>16</v>
      </c>
      <c r="AC165">
        <v>32</v>
      </c>
      <c r="AD165">
        <v>60</v>
      </c>
      <c r="AE165">
        <v>75</v>
      </c>
      <c r="AF165">
        <v>28</v>
      </c>
      <c r="AG165" s="2">
        <v>100</v>
      </c>
      <c r="AH165" s="2">
        <v>67</v>
      </c>
      <c r="AI165" s="95">
        <f t="shared" si="18"/>
        <v>378</v>
      </c>
      <c r="AK165" s="2">
        <v>20</v>
      </c>
    </row>
    <row r="166" spans="1:37" x14ac:dyDescent="0.25">
      <c r="A166" s="3" t="s">
        <v>13</v>
      </c>
      <c r="B166" s="86">
        <v>0</v>
      </c>
      <c r="C166" s="86">
        <v>0</v>
      </c>
      <c r="D166" s="86">
        <v>0</v>
      </c>
      <c r="E166" s="86">
        <v>0</v>
      </c>
      <c r="F166" s="86">
        <v>1</v>
      </c>
      <c r="G166" s="86">
        <v>0</v>
      </c>
      <c r="H166" s="86">
        <v>0</v>
      </c>
      <c r="I166" s="86">
        <v>0</v>
      </c>
      <c r="J166" s="86">
        <v>0</v>
      </c>
      <c r="K166" s="86">
        <f t="shared" si="19"/>
        <v>1</v>
      </c>
      <c r="L166" s="86"/>
      <c r="Y166" s="102" t="s">
        <v>54</v>
      </c>
      <c r="AG166" s="2"/>
      <c r="AH166" s="2"/>
      <c r="AI166" s="95">
        <f t="shared" si="18"/>
        <v>0</v>
      </c>
      <c r="AK166" s="2"/>
    </row>
    <row r="167" spans="1:37" x14ac:dyDescent="0.25">
      <c r="A167" s="3" t="s">
        <v>14</v>
      </c>
      <c r="B167" s="86">
        <v>0</v>
      </c>
      <c r="C167" s="86">
        <v>0</v>
      </c>
      <c r="D167" s="86">
        <v>1</v>
      </c>
      <c r="E167" s="86">
        <v>0</v>
      </c>
      <c r="F167" s="86">
        <v>6</v>
      </c>
      <c r="G167" s="86">
        <v>0</v>
      </c>
      <c r="H167" s="86">
        <v>1</v>
      </c>
      <c r="I167" s="86">
        <v>1</v>
      </c>
      <c r="J167" s="86">
        <v>0</v>
      </c>
      <c r="K167" s="86">
        <f t="shared" si="19"/>
        <v>9</v>
      </c>
      <c r="L167" s="86"/>
      <c r="Y167" s="102" t="s">
        <v>47</v>
      </c>
      <c r="AG167" s="2"/>
      <c r="AH167" s="2"/>
      <c r="AI167" s="95">
        <f t="shared" si="18"/>
        <v>0</v>
      </c>
      <c r="AK167" s="2"/>
    </row>
    <row r="168" spans="1:37" x14ac:dyDescent="0.25">
      <c r="A168" s="92" t="s">
        <v>40</v>
      </c>
      <c r="B168" s="86">
        <v>0</v>
      </c>
      <c r="C168" s="86">
        <v>0</v>
      </c>
      <c r="D168" s="86">
        <v>0</v>
      </c>
      <c r="E168" s="86">
        <v>0</v>
      </c>
      <c r="F168" s="86">
        <v>0</v>
      </c>
      <c r="G168" s="86">
        <v>0</v>
      </c>
      <c r="H168" s="86">
        <v>0</v>
      </c>
      <c r="I168" s="86">
        <v>0</v>
      </c>
      <c r="J168" s="86">
        <v>0</v>
      </c>
      <c r="K168" s="86">
        <f t="shared" si="19"/>
        <v>0</v>
      </c>
      <c r="Y168" s="102" t="s">
        <v>16</v>
      </c>
      <c r="AC168">
        <v>2</v>
      </c>
      <c r="AD168">
        <v>1</v>
      </c>
      <c r="AF168">
        <v>1</v>
      </c>
      <c r="AG168" s="2"/>
      <c r="AH168" s="2">
        <v>1</v>
      </c>
      <c r="AI168" s="95">
        <f t="shared" si="18"/>
        <v>5</v>
      </c>
      <c r="AK168" s="2"/>
    </row>
    <row r="169" spans="1:37" x14ac:dyDescent="0.25">
      <c r="A169" s="92" t="s">
        <v>52</v>
      </c>
      <c r="B169" s="86">
        <v>0</v>
      </c>
      <c r="C169" s="86">
        <v>0</v>
      </c>
      <c r="D169" s="86">
        <v>0</v>
      </c>
      <c r="E169" s="86">
        <v>0</v>
      </c>
      <c r="F169" s="86">
        <v>0</v>
      </c>
      <c r="G169" s="86">
        <v>0</v>
      </c>
      <c r="H169" s="86">
        <v>0</v>
      </c>
      <c r="I169" s="86">
        <v>0</v>
      </c>
      <c r="J169" s="86">
        <v>0</v>
      </c>
      <c r="K169" s="86">
        <f t="shared" si="19"/>
        <v>0</v>
      </c>
      <c r="Y169" s="102" t="s">
        <v>17</v>
      </c>
      <c r="AG169" s="2"/>
      <c r="AH169" s="2"/>
      <c r="AI169" s="95">
        <f t="shared" si="18"/>
        <v>0</v>
      </c>
      <c r="AK169" s="2"/>
    </row>
    <row r="170" spans="1:37" x14ac:dyDescent="0.25">
      <c r="A170" s="92" t="s">
        <v>53</v>
      </c>
      <c r="B170" s="86">
        <v>0</v>
      </c>
      <c r="C170" s="86">
        <v>0</v>
      </c>
      <c r="D170" s="86">
        <v>0</v>
      </c>
      <c r="E170" s="86">
        <v>0</v>
      </c>
      <c r="F170" s="86">
        <v>0</v>
      </c>
      <c r="G170" s="86">
        <v>0</v>
      </c>
      <c r="H170" s="86">
        <v>0</v>
      </c>
      <c r="I170" s="86">
        <v>0</v>
      </c>
      <c r="J170" s="86">
        <v>0</v>
      </c>
      <c r="K170" s="86">
        <f t="shared" si="19"/>
        <v>0</v>
      </c>
      <c r="Y170" s="226" t="s">
        <v>157</v>
      </c>
      <c r="Z170" s="237">
        <f>SUM(Z137:Z169)</f>
        <v>3</v>
      </c>
      <c r="AA170" s="217">
        <f t="shared" ref="AA170:AK170" si="20">SUM(AA137:AA169)</f>
        <v>3</v>
      </c>
      <c r="AB170" s="217">
        <f t="shared" si="20"/>
        <v>188</v>
      </c>
      <c r="AC170" s="217">
        <f t="shared" si="20"/>
        <v>168</v>
      </c>
      <c r="AD170" s="217">
        <f t="shared" si="20"/>
        <v>2555</v>
      </c>
      <c r="AE170" s="217">
        <f t="shared" si="20"/>
        <v>144</v>
      </c>
      <c r="AF170" s="217">
        <f t="shared" si="20"/>
        <v>390</v>
      </c>
      <c r="AG170" s="217">
        <f t="shared" ref="AG170" si="21">SUM(AG137:AG169)</f>
        <v>167</v>
      </c>
      <c r="AH170" s="217">
        <f t="shared" ref="AH170" si="22">SUM(AH137:AH169)</f>
        <v>109</v>
      </c>
      <c r="AI170" s="196">
        <f t="shared" si="18"/>
        <v>3727</v>
      </c>
      <c r="AJ170" s="238">
        <f>SUM(AI137:AI169)</f>
        <v>3727</v>
      </c>
      <c r="AK170" s="217">
        <f t="shared" si="20"/>
        <v>316</v>
      </c>
    </row>
    <row r="171" spans="1:37" x14ac:dyDescent="0.25">
      <c r="A171" s="3" t="s">
        <v>15</v>
      </c>
      <c r="B171" s="86">
        <v>0</v>
      </c>
      <c r="C171" s="86">
        <v>0</v>
      </c>
      <c r="D171" s="86">
        <v>0</v>
      </c>
      <c r="E171" s="86">
        <v>0</v>
      </c>
      <c r="F171" s="86">
        <v>2</v>
      </c>
      <c r="G171" s="86">
        <v>0</v>
      </c>
      <c r="H171" s="86">
        <v>0</v>
      </c>
      <c r="I171" s="86">
        <v>0</v>
      </c>
      <c r="J171" s="86">
        <v>2</v>
      </c>
      <c r="K171" s="86">
        <f t="shared" si="19"/>
        <v>4</v>
      </c>
      <c r="L171" s="86"/>
    </row>
    <row r="172" spans="1:37" x14ac:dyDescent="0.25">
      <c r="A172" s="92" t="s">
        <v>54</v>
      </c>
      <c r="B172" s="86">
        <v>0</v>
      </c>
      <c r="C172" s="86">
        <v>0</v>
      </c>
      <c r="D172" s="86">
        <v>0</v>
      </c>
      <c r="E172" s="86">
        <v>0</v>
      </c>
      <c r="F172" s="86">
        <v>0</v>
      </c>
      <c r="G172" s="86">
        <v>0</v>
      </c>
      <c r="H172" s="86">
        <v>0</v>
      </c>
      <c r="I172" s="86">
        <v>0</v>
      </c>
      <c r="J172" s="86">
        <v>0</v>
      </c>
      <c r="K172" s="86">
        <f t="shared" si="19"/>
        <v>0</v>
      </c>
    </row>
    <row r="173" spans="1:37" x14ac:dyDescent="0.25">
      <c r="A173" s="92" t="s">
        <v>47</v>
      </c>
      <c r="B173" s="86">
        <v>0</v>
      </c>
      <c r="C173" s="86">
        <v>0</v>
      </c>
      <c r="D173" s="86">
        <v>0</v>
      </c>
      <c r="E173" s="86">
        <v>0</v>
      </c>
      <c r="F173" s="86">
        <v>0</v>
      </c>
      <c r="G173" s="86">
        <v>0</v>
      </c>
      <c r="H173" s="86">
        <v>0</v>
      </c>
      <c r="I173" s="86">
        <v>4</v>
      </c>
      <c r="J173" s="86">
        <v>0</v>
      </c>
      <c r="K173" s="86">
        <f t="shared" si="19"/>
        <v>4</v>
      </c>
      <c r="L173" s="86"/>
      <c r="AJ173">
        <f>SUM(AJ137:AJ169)</f>
        <v>0</v>
      </c>
    </row>
    <row r="174" spans="1:37" x14ac:dyDescent="0.25">
      <c r="A174" s="3" t="s">
        <v>16</v>
      </c>
      <c r="B174" s="86">
        <v>0</v>
      </c>
      <c r="C174" s="86">
        <v>0</v>
      </c>
      <c r="D174" s="86">
        <v>0</v>
      </c>
      <c r="E174" s="86">
        <v>0</v>
      </c>
      <c r="F174" s="86">
        <v>0</v>
      </c>
      <c r="G174" s="86">
        <v>0</v>
      </c>
      <c r="H174" s="86">
        <v>0</v>
      </c>
      <c r="I174" s="86">
        <v>0</v>
      </c>
      <c r="J174" s="86">
        <v>0</v>
      </c>
      <c r="K174" s="86">
        <f t="shared" si="19"/>
        <v>0</v>
      </c>
    </row>
    <row r="175" spans="1:37" x14ac:dyDescent="0.25">
      <c r="A175" s="92" t="s">
        <v>55</v>
      </c>
      <c r="B175" s="86">
        <v>0</v>
      </c>
      <c r="C175" s="86">
        <v>0</v>
      </c>
      <c r="D175" s="86">
        <v>0</v>
      </c>
      <c r="E175" s="86">
        <v>0</v>
      </c>
      <c r="F175" s="86">
        <v>0</v>
      </c>
      <c r="G175" s="86">
        <v>0</v>
      </c>
      <c r="H175" s="86">
        <v>0</v>
      </c>
      <c r="I175" s="86">
        <v>0</v>
      </c>
      <c r="J175" s="86">
        <v>0</v>
      </c>
      <c r="K175" s="86">
        <f t="shared" si="19"/>
        <v>0</v>
      </c>
    </row>
    <row r="176" spans="1:37" x14ac:dyDescent="0.25">
      <c r="A176" s="87" t="s">
        <v>17</v>
      </c>
      <c r="B176" s="86">
        <v>0</v>
      </c>
      <c r="C176" s="86">
        <v>0</v>
      </c>
      <c r="D176" s="86">
        <v>0</v>
      </c>
      <c r="E176" s="86">
        <v>0</v>
      </c>
      <c r="F176" s="86">
        <v>0</v>
      </c>
      <c r="G176" s="86">
        <v>0</v>
      </c>
      <c r="H176" s="86">
        <v>0</v>
      </c>
      <c r="I176" s="86">
        <v>0</v>
      </c>
      <c r="J176" s="86">
        <v>0</v>
      </c>
      <c r="K176" s="86">
        <f t="shared" si="19"/>
        <v>0</v>
      </c>
    </row>
    <row r="177" spans="1:12" x14ac:dyDescent="0.25">
      <c r="A177" s="11" t="s">
        <v>24</v>
      </c>
      <c r="B177" s="190">
        <f>SUM(B142:B176)</f>
        <v>2</v>
      </c>
      <c r="C177" s="187">
        <f t="shared" ref="C177:K177" si="23">SUM(C142:C176)</f>
        <v>6</v>
      </c>
      <c r="D177" s="187">
        <f t="shared" si="23"/>
        <v>24</v>
      </c>
      <c r="E177" s="187">
        <f t="shared" si="23"/>
        <v>25</v>
      </c>
      <c r="F177" s="187">
        <f t="shared" si="23"/>
        <v>42</v>
      </c>
      <c r="G177" s="187">
        <f t="shared" si="23"/>
        <v>44</v>
      </c>
      <c r="H177" s="187">
        <f t="shared" si="23"/>
        <v>16</v>
      </c>
      <c r="I177" s="187">
        <f t="shared" si="23"/>
        <v>35</v>
      </c>
      <c r="J177" s="187">
        <f t="shared" si="23"/>
        <v>18</v>
      </c>
      <c r="K177" s="187">
        <f t="shared" si="23"/>
        <v>212</v>
      </c>
      <c r="L177" s="19"/>
    </row>
  </sheetData>
  <sortState ref="AM45:AR68">
    <sortCondition descending="1" ref="AR45:AR68"/>
  </sortState>
  <pageMargins left="0.7" right="0.7" top="0.75" bottom="0.75" header="0.3" footer="0.3"/>
  <pageSetup orientation="portrait" horizontalDpi="4294967293" verticalDpi="0" r:id="rId1"/>
  <ignoredErrors>
    <ignoredError sqref="B177:J177 Z88 B91:J91 Z129:AH129 B134:J134 Z45:AH45 B47:J47 AB88:AH88"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946"/>
  <sheetViews>
    <sheetView zoomScaleNormal="100" workbookViewId="0"/>
  </sheetViews>
  <sheetFormatPr defaultRowHeight="15" x14ac:dyDescent="0.25"/>
  <cols>
    <col min="1" max="1" width="27.7109375" customWidth="1"/>
    <col min="2" max="33" width="10.7109375" customWidth="1"/>
    <col min="34" max="34" width="30.7109375" customWidth="1"/>
    <col min="35" max="35" width="9.140625" customWidth="1"/>
    <col min="36" max="36" width="9.28515625" bestFit="1" customWidth="1"/>
    <col min="37" max="37" width="9.5703125" bestFit="1" customWidth="1"/>
    <col min="38" max="40" width="9.28515625" bestFit="1" customWidth="1"/>
    <col min="48" max="48" width="9.28515625" bestFit="1" customWidth="1"/>
    <col min="49" max="49" width="9.42578125" bestFit="1" customWidth="1"/>
    <col min="50" max="51" width="9.7109375" bestFit="1" customWidth="1"/>
    <col min="52" max="53" width="9.5703125" bestFit="1" customWidth="1"/>
    <col min="54" max="55" width="9.28515625" bestFit="1" customWidth="1"/>
    <col min="56" max="56" width="9.5703125" bestFit="1" customWidth="1"/>
  </cols>
  <sheetData>
    <row r="1" spans="1:63" x14ac:dyDescent="0.25">
      <c r="A1" s="1" t="s">
        <v>238</v>
      </c>
    </row>
    <row r="2" spans="1:63" x14ac:dyDescent="0.25">
      <c r="X2" s="2"/>
    </row>
    <row r="3" spans="1:63" x14ac:dyDescent="0.25">
      <c r="A3" s="2" t="s">
        <v>239</v>
      </c>
      <c r="AH3" s="1" t="s">
        <v>56</v>
      </c>
      <c r="AI3" s="2"/>
    </row>
    <row r="4" spans="1:63" x14ac:dyDescent="0.25">
      <c r="A4" s="2" t="s">
        <v>240</v>
      </c>
      <c r="AH4" t="s">
        <v>271</v>
      </c>
      <c r="AI4" t="s">
        <v>20</v>
      </c>
      <c r="AJ4" t="s">
        <v>21</v>
      </c>
    </row>
    <row r="5" spans="1:63" x14ac:dyDescent="0.25">
      <c r="A5" t="s">
        <v>269</v>
      </c>
      <c r="AH5" s="152" t="s">
        <v>19</v>
      </c>
      <c r="AI5" s="104">
        <v>26</v>
      </c>
      <c r="AJ5" s="104">
        <v>1</v>
      </c>
      <c r="AK5" s="104">
        <v>6</v>
      </c>
      <c r="AL5" s="104">
        <v>11</v>
      </c>
      <c r="AM5" s="104">
        <v>16</v>
      </c>
      <c r="AN5" s="104">
        <v>21</v>
      </c>
      <c r="AO5" s="115" t="s">
        <v>24</v>
      </c>
    </row>
    <row r="6" spans="1:63" x14ac:dyDescent="0.25">
      <c r="A6" s="1"/>
      <c r="B6" s="1"/>
      <c r="C6" s="1"/>
      <c r="D6" s="1"/>
      <c r="E6" s="1"/>
      <c r="F6" s="1"/>
      <c r="G6" s="1"/>
      <c r="H6" s="1"/>
      <c r="I6" s="33" t="s">
        <v>72</v>
      </c>
      <c r="J6" s="33" t="s">
        <v>72</v>
      </c>
      <c r="K6" s="33" t="s">
        <v>72</v>
      </c>
      <c r="L6" s="33" t="s">
        <v>72</v>
      </c>
      <c r="M6" s="33" t="s">
        <v>72</v>
      </c>
      <c r="N6" s="33" t="s">
        <v>72</v>
      </c>
      <c r="O6" s="33" t="s">
        <v>72</v>
      </c>
      <c r="P6" s="33" t="s">
        <v>72</v>
      </c>
      <c r="AH6" t="s">
        <v>1</v>
      </c>
      <c r="AI6" s="95">
        <v>4</v>
      </c>
      <c r="AJ6" s="95">
        <v>18</v>
      </c>
      <c r="AK6" s="95">
        <v>48</v>
      </c>
      <c r="AL6" s="95">
        <v>47</v>
      </c>
      <c r="AM6" s="95">
        <v>59</v>
      </c>
      <c r="AN6" s="95">
        <v>38</v>
      </c>
      <c r="AO6" s="19">
        <f>SUM(AI6:AN6)</f>
        <v>214</v>
      </c>
      <c r="BD6" s="95"/>
    </row>
    <row r="7" spans="1:63" x14ac:dyDescent="0.25">
      <c r="A7" s="1"/>
      <c r="B7" s="1"/>
      <c r="C7" s="1"/>
      <c r="D7" s="1"/>
      <c r="E7" s="1"/>
      <c r="F7" s="1"/>
      <c r="G7" s="1"/>
      <c r="H7" s="1"/>
      <c r="I7" s="33" t="s">
        <v>121</v>
      </c>
      <c r="J7" s="33" t="s">
        <v>121</v>
      </c>
      <c r="K7" s="33" t="s">
        <v>121</v>
      </c>
      <c r="L7" s="33" t="s">
        <v>121</v>
      </c>
      <c r="M7" s="33" t="s">
        <v>121</v>
      </c>
      <c r="N7" s="33" t="s">
        <v>121</v>
      </c>
      <c r="O7" s="33" t="s">
        <v>121</v>
      </c>
      <c r="P7" s="33" t="s">
        <v>121</v>
      </c>
      <c r="AH7" t="s">
        <v>45</v>
      </c>
      <c r="AI7" s="95">
        <v>0</v>
      </c>
      <c r="AJ7" s="95">
        <v>0</v>
      </c>
      <c r="AK7" s="95">
        <v>0</v>
      </c>
      <c r="AL7" s="95">
        <v>0</v>
      </c>
      <c r="AM7" s="95">
        <v>0</v>
      </c>
      <c r="AN7" s="95">
        <v>0</v>
      </c>
      <c r="AO7" s="19">
        <f t="shared" ref="AO7:AO39" si="0">SUM(AI7:AN7)</f>
        <v>0</v>
      </c>
      <c r="BD7" s="95"/>
      <c r="BK7" s="2"/>
    </row>
    <row r="8" spans="1:63" x14ac:dyDescent="0.25">
      <c r="A8" s="32" t="s">
        <v>19</v>
      </c>
      <c r="B8" s="8">
        <v>1986</v>
      </c>
      <c r="C8" s="8">
        <v>1989</v>
      </c>
      <c r="D8" s="8">
        <v>1990</v>
      </c>
      <c r="E8" s="8">
        <v>1991</v>
      </c>
      <c r="F8" s="8">
        <v>1992</v>
      </c>
      <c r="G8" s="8">
        <v>1993</v>
      </c>
      <c r="H8" s="8">
        <v>1994</v>
      </c>
      <c r="I8" s="8">
        <v>2009</v>
      </c>
      <c r="J8" s="8">
        <v>2010</v>
      </c>
      <c r="K8" s="8">
        <v>2011</v>
      </c>
      <c r="L8" s="8">
        <v>2012</v>
      </c>
      <c r="M8" s="8">
        <v>2013</v>
      </c>
      <c r="N8" s="8">
        <v>2014</v>
      </c>
      <c r="O8" s="8">
        <v>2015</v>
      </c>
      <c r="P8" s="8">
        <v>2016</v>
      </c>
      <c r="AH8" t="s">
        <v>41</v>
      </c>
      <c r="AI8" s="95">
        <v>12</v>
      </c>
      <c r="AJ8" s="95">
        <v>1</v>
      </c>
      <c r="AK8" s="95">
        <v>7</v>
      </c>
      <c r="AL8" s="95">
        <v>2</v>
      </c>
      <c r="AM8" s="95">
        <v>0</v>
      </c>
      <c r="AN8" s="95">
        <v>1</v>
      </c>
      <c r="AO8" s="19">
        <f t="shared" si="0"/>
        <v>23</v>
      </c>
      <c r="BD8" s="95"/>
      <c r="BK8" s="2"/>
    </row>
    <row r="9" spans="1:63" x14ac:dyDescent="0.25">
      <c r="A9" s="3" t="s">
        <v>1</v>
      </c>
      <c r="B9" s="83">
        <v>6</v>
      </c>
      <c r="C9" s="83">
        <v>8</v>
      </c>
      <c r="D9" s="83">
        <v>1</v>
      </c>
      <c r="E9" s="83">
        <v>9</v>
      </c>
      <c r="F9" s="83">
        <v>27</v>
      </c>
      <c r="G9" s="83">
        <v>22</v>
      </c>
      <c r="H9" s="83">
        <v>28</v>
      </c>
      <c r="I9" s="83">
        <v>159</v>
      </c>
      <c r="J9" s="83">
        <v>158</v>
      </c>
      <c r="K9" s="83">
        <v>142</v>
      </c>
      <c r="L9" s="95">
        <v>118</v>
      </c>
      <c r="M9" s="95">
        <v>86</v>
      </c>
      <c r="N9" s="95">
        <v>203</v>
      </c>
      <c r="O9" s="95">
        <v>231</v>
      </c>
      <c r="P9" s="24">
        <v>198</v>
      </c>
      <c r="AH9" t="s">
        <v>2</v>
      </c>
      <c r="AI9" s="95">
        <v>19</v>
      </c>
      <c r="AJ9" s="95">
        <v>26</v>
      </c>
      <c r="AK9" s="95">
        <v>24</v>
      </c>
      <c r="AL9" s="95">
        <v>7</v>
      </c>
      <c r="AM9" s="95">
        <v>4</v>
      </c>
      <c r="AN9" s="95">
        <v>2</v>
      </c>
      <c r="AO9" s="19">
        <f t="shared" si="0"/>
        <v>82</v>
      </c>
      <c r="BD9" s="95"/>
      <c r="BK9" s="2"/>
    </row>
    <row r="10" spans="1:63" x14ac:dyDescent="0.25">
      <c r="A10" s="3" t="s">
        <v>45</v>
      </c>
      <c r="B10" s="83"/>
      <c r="C10" s="83"/>
      <c r="D10" s="83">
        <v>5</v>
      </c>
      <c r="E10" s="83">
        <v>26</v>
      </c>
      <c r="F10" s="83">
        <v>9</v>
      </c>
      <c r="G10" s="83"/>
      <c r="H10" s="83">
        <v>1</v>
      </c>
      <c r="I10" s="83">
        <v>3</v>
      </c>
      <c r="J10" s="83"/>
      <c r="K10" s="83"/>
      <c r="L10" s="95">
        <v>1</v>
      </c>
      <c r="M10" s="95">
        <v>2</v>
      </c>
      <c r="N10" s="95">
        <v>0</v>
      </c>
      <c r="O10" s="95">
        <v>0</v>
      </c>
      <c r="P10" s="67">
        <v>0</v>
      </c>
      <c r="AH10" t="s">
        <v>43</v>
      </c>
      <c r="AI10" s="95">
        <v>0</v>
      </c>
      <c r="AJ10" s="95">
        <v>4</v>
      </c>
      <c r="AK10" s="95">
        <v>3</v>
      </c>
      <c r="AL10" s="95">
        <v>3</v>
      </c>
      <c r="AM10" s="95">
        <v>3</v>
      </c>
      <c r="AN10" s="95">
        <v>0</v>
      </c>
      <c r="AO10" s="19">
        <f t="shared" si="0"/>
        <v>13</v>
      </c>
      <c r="BD10" s="95"/>
      <c r="BK10" s="2"/>
    </row>
    <row r="11" spans="1:63" x14ac:dyDescent="0.25">
      <c r="A11" s="3" t="s">
        <v>41</v>
      </c>
      <c r="B11" s="83"/>
      <c r="C11" s="83"/>
      <c r="D11" s="83"/>
      <c r="E11" s="83"/>
      <c r="F11" s="83"/>
      <c r="G11" s="83"/>
      <c r="H11" s="83">
        <v>7</v>
      </c>
      <c r="I11" s="83">
        <v>4</v>
      </c>
      <c r="J11" s="83">
        <v>39</v>
      </c>
      <c r="K11" s="83">
        <v>2</v>
      </c>
      <c r="L11" s="95">
        <v>90</v>
      </c>
      <c r="M11" s="95">
        <v>89</v>
      </c>
      <c r="N11" s="95">
        <v>15</v>
      </c>
      <c r="O11" s="95">
        <v>4</v>
      </c>
      <c r="P11" s="24">
        <v>23</v>
      </c>
      <c r="AH11" t="s">
        <v>3</v>
      </c>
      <c r="AI11" s="95">
        <v>6</v>
      </c>
      <c r="AJ11" s="95">
        <v>13</v>
      </c>
      <c r="AK11" s="95">
        <v>5</v>
      </c>
      <c r="AL11" s="95">
        <v>11</v>
      </c>
      <c r="AM11" s="95">
        <v>0</v>
      </c>
      <c r="AN11" s="95">
        <v>2</v>
      </c>
      <c r="AO11" s="19">
        <f t="shared" si="0"/>
        <v>37</v>
      </c>
      <c r="BD11" s="95"/>
      <c r="BK11" s="2"/>
    </row>
    <row r="12" spans="1:63" x14ac:dyDescent="0.25">
      <c r="A12" s="3" t="s">
        <v>2</v>
      </c>
      <c r="B12" s="83">
        <v>275</v>
      </c>
      <c r="C12" s="83">
        <v>1</v>
      </c>
      <c r="D12" s="83">
        <v>86</v>
      </c>
      <c r="E12" s="83">
        <v>52</v>
      </c>
      <c r="F12" s="83">
        <v>244</v>
      </c>
      <c r="G12" s="83">
        <v>51</v>
      </c>
      <c r="H12" s="83">
        <v>79</v>
      </c>
      <c r="I12" s="83">
        <v>170</v>
      </c>
      <c r="J12" s="83">
        <v>307</v>
      </c>
      <c r="K12" s="83">
        <v>241</v>
      </c>
      <c r="L12" s="95">
        <v>351</v>
      </c>
      <c r="M12" s="95">
        <v>204</v>
      </c>
      <c r="N12" s="95">
        <v>107</v>
      </c>
      <c r="O12" s="95">
        <v>201</v>
      </c>
      <c r="P12" s="67">
        <v>65</v>
      </c>
      <c r="AH12" t="s">
        <v>4</v>
      </c>
      <c r="AI12" s="95">
        <v>1</v>
      </c>
      <c r="AJ12" s="95">
        <v>0</v>
      </c>
      <c r="AK12" s="95">
        <v>0</v>
      </c>
      <c r="AL12" s="95">
        <v>0</v>
      </c>
      <c r="AM12" s="95">
        <v>0</v>
      </c>
      <c r="AN12" s="95">
        <v>0</v>
      </c>
      <c r="AO12" s="19">
        <f t="shared" si="0"/>
        <v>1</v>
      </c>
      <c r="BD12" s="95"/>
      <c r="BK12" s="2"/>
    </row>
    <row r="13" spans="1:63" x14ac:dyDescent="0.25">
      <c r="A13" s="3" t="s">
        <v>43</v>
      </c>
      <c r="B13" s="83"/>
      <c r="C13" s="83"/>
      <c r="D13" s="83"/>
      <c r="E13" s="83"/>
      <c r="F13" s="83"/>
      <c r="G13" s="83"/>
      <c r="H13" s="83"/>
      <c r="I13" s="83"/>
      <c r="J13" s="83">
        <v>1</v>
      </c>
      <c r="K13" s="83"/>
      <c r="L13" s="95"/>
      <c r="M13" s="95"/>
      <c r="N13" s="95">
        <v>0</v>
      </c>
      <c r="O13" s="95">
        <v>0</v>
      </c>
      <c r="P13" s="24">
        <v>0</v>
      </c>
      <c r="AH13" t="s">
        <v>5</v>
      </c>
      <c r="AI13" s="95">
        <v>0</v>
      </c>
      <c r="AJ13" s="95">
        <v>0</v>
      </c>
      <c r="AK13" s="95">
        <v>0</v>
      </c>
      <c r="AL13" s="95">
        <v>0</v>
      </c>
      <c r="AM13" s="95">
        <v>0</v>
      </c>
      <c r="AN13" s="95">
        <v>0</v>
      </c>
      <c r="AO13" s="19">
        <f t="shared" si="0"/>
        <v>0</v>
      </c>
      <c r="BD13" s="95"/>
      <c r="BK13" s="2"/>
    </row>
    <row r="14" spans="1:63" x14ac:dyDescent="0.25">
      <c r="A14" s="3" t="s">
        <v>3</v>
      </c>
      <c r="B14" s="83"/>
      <c r="C14" s="83"/>
      <c r="D14" s="83"/>
      <c r="E14" s="83"/>
      <c r="F14" s="83">
        <v>17</v>
      </c>
      <c r="G14" s="83">
        <v>4</v>
      </c>
      <c r="H14" s="83"/>
      <c r="I14" s="83">
        <v>7</v>
      </c>
      <c r="J14" s="83">
        <v>13</v>
      </c>
      <c r="K14" s="83">
        <v>19</v>
      </c>
      <c r="L14" s="95">
        <v>44</v>
      </c>
      <c r="M14" s="95">
        <v>18</v>
      </c>
      <c r="N14" s="95">
        <v>6</v>
      </c>
      <c r="O14" s="95">
        <v>13</v>
      </c>
      <c r="P14" s="24">
        <v>10</v>
      </c>
      <c r="AH14" t="s">
        <v>7</v>
      </c>
      <c r="AI14" s="95">
        <v>0</v>
      </c>
      <c r="AJ14" s="95">
        <v>0</v>
      </c>
      <c r="AK14" s="95">
        <v>0</v>
      </c>
      <c r="AL14" s="95">
        <v>4</v>
      </c>
      <c r="AM14" s="95">
        <v>17</v>
      </c>
      <c r="AN14" s="95">
        <v>20</v>
      </c>
      <c r="AO14" s="19">
        <f t="shared" si="0"/>
        <v>41</v>
      </c>
      <c r="BD14" s="95"/>
      <c r="BK14" s="2"/>
    </row>
    <row r="15" spans="1:63" x14ac:dyDescent="0.25">
      <c r="A15" s="3" t="s">
        <v>4</v>
      </c>
      <c r="B15" s="83"/>
      <c r="C15" s="83"/>
      <c r="D15" s="83"/>
      <c r="E15" s="83"/>
      <c r="F15" s="83"/>
      <c r="G15" s="83"/>
      <c r="H15" s="83"/>
      <c r="I15" s="83"/>
      <c r="J15" s="83">
        <v>20</v>
      </c>
      <c r="K15" s="83">
        <v>3</v>
      </c>
      <c r="L15" s="95">
        <v>3</v>
      </c>
      <c r="M15" s="95">
        <v>3</v>
      </c>
      <c r="N15" s="95">
        <v>4</v>
      </c>
      <c r="O15" s="95">
        <v>3</v>
      </c>
      <c r="P15" s="67">
        <v>1</v>
      </c>
      <c r="AH15" t="s">
        <v>50</v>
      </c>
      <c r="AI15" s="95">
        <v>0</v>
      </c>
      <c r="AJ15" s="95">
        <v>0</v>
      </c>
      <c r="AK15" s="95">
        <v>1</v>
      </c>
      <c r="AL15" s="95">
        <v>0</v>
      </c>
      <c r="AM15" s="95">
        <v>0</v>
      </c>
      <c r="AN15" s="95">
        <v>0</v>
      </c>
      <c r="AO15" s="19">
        <f t="shared" si="0"/>
        <v>1</v>
      </c>
      <c r="BD15" s="95"/>
      <c r="BK15" s="2"/>
    </row>
    <row r="16" spans="1:63" x14ac:dyDescent="0.25">
      <c r="A16" s="3" t="s">
        <v>5</v>
      </c>
      <c r="B16" s="83"/>
      <c r="C16" s="83"/>
      <c r="D16" s="83"/>
      <c r="E16" s="83"/>
      <c r="F16" s="83"/>
      <c r="G16" s="83"/>
      <c r="H16" s="83"/>
      <c r="I16" s="83"/>
      <c r="J16" s="83">
        <v>3</v>
      </c>
      <c r="K16" s="83"/>
      <c r="L16" s="95">
        <v>2</v>
      </c>
      <c r="M16" s="95">
        <v>2</v>
      </c>
      <c r="N16" s="95">
        <v>0</v>
      </c>
      <c r="O16" s="95">
        <v>2</v>
      </c>
      <c r="P16" s="24">
        <v>0</v>
      </c>
      <c r="AH16" t="s">
        <v>51</v>
      </c>
      <c r="AI16" s="95">
        <v>0</v>
      </c>
      <c r="AJ16" s="95">
        <v>0</v>
      </c>
      <c r="AK16" s="95">
        <v>0</v>
      </c>
      <c r="AL16" s="95">
        <v>0</v>
      </c>
      <c r="AM16" s="95">
        <v>0</v>
      </c>
      <c r="AN16" s="95">
        <v>0</v>
      </c>
      <c r="AO16" s="19">
        <f t="shared" si="0"/>
        <v>0</v>
      </c>
      <c r="BD16" s="95"/>
      <c r="BK16" s="2"/>
    </row>
    <row r="17" spans="1:63" x14ac:dyDescent="0.25">
      <c r="A17" s="3" t="s">
        <v>7</v>
      </c>
      <c r="B17" s="83"/>
      <c r="C17" s="83"/>
      <c r="D17" s="83"/>
      <c r="E17" s="83">
        <v>1</v>
      </c>
      <c r="F17" s="83">
        <v>9</v>
      </c>
      <c r="G17" s="83">
        <v>1</v>
      </c>
      <c r="H17" s="83"/>
      <c r="I17" s="83">
        <v>2</v>
      </c>
      <c r="J17" s="83">
        <v>6</v>
      </c>
      <c r="K17" s="83">
        <v>14</v>
      </c>
      <c r="L17" s="95">
        <v>11</v>
      </c>
      <c r="M17" s="95">
        <v>59</v>
      </c>
      <c r="N17" s="95">
        <v>19</v>
      </c>
      <c r="O17" s="95">
        <v>7</v>
      </c>
      <c r="P17" s="67">
        <v>10</v>
      </c>
      <c r="AH17" t="s">
        <v>42</v>
      </c>
      <c r="AI17" s="95">
        <v>0</v>
      </c>
      <c r="AJ17" s="95">
        <v>0</v>
      </c>
      <c r="AK17" s="95">
        <v>1</v>
      </c>
      <c r="AL17" s="95">
        <v>1</v>
      </c>
      <c r="AM17" s="95">
        <v>0</v>
      </c>
      <c r="AN17" s="95">
        <v>0</v>
      </c>
      <c r="AO17" s="19">
        <f t="shared" si="0"/>
        <v>2</v>
      </c>
      <c r="BD17" s="95"/>
      <c r="BK17" s="2"/>
    </row>
    <row r="18" spans="1:63" x14ac:dyDescent="0.25">
      <c r="A18" s="3" t="s">
        <v>50</v>
      </c>
      <c r="B18" s="83"/>
      <c r="C18" s="83"/>
      <c r="D18" s="83"/>
      <c r="E18" s="83">
        <v>1</v>
      </c>
      <c r="F18" s="83">
        <v>2</v>
      </c>
      <c r="G18" s="83"/>
      <c r="H18" s="83"/>
      <c r="I18" s="83">
        <v>3</v>
      </c>
      <c r="J18" s="83"/>
      <c r="K18" s="83"/>
      <c r="L18" s="95">
        <v>4</v>
      </c>
      <c r="M18" s="95">
        <v>3</v>
      </c>
      <c r="N18" s="95">
        <v>0</v>
      </c>
      <c r="O18" s="95">
        <v>0</v>
      </c>
      <c r="P18" s="24">
        <v>1</v>
      </c>
      <c r="AH18" t="s">
        <v>8</v>
      </c>
      <c r="AI18" s="95">
        <v>0</v>
      </c>
      <c r="AJ18" s="95">
        <v>0</v>
      </c>
      <c r="AK18" s="95">
        <v>20</v>
      </c>
      <c r="AL18" s="95">
        <v>1</v>
      </c>
      <c r="AM18" s="95">
        <v>30</v>
      </c>
      <c r="AN18" s="95">
        <v>0</v>
      </c>
      <c r="AO18" s="19">
        <f t="shared" si="0"/>
        <v>51</v>
      </c>
      <c r="BD18" s="95"/>
      <c r="BK18" s="2"/>
    </row>
    <row r="19" spans="1:63" x14ac:dyDescent="0.25">
      <c r="A19" s="3" t="s">
        <v>51</v>
      </c>
      <c r="B19" s="83"/>
      <c r="C19" s="83"/>
      <c r="D19" s="83"/>
      <c r="E19" s="83"/>
      <c r="F19" s="83"/>
      <c r="G19" s="83"/>
      <c r="H19" s="83">
        <v>1</v>
      </c>
      <c r="I19" s="83">
        <v>18</v>
      </c>
      <c r="J19" s="83"/>
      <c r="K19" s="83">
        <v>2</v>
      </c>
      <c r="L19" s="95"/>
      <c r="M19" s="95"/>
      <c r="N19" s="95">
        <v>0</v>
      </c>
      <c r="O19" s="95">
        <v>0</v>
      </c>
      <c r="P19" s="24">
        <v>0</v>
      </c>
      <c r="AH19" t="s">
        <v>9</v>
      </c>
      <c r="AI19" s="95">
        <v>232</v>
      </c>
      <c r="AJ19" s="95">
        <v>110</v>
      </c>
      <c r="AK19" s="95">
        <v>588</v>
      </c>
      <c r="AL19" s="95">
        <v>265</v>
      </c>
      <c r="AM19" s="95">
        <v>73</v>
      </c>
      <c r="AN19" s="95">
        <v>55</v>
      </c>
      <c r="AO19" s="19">
        <f t="shared" si="0"/>
        <v>1323</v>
      </c>
      <c r="BD19" s="95"/>
      <c r="BK19" s="2"/>
    </row>
    <row r="20" spans="1:63" x14ac:dyDescent="0.25">
      <c r="A20" s="3" t="s">
        <v>42</v>
      </c>
      <c r="B20" s="83"/>
      <c r="C20" s="83">
        <v>4</v>
      </c>
      <c r="D20" s="83"/>
      <c r="E20" s="83">
        <v>1</v>
      </c>
      <c r="F20" s="83">
        <v>1</v>
      </c>
      <c r="G20" s="83"/>
      <c r="H20" s="83">
        <v>2</v>
      </c>
      <c r="I20" s="83">
        <v>3</v>
      </c>
      <c r="J20" s="83">
        <v>10</v>
      </c>
      <c r="K20" s="83">
        <v>1</v>
      </c>
      <c r="L20" s="95">
        <v>7</v>
      </c>
      <c r="M20" s="95"/>
      <c r="N20" s="95">
        <v>4</v>
      </c>
      <c r="O20" s="95">
        <v>4</v>
      </c>
      <c r="P20" s="67">
        <v>2</v>
      </c>
      <c r="AH20" t="s">
        <v>44</v>
      </c>
      <c r="AI20" s="95">
        <v>0</v>
      </c>
      <c r="AJ20" s="95">
        <v>4</v>
      </c>
      <c r="AK20" s="95">
        <v>5</v>
      </c>
      <c r="AL20" s="95">
        <v>0</v>
      </c>
      <c r="AM20" s="95">
        <v>0</v>
      </c>
      <c r="AN20" s="95">
        <v>0</v>
      </c>
      <c r="AO20" s="19">
        <f t="shared" si="0"/>
        <v>9</v>
      </c>
      <c r="BD20" s="95"/>
      <c r="BK20" s="2"/>
    </row>
    <row r="21" spans="1:63" x14ac:dyDescent="0.25">
      <c r="A21" s="3" t="s">
        <v>8</v>
      </c>
      <c r="B21" s="83"/>
      <c r="C21" s="83"/>
      <c r="D21" s="83"/>
      <c r="E21" s="83">
        <v>5</v>
      </c>
      <c r="F21" s="83">
        <v>2</v>
      </c>
      <c r="G21" s="83">
        <v>1</v>
      </c>
      <c r="H21" s="83">
        <v>2</v>
      </c>
      <c r="I21" s="83">
        <v>3</v>
      </c>
      <c r="J21" s="83">
        <v>37</v>
      </c>
      <c r="K21" s="83">
        <v>20</v>
      </c>
      <c r="L21" s="95">
        <v>7</v>
      </c>
      <c r="M21" s="95">
        <v>61</v>
      </c>
      <c r="N21" s="95">
        <v>36</v>
      </c>
      <c r="O21" s="95">
        <v>38</v>
      </c>
      <c r="P21" s="24">
        <v>28</v>
      </c>
      <c r="AH21" t="s">
        <v>10</v>
      </c>
      <c r="AI21" s="95">
        <v>15</v>
      </c>
      <c r="AJ21" s="95">
        <v>17</v>
      </c>
      <c r="AK21" s="95">
        <v>15</v>
      </c>
      <c r="AL21" s="95">
        <v>5</v>
      </c>
      <c r="AM21" s="95">
        <v>3</v>
      </c>
      <c r="AN21" s="95">
        <v>0</v>
      </c>
      <c r="AO21" s="19">
        <f t="shared" si="0"/>
        <v>55</v>
      </c>
      <c r="BD21" s="95"/>
      <c r="BK21" s="2"/>
    </row>
    <row r="22" spans="1:63" x14ac:dyDescent="0.25">
      <c r="A22" s="3" t="s">
        <v>9</v>
      </c>
      <c r="B22" s="83">
        <v>1000</v>
      </c>
      <c r="C22" s="83">
        <v>75</v>
      </c>
      <c r="D22" s="83">
        <v>3015</v>
      </c>
      <c r="E22" s="83">
        <v>602</v>
      </c>
      <c r="F22" s="83">
        <v>10010</v>
      </c>
      <c r="G22" s="83">
        <v>1200</v>
      </c>
      <c r="H22" s="83">
        <v>830</v>
      </c>
      <c r="I22" s="83">
        <v>69</v>
      </c>
      <c r="J22" s="83">
        <v>39</v>
      </c>
      <c r="K22" s="83">
        <v>238</v>
      </c>
      <c r="L22" s="95">
        <v>541</v>
      </c>
      <c r="M22" s="95">
        <v>280</v>
      </c>
      <c r="N22" s="95">
        <v>2386</v>
      </c>
      <c r="O22" s="95">
        <v>1814</v>
      </c>
      <c r="P22" s="24">
        <v>633</v>
      </c>
      <c r="AH22" t="s">
        <v>11</v>
      </c>
      <c r="AI22" s="95">
        <v>72</v>
      </c>
      <c r="AJ22" s="95">
        <v>439</v>
      </c>
      <c r="AK22" s="95">
        <v>420</v>
      </c>
      <c r="AL22" s="95">
        <v>203</v>
      </c>
      <c r="AM22" s="95">
        <v>131</v>
      </c>
      <c r="AN22" s="95">
        <v>125</v>
      </c>
      <c r="AO22" s="19">
        <f t="shared" si="0"/>
        <v>1390</v>
      </c>
      <c r="BD22" s="95"/>
      <c r="BK22" s="2"/>
    </row>
    <row r="23" spans="1:63" x14ac:dyDescent="0.25">
      <c r="A23" s="3" t="s">
        <v>44</v>
      </c>
      <c r="B23" s="83">
        <v>1</v>
      </c>
      <c r="C23" s="83"/>
      <c r="D23" s="83">
        <v>3</v>
      </c>
      <c r="E23" s="83"/>
      <c r="F23" s="83">
        <v>7</v>
      </c>
      <c r="G23" s="83">
        <v>1</v>
      </c>
      <c r="H23" s="83">
        <v>8</v>
      </c>
      <c r="I23" s="83"/>
      <c r="J23" s="83">
        <v>6</v>
      </c>
      <c r="K23" s="83"/>
      <c r="L23" s="95">
        <v>1</v>
      </c>
      <c r="M23" s="95">
        <v>8</v>
      </c>
      <c r="N23" s="95">
        <v>2</v>
      </c>
      <c r="O23" s="95">
        <v>4</v>
      </c>
      <c r="P23" s="24">
        <v>6</v>
      </c>
      <c r="AH23" t="s">
        <v>12</v>
      </c>
      <c r="AI23" s="95">
        <v>16</v>
      </c>
      <c r="AJ23" s="95">
        <v>164</v>
      </c>
      <c r="AK23" s="95">
        <v>20</v>
      </c>
      <c r="AL23" s="95">
        <v>35</v>
      </c>
      <c r="AM23" s="95">
        <v>8</v>
      </c>
      <c r="AN23" s="95">
        <v>2</v>
      </c>
      <c r="AO23" s="19">
        <f t="shared" si="0"/>
        <v>245</v>
      </c>
      <c r="BD23" s="95"/>
      <c r="BK23" s="2"/>
    </row>
    <row r="24" spans="1:63" x14ac:dyDescent="0.25">
      <c r="A24" s="3" t="s">
        <v>10</v>
      </c>
      <c r="B24" s="83">
        <v>600</v>
      </c>
      <c r="C24" s="83">
        <v>451</v>
      </c>
      <c r="D24" s="83">
        <v>1812</v>
      </c>
      <c r="E24" s="83">
        <v>766</v>
      </c>
      <c r="F24" s="83">
        <v>1730</v>
      </c>
      <c r="G24" s="83">
        <v>500</v>
      </c>
      <c r="H24" s="83">
        <v>262</v>
      </c>
      <c r="I24" s="83">
        <v>46</v>
      </c>
      <c r="J24" s="83">
        <v>294</v>
      </c>
      <c r="K24" s="83">
        <v>89</v>
      </c>
      <c r="L24" s="95">
        <v>27</v>
      </c>
      <c r="M24" s="95">
        <v>8</v>
      </c>
      <c r="N24" s="95">
        <v>49</v>
      </c>
      <c r="O24" s="95">
        <v>28</v>
      </c>
      <c r="P24" s="67">
        <v>48</v>
      </c>
      <c r="AH24" t="s">
        <v>32</v>
      </c>
      <c r="AI24" s="95">
        <v>0</v>
      </c>
      <c r="AJ24" s="95">
        <v>0</v>
      </c>
      <c r="AK24" s="95">
        <v>0</v>
      </c>
      <c r="AL24" s="95">
        <v>0</v>
      </c>
      <c r="AM24" s="95">
        <v>0</v>
      </c>
      <c r="AN24" s="95">
        <v>1</v>
      </c>
      <c r="AO24" s="19">
        <f t="shared" si="0"/>
        <v>1</v>
      </c>
      <c r="BD24" s="95"/>
      <c r="BK24" s="2"/>
    </row>
    <row r="25" spans="1:63" x14ac:dyDescent="0.25">
      <c r="A25" s="3" t="s">
        <v>11</v>
      </c>
      <c r="B25" s="83">
        <v>14000</v>
      </c>
      <c r="C25" s="83">
        <v>12025</v>
      </c>
      <c r="D25" s="83">
        <v>2010</v>
      </c>
      <c r="E25" s="83">
        <v>20510</v>
      </c>
      <c r="F25" s="83">
        <v>20725</v>
      </c>
      <c r="G25" s="83">
        <v>7200</v>
      </c>
      <c r="H25" s="83">
        <v>17469</v>
      </c>
      <c r="I25" s="83">
        <v>3071</v>
      </c>
      <c r="J25" s="83">
        <v>4935</v>
      </c>
      <c r="K25" s="83">
        <v>3908</v>
      </c>
      <c r="L25" s="95">
        <v>16040</v>
      </c>
      <c r="M25" s="95">
        <v>7732</v>
      </c>
      <c r="N25" s="95">
        <v>3834</v>
      </c>
      <c r="O25" s="95">
        <v>2169</v>
      </c>
      <c r="P25" s="24">
        <v>929</v>
      </c>
      <c r="AH25" t="s">
        <v>18</v>
      </c>
      <c r="AI25" s="95">
        <v>0</v>
      </c>
      <c r="AJ25" s="95">
        <v>30</v>
      </c>
      <c r="AK25" s="95">
        <v>6170</v>
      </c>
      <c r="AL25" s="95">
        <v>54</v>
      </c>
      <c r="AM25" s="95">
        <v>1</v>
      </c>
      <c r="AN25" s="95">
        <v>4</v>
      </c>
      <c r="AO25" s="19">
        <f t="shared" si="0"/>
        <v>6259</v>
      </c>
      <c r="BD25" s="95"/>
      <c r="BK25" s="2"/>
    </row>
    <row r="26" spans="1:63" x14ac:dyDescent="0.25">
      <c r="A26" s="3" t="s">
        <v>12</v>
      </c>
      <c r="B26" s="83">
        <v>50</v>
      </c>
      <c r="C26" s="83"/>
      <c r="D26" s="83"/>
      <c r="E26" s="83">
        <v>2</v>
      </c>
      <c r="F26" s="83">
        <v>21</v>
      </c>
      <c r="G26" s="83">
        <v>2</v>
      </c>
      <c r="H26" s="83">
        <v>20</v>
      </c>
      <c r="I26" s="83">
        <v>121</v>
      </c>
      <c r="J26" s="83">
        <v>195</v>
      </c>
      <c r="K26" s="83">
        <v>168</v>
      </c>
      <c r="L26" s="95">
        <v>100</v>
      </c>
      <c r="M26" s="95">
        <v>74</v>
      </c>
      <c r="N26" s="95">
        <v>112</v>
      </c>
      <c r="O26" s="95">
        <v>103</v>
      </c>
      <c r="P26" s="67">
        <v>242</v>
      </c>
      <c r="AH26" t="s">
        <v>46</v>
      </c>
      <c r="AI26" s="95">
        <v>0</v>
      </c>
      <c r="AJ26" s="95">
        <v>0</v>
      </c>
      <c r="AK26" s="95">
        <v>0</v>
      </c>
      <c r="AL26" s="95">
        <v>0</v>
      </c>
      <c r="AM26" s="95">
        <v>0</v>
      </c>
      <c r="AN26" s="95">
        <v>0</v>
      </c>
      <c r="AO26" s="19">
        <f t="shared" si="0"/>
        <v>0</v>
      </c>
      <c r="BD26" s="95"/>
      <c r="BK26" s="2"/>
    </row>
    <row r="27" spans="1:63" x14ac:dyDescent="0.25">
      <c r="A27" s="3" t="s">
        <v>32</v>
      </c>
      <c r="B27" s="83"/>
      <c r="C27" s="83"/>
      <c r="D27" s="83"/>
      <c r="E27" s="83"/>
      <c r="F27" s="83"/>
      <c r="G27" s="83"/>
      <c r="H27" s="83"/>
      <c r="I27" s="83">
        <v>1</v>
      </c>
      <c r="J27" s="83">
        <v>4</v>
      </c>
      <c r="K27" s="83">
        <v>3</v>
      </c>
      <c r="L27" s="95">
        <v>33</v>
      </c>
      <c r="M27" s="95"/>
      <c r="N27" s="95">
        <v>12</v>
      </c>
      <c r="O27" s="95">
        <v>31</v>
      </c>
      <c r="P27" s="24">
        <v>1</v>
      </c>
      <c r="AH27" t="s">
        <v>13</v>
      </c>
      <c r="AI27" s="95">
        <v>0</v>
      </c>
      <c r="AJ27" s="95">
        <v>0</v>
      </c>
      <c r="AK27" s="95">
        <v>0</v>
      </c>
      <c r="AL27" s="95">
        <v>0</v>
      </c>
      <c r="AM27" s="95">
        <v>0</v>
      </c>
      <c r="AN27" s="95">
        <v>0</v>
      </c>
      <c r="AO27" s="19">
        <f t="shared" si="0"/>
        <v>0</v>
      </c>
      <c r="BD27" s="95"/>
      <c r="BK27" s="2"/>
    </row>
    <row r="28" spans="1:63" x14ac:dyDescent="0.25">
      <c r="A28" s="3" t="s">
        <v>18</v>
      </c>
      <c r="B28" s="83"/>
      <c r="C28" s="83"/>
      <c r="D28" s="83"/>
      <c r="E28" s="83"/>
      <c r="F28" s="83"/>
      <c r="G28" s="83"/>
      <c r="H28" s="83"/>
      <c r="I28" s="83">
        <v>103</v>
      </c>
      <c r="J28" s="83">
        <v>640</v>
      </c>
      <c r="K28" s="83">
        <v>2987</v>
      </c>
      <c r="L28" s="95">
        <v>617</v>
      </c>
      <c r="M28" s="95">
        <v>5272</v>
      </c>
      <c r="N28" s="95">
        <v>987</v>
      </c>
      <c r="O28" s="95">
        <v>285</v>
      </c>
      <c r="P28" s="24">
        <v>6175</v>
      </c>
      <c r="AH28" t="s">
        <v>14</v>
      </c>
      <c r="AI28" s="95">
        <v>107</v>
      </c>
      <c r="AJ28" s="95">
        <v>30</v>
      </c>
      <c r="AK28" s="95">
        <v>306</v>
      </c>
      <c r="AL28" s="95">
        <v>7</v>
      </c>
      <c r="AM28" s="95">
        <v>4</v>
      </c>
      <c r="AN28" s="95">
        <v>54</v>
      </c>
      <c r="AO28" s="19">
        <f t="shared" si="0"/>
        <v>508</v>
      </c>
      <c r="BD28" s="95"/>
      <c r="BK28" s="2"/>
    </row>
    <row r="29" spans="1:63" x14ac:dyDescent="0.25">
      <c r="A29" s="3" t="s">
        <v>46</v>
      </c>
      <c r="B29" s="83"/>
      <c r="C29" s="83"/>
      <c r="D29" s="83"/>
      <c r="E29" s="83"/>
      <c r="F29" s="83"/>
      <c r="G29" s="83"/>
      <c r="H29" s="83"/>
      <c r="I29" s="83"/>
      <c r="J29" s="83">
        <v>1</v>
      </c>
      <c r="K29" s="83">
        <v>8</v>
      </c>
      <c r="L29" s="95">
        <v>8</v>
      </c>
      <c r="M29" s="95"/>
      <c r="N29" s="95">
        <v>2</v>
      </c>
      <c r="O29" s="95">
        <v>0</v>
      </c>
      <c r="P29" s="67">
        <v>0</v>
      </c>
      <c r="AH29" t="s">
        <v>40</v>
      </c>
      <c r="AI29" s="95">
        <v>0</v>
      </c>
      <c r="AJ29" s="95">
        <v>0</v>
      </c>
      <c r="AK29" s="95">
        <v>1</v>
      </c>
      <c r="AL29" s="95">
        <v>0</v>
      </c>
      <c r="AM29" s="95">
        <v>0</v>
      </c>
      <c r="AN29" s="95">
        <v>0</v>
      </c>
      <c r="AO29" s="19">
        <f t="shared" si="0"/>
        <v>1</v>
      </c>
      <c r="BD29" s="95"/>
      <c r="BK29" s="2"/>
    </row>
    <row r="30" spans="1:63" x14ac:dyDescent="0.25">
      <c r="A30" s="3" t="s">
        <v>13</v>
      </c>
      <c r="B30" s="83">
        <v>2</v>
      </c>
      <c r="C30" s="83"/>
      <c r="D30" s="83"/>
      <c r="E30" s="83">
        <v>1</v>
      </c>
      <c r="F30" s="83">
        <v>1</v>
      </c>
      <c r="G30" s="83"/>
      <c r="H30" s="83"/>
      <c r="I30" s="83"/>
      <c r="J30" s="83"/>
      <c r="K30" s="83"/>
      <c r="L30" s="95">
        <v>1</v>
      </c>
      <c r="M30" s="95">
        <v>139</v>
      </c>
      <c r="N30" s="95">
        <v>90</v>
      </c>
      <c r="O30" s="95">
        <v>4</v>
      </c>
      <c r="P30" s="67">
        <v>0</v>
      </c>
      <c r="AH30" t="s">
        <v>52</v>
      </c>
      <c r="AI30" s="95">
        <v>0</v>
      </c>
      <c r="AJ30" s="95">
        <v>1</v>
      </c>
      <c r="AK30" s="95">
        <v>0</v>
      </c>
      <c r="AL30" s="95">
        <v>0</v>
      </c>
      <c r="AM30" s="95">
        <v>0</v>
      </c>
      <c r="AN30" s="95">
        <v>0</v>
      </c>
      <c r="AO30" s="19">
        <f t="shared" si="0"/>
        <v>1</v>
      </c>
      <c r="BD30" s="95"/>
      <c r="BK30" s="2"/>
    </row>
    <row r="31" spans="1:63" x14ac:dyDescent="0.25">
      <c r="A31" s="3" t="s">
        <v>14</v>
      </c>
      <c r="B31" s="83">
        <v>130</v>
      </c>
      <c r="C31" s="83">
        <v>1760</v>
      </c>
      <c r="D31" s="83">
        <v>133</v>
      </c>
      <c r="E31" s="83">
        <v>1219</v>
      </c>
      <c r="F31" s="83">
        <v>3271</v>
      </c>
      <c r="G31" s="83">
        <v>562</v>
      </c>
      <c r="H31" s="83">
        <v>642</v>
      </c>
      <c r="I31" s="83">
        <v>1091</v>
      </c>
      <c r="J31" s="83">
        <v>535</v>
      </c>
      <c r="K31" s="83">
        <v>938</v>
      </c>
      <c r="L31" s="95">
        <v>1157</v>
      </c>
      <c r="M31" s="95">
        <v>2431</v>
      </c>
      <c r="N31" s="95">
        <v>1480</v>
      </c>
      <c r="O31" s="95">
        <v>785</v>
      </c>
      <c r="P31" s="67">
        <v>507</v>
      </c>
      <c r="AH31" t="s">
        <v>53</v>
      </c>
      <c r="AI31" s="95">
        <v>0</v>
      </c>
      <c r="AJ31" s="95">
        <v>0</v>
      </c>
      <c r="AK31" s="95">
        <v>0</v>
      </c>
      <c r="AL31" s="95">
        <v>0</v>
      </c>
      <c r="AM31" s="95">
        <v>0</v>
      </c>
      <c r="AN31" s="95">
        <v>0</v>
      </c>
      <c r="AO31" s="19">
        <f t="shared" si="0"/>
        <v>0</v>
      </c>
      <c r="BD31" s="95"/>
      <c r="BK31" s="2"/>
    </row>
    <row r="32" spans="1:63" x14ac:dyDescent="0.25">
      <c r="A32" s="3" t="s">
        <v>40</v>
      </c>
      <c r="B32" s="83"/>
      <c r="C32" s="83"/>
      <c r="D32" s="83"/>
      <c r="E32" s="83"/>
      <c r="F32" s="83">
        <v>7</v>
      </c>
      <c r="G32" s="83">
        <v>2</v>
      </c>
      <c r="H32" s="83"/>
      <c r="I32" s="83"/>
      <c r="J32" s="83"/>
      <c r="K32" s="83"/>
      <c r="L32" s="95">
        <v>1</v>
      </c>
      <c r="M32" s="95"/>
      <c r="N32" s="95">
        <v>6</v>
      </c>
      <c r="O32" s="95">
        <v>0</v>
      </c>
      <c r="P32" s="24">
        <v>1</v>
      </c>
      <c r="AH32" t="s">
        <v>15</v>
      </c>
      <c r="AI32" s="95">
        <v>2</v>
      </c>
      <c r="AJ32" s="95">
        <v>2</v>
      </c>
      <c r="AK32" s="95">
        <v>11</v>
      </c>
      <c r="AL32" s="95">
        <v>0</v>
      </c>
      <c r="AM32" s="95">
        <v>4</v>
      </c>
      <c r="AN32" s="95">
        <v>1</v>
      </c>
      <c r="AO32" s="19">
        <f t="shared" si="0"/>
        <v>20</v>
      </c>
      <c r="BD32" s="95"/>
      <c r="BK32" s="2"/>
    </row>
    <row r="33" spans="1:63" x14ac:dyDescent="0.25">
      <c r="A33" s="3" t="s">
        <v>52</v>
      </c>
      <c r="B33" s="83"/>
      <c r="C33" s="83"/>
      <c r="D33" s="83"/>
      <c r="E33" s="83"/>
      <c r="F33" s="83"/>
      <c r="G33" s="83"/>
      <c r="H33" s="83"/>
      <c r="I33" s="83">
        <v>1</v>
      </c>
      <c r="J33" s="83"/>
      <c r="K33" s="83"/>
      <c r="L33" s="95">
        <v>6</v>
      </c>
      <c r="M33" s="95"/>
      <c r="N33" s="95">
        <v>0</v>
      </c>
      <c r="O33" s="95">
        <v>0</v>
      </c>
      <c r="P33" s="67">
        <v>1</v>
      </c>
      <c r="AH33" t="s">
        <v>54</v>
      </c>
      <c r="AI33" s="95">
        <v>0</v>
      </c>
      <c r="AJ33" s="95">
        <v>0</v>
      </c>
      <c r="AK33" s="95">
        <v>0</v>
      </c>
      <c r="AL33" s="95">
        <v>0</v>
      </c>
      <c r="AM33" s="95">
        <v>1</v>
      </c>
      <c r="AN33" s="95">
        <v>0</v>
      </c>
      <c r="AO33" s="19">
        <f t="shared" si="0"/>
        <v>1</v>
      </c>
      <c r="BD33" s="95"/>
      <c r="BK33" s="2"/>
    </row>
    <row r="34" spans="1:63" x14ac:dyDescent="0.25">
      <c r="A34" s="3" t="s">
        <v>53</v>
      </c>
      <c r="B34" s="83"/>
      <c r="C34" s="83"/>
      <c r="D34" s="83"/>
      <c r="E34" s="83"/>
      <c r="F34" s="83"/>
      <c r="G34" s="83">
        <v>1</v>
      </c>
      <c r="H34" s="83">
        <v>2</v>
      </c>
      <c r="I34" s="83"/>
      <c r="J34" s="83"/>
      <c r="K34" s="83"/>
      <c r="L34" s="95"/>
      <c r="M34" s="95"/>
      <c r="N34" s="95">
        <v>1</v>
      </c>
      <c r="O34" s="95">
        <v>1</v>
      </c>
      <c r="P34" s="67">
        <v>0</v>
      </c>
      <c r="AH34" t="s">
        <v>74</v>
      </c>
      <c r="AI34" s="95">
        <v>1</v>
      </c>
      <c r="AJ34" s="95">
        <v>3</v>
      </c>
      <c r="AK34" s="95">
        <v>11</v>
      </c>
      <c r="AL34" s="95">
        <v>0</v>
      </c>
      <c r="AM34" s="95">
        <v>2</v>
      </c>
      <c r="AN34" s="95">
        <v>0</v>
      </c>
      <c r="AO34" s="19">
        <f t="shared" si="0"/>
        <v>17</v>
      </c>
      <c r="BD34" s="95"/>
      <c r="BK34" s="2"/>
    </row>
    <row r="35" spans="1:63" x14ac:dyDescent="0.25">
      <c r="A35" s="3" t="s">
        <v>15</v>
      </c>
      <c r="B35" s="83">
        <v>600</v>
      </c>
      <c r="C35" s="83">
        <v>525</v>
      </c>
      <c r="D35" s="83">
        <v>58</v>
      </c>
      <c r="E35" s="83">
        <v>183</v>
      </c>
      <c r="F35" s="83">
        <v>1354</v>
      </c>
      <c r="G35" s="83">
        <v>325</v>
      </c>
      <c r="H35" s="83">
        <v>175</v>
      </c>
      <c r="I35" s="83">
        <v>22</v>
      </c>
      <c r="J35" s="83"/>
      <c r="K35" s="83">
        <v>32</v>
      </c>
      <c r="L35" s="95">
        <v>63</v>
      </c>
      <c r="M35" s="95">
        <v>16</v>
      </c>
      <c r="N35" s="95">
        <v>3</v>
      </c>
      <c r="O35" s="95">
        <v>0</v>
      </c>
      <c r="P35" s="24">
        <v>17</v>
      </c>
      <c r="AH35" t="s">
        <v>16</v>
      </c>
      <c r="AI35" s="95">
        <v>0</v>
      </c>
      <c r="AJ35" s="95">
        <v>0</v>
      </c>
      <c r="AK35" s="95">
        <v>0</v>
      </c>
      <c r="AL35" s="95">
        <v>0</v>
      </c>
      <c r="AM35" s="95">
        <v>0</v>
      </c>
      <c r="AN35" s="95">
        <v>0</v>
      </c>
      <c r="AO35" s="19">
        <f t="shared" si="0"/>
        <v>0</v>
      </c>
      <c r="BD35" s="95"/>
      <c r="BK35" s="2"/>
    </row>
    <row r="36" spans="1:63" x14ac:dyDescent="0.25">
      <c r="A36" s="3" t="s">
        <v>54</v>
      </c>
      <c r="B36" s="83"/>
      <c r="C36" s="83"/>
      <c r="D36" s="83"/>
      <c r="E36" s="83"/>
      <c r="F36" s="83"/>
      <c r="G36" s="83"/>
      <c r="H36" s="83"/>
      <c r="I36" s="83"/>
      <c r="J36" s="83"/>
      <c r="K36" s="83"/>
      <c r="L36" s="95">
        <v>1</v>
      </c>
      <c r="M36" s="95">
        <v>19</v>
      </c>
      <c r="N36" s="95">
        <v>0</v>
      </c>
      <c r="O36" s="95">
        <v>0</v>
      </c>
      <c r="P36" s="24">
        <v>0</v>
      </c>
      <c r="AH36" t="s">
        <v>17</v>
      </c>
      <c r="AI36" s="95">
        <v>0</v>
      </c>
      <c r="AJ36" s="95">
        <v>0</v>
      </c>
      <c r="AK36" s="95">
        <v>0</v>
      </c>
      <c r="AL36" s="95">
        <v>0</v>
      </c>
      <c r="AM36" s="95">
        <v>0</v>
      </c>
      <c r="AN36" s="95">
        <v>0</v>
      </c>
      <c r="AO36" s="19">
        <v>39</v>
      </c>
      <c r="BD36" s="95"/>
      <c r="BK36" s="2"/>
    </row>
    <row r="37" spans="1:63" x14ac:dyDescent="0.25">
      <c r="A37" s="3" t="s">
        <v>74</v>
      </c>
      <c r="B37" s="83"/>
      <c r="C37" s="83"/>
      <c r="D37" s="83"/>
      <c r="E37" s="83"/>
      <c r="F37" s="83"/>
      <c r="G37" s="83"/>
      <c r="H37" s="83"/>
      <c r="I37" s="83">
        <v>97</v>
      </c>
      <c r="J37" s="83">
        <v>71</v>
      </c>
      <c r="K37" s="83">
        <v>42</v>
      </c>
      <c r="L37" s="95">
        <v>75</v>
      </c>
      <c r="M37" s="95">
        <v>304</v>
      </c>
      <c r="N37" s="95">
        <v>43</v>
      </c>
      <c r="O37" s="95">
        <v>48</v>
      </c>
      <c r="P37" s="154">
        <v>17</v>
      </c>
      <c r="AH37" t="s">
        <v>55</v>
      </c>
      <c r="AI37" s="95">
        <v>0</v>
      </c>
      <c r="AJ37" s="95">
        <v>0</v>
      </c>
      <c r="AK37" s="95">
        <v>0</v>
      </c>
      <c r="AL37" s="95">
        <v>37</v>
      </c>
      <c r="AM37" s="95">
        <v>1</v>
      </c>
      <c r="AN37" s="95">
        <v>1</v>
      </c>
      <c r="AO37" s="19">
        <v>0</v>
      </c>
      <c r="BD37" s="95"/>
      <c r="BK37" s="2"/>
    </row>
    <row r="38" spans="1:63" x14ac:dyDescent="0.25">
      <c r="A38" s="3" t="s">
        <v>16</v>
      </c>
      <c r="B38" s="83"/>
      <c r="C38" s="83"/>
      <c r="D38" s="83"/>
      <c r="E38" s="83"/>
      <c r="F38" s="83"/>
      <c r="G38" s="83"/>
      <c r="H38" s="83"/>
      <c r="I38" s="83"/>
      <c r="J38" s="83"/>
      <c r="K38" s="83"/>
      <c r="L38" s="95"/>
      <c r="M38" s="95"/>
      <c r="N38" s="95">
        <v>0</v>
      </c>
      <c r="O38" s="95">
        <v>0</v>
      </c>
      <c r="P38" s="95">
        <v>0</v>
      </c>
      <c r="AH38" t="s">
        <v>164</v>
      </c>
      <c r="AI38" s="95">
        <v>0</v>
      </c>
      <c r="AJ38" s="95">
        <v>0</v>
      </c>
      <c r="AK38" s="95">
        <v>0</v>
      </c>
      <c r="AL38" s="95">
        <v>0</v>
      </c>
      <c r="AM38" s="95">
        <v>0</v>
      </c>
      <c r="AN38" s="95">
        <v>0</v>
      </c>
      <c r="AO38" s="19">
        <f t="shared" si="0"/>
        <v>0</v>
      </c>
      <c r="BD38" s="19"/>
      <c r="BK38" s="2"/>
    </row>
    <row r="39" spans="1:63" x14ac:dyDescent="0.25">
      <c r="A39" s="155" t="s">
        <v>17</v>
      </c>
      <c r="B39" s="29"/>
      <c r="C39" s="24"/>
      <c r="D39" s="24"/>
      <c r="E39" s="24">
        <v>100</v>
      </c>
      <c r="F39" s="24"/>
      <c r="G39" s="24"/>
      <c r="H39" s="24">
        <v>100</v>
      </c>
      <c r="I39" s="24"/>
      <c r="J39" s="24"/>
      <c r="K39" s="24">
        <v>1</v>
      </c>
      <c r="L39" s="154"/>
      <c r="M39" s="95"/>
      <c r="N39" s="95">
        <v>1</v>
      </c>
      <c r="O39" s="95">
        <v>1</v>
      </c>
      <c r="P39">
        <v>17</v>
      </c>
      <c r="AH39" s="1" t="s">
        <v>24</v>
      </c>
      <c r="AI39" s="95">
        <v>487</v>
      </c>
      <c r="AJ39" s="95">
        <v>862</v>
      </c>
      <c r="AK39" s="95">
        <v>7656</v>
      </c>
      <c r="AL39" s="95">
        <v>682</v>
      </c>
      <c r="AM39" s="95">
        <v>341</v>
      </c>
      <c r="AN39" s="95">
        <v>306</v>
      </c>
      <c r="AO39" s="19">
        <f t="shared" si="0"/>
        <v>10334</v>
      </c>
      <c r="AR39" s="2"/>
      <c r="AS39" s="2"/>
      <c r="AT39" s="2"/>
      <c r="AU39" s="2"/>
      <c r="BK39" s="2"/>
    </row>
    <row r="40" spans="1:63" s="2" customFormat="1" x14ac:dyDescent="0.25">
      <c r="A40" s="102" t="s">
        <v>164</v>
      </c>
      <c r="B40" s="156"/>
      <c r="C40" s="38"/>
      <c r="D40" s="38"/>
      <c r="E40" s="38"/>
      <c r="F40" s="38"/>
      <c r="G40" s="38"/>
      <c r="H40" s="38"/>
      <c r="I40" s="38"/>
      <c r="J40" s="38"/>
      <c r="K40" s="38"/>
      <c r="L40" s="117"/>
      <c r="M40" s="117">
        <v>5</v>
      </c>
      <c r="N40" s="117">
        <v>0</v>
      </c>
      <c r="O40" s="117">
        <v>0</v>
      </c>
      <c r="P40" s="95">
        <v>0</v>
      </c>
      <c r="Q40"/>
      <c r="R40"/>
    </row>
    <row r="41" spans="1:63" x14ac:dyDescent="0.25">
      <c r="A41" s="11" t="s">
        <v>24</v>
      </c>
      <c r="B41" s="83">
        <v>16664</v>
      </c>
      <c r="C41" s="83">
        <v>14849</v>
      </c>
      <c r="D41" s="83">
        <v>7123</v>
      </c>
      <c r="E41" s="83">
        <v>23478</v>
      </c>
      <c r="F41" s="83">
        <v>37437</v>
      </c>
      <c r="G41" s="83">
        <v>9872</v>
      </c>
      <c r="H41" s="83">
        <v>19628</v>
      </c>
      <c r="I41" s="83">
        <v>4994</v>
      </c>
      <c r="J41" s="83">
        <v>7314</v>
      </c>
      <c r="K41" s="83">
        <v>8858</v>
      </c>
      <c r="L41" s="95">
        <v>19309</v>
      </c>
      <c r="M41" s="95">
        <v>16815</v>
      </c>
      <c r="N41" s="95">
        <f>SUM(N9:N40)</f>
        <v>9402</v>
      </c>
      <c r="O41" s="95">
        <f>SUM(O9:O40)</f>
        <v>5776</v>
      </c>
      <c r="P41" s="214">
        <v>8932</v>
      </c>
      <c r="AH41" s="1" t="s">
        <v>272</v>
      </c>
      <c r="AI41" s="2"/>
      <c r="AJ41" s="2"/>
      <c r="AK41" s="2"/>
      <c r="AL41" s="2"/>
      <c r="AM41" s="2"/>
      <c r="AN41" s="2"/>
      <c r="AO41" s="2"/>
      <c r="AW41" s="95"/>
      <c r="AX41" s="95"/>
      <c r="AY41" s="95"/>
      <c r="AZ41" s="95"/>
      <c r="BA41" s="95"/>
      <c r="BB41" s="95"/>
      <c r="BC41" s="95"/>
      <c r="BD41" s="95"/>
      <c r="BK41" s="2"/>
    </row>
    <row r="42" spans="1:63" x14ac:dyDescent="0.25">
      <c r="A42" s="94" t="s">
        <v>128</v>
      </c>
      <c r="B42" s="19">
        <f>SUM(B41:H41)/7</f>
        <v>18435.857142857141</v>
      </c>
      <c r="M42" s="19"/>
      <c r="AH42" s="2" t="s">
        <v>271</v>
      </c>
      <c r="AI42" s="2" t="s">
        <v>20</v>
      </c>
      <c r="AJ42" s="2" t="s">
        <v>21</v>
      </c>
      <c r="AK42" s="2"/>
      <c r="AL42" s="2"/>
      <c r="AM42" s="2"/>
      <c r="AN42" s="2"/>
      <c r="AO42" s="2"/>
      <c r="BK42" s="2"/>
    </row>
    <row r="43" spans="1:63" x14ac:dyDescent="0.25">
      <c r="A43" s="94" t="s">
        <v>129</v>
      </c>
      <c r="B43" s="19">
        <f>SUM(I41:P41)/8</f>
        <v>10175</v>
      </c>
      <c r="C43" s="98">
        <f>B43/B42</f>
        <v>0.55191358455184392</v>
      </c>
      <c r="AH43" s="152" t="s">
        <v>19</v>
      </c>
      <c r="AI43" s="104">
        <v>26</v>
      </c>
      <c r="AJ43" s="104">
        <v>1</v>
      </c>
      <c r="AK43" s="104">
        <v>6</v>
      </c>
      <c r="AL43" s="104">
        <v>11</v>
      </c>
      <c r="AM43" s="104">
        <v>16</v>
      </c>
      <c r="AN43" s="104">
        <v>21</v>
      </c>
      <c r="AO43" s="115" t="s">
        <v>24</v>
      </c>
    </row>
    <row r="44" spans="1:63" x14ac:dyDescent="0.25">
      <c r="AH44" s="3" t="s">
        <v>1</v>
      </c>
      <c r="AI44" s="95">
        <v>4</v>
      </c>
      <c r="AJ44" s="95">
        <v>18</v>
      </c>
      <c r="AK44" s="95">
        <v>48</v>
      </c>
      <c r="AL44" s="95">
        <v>43</v>
      </c>
      <c r="AM44" s="95">
        <v>47</v>
      </c>
      <c r="AN44" s="95">
        <v>38</v>
      </c>
      <c r="AO44" s="19">
        <f>SUM(AI44:AN44)</f>
        <v>198</v>
      </c>
    </row>
    <row r="45" spans="1:63" x14ac:dyDescent="0.25">
      <c r="A45" t="s">
        <v>75</v>
      </c>
      <c r="B45">
        <v>1986</v>
      </c>
      <c r="C45">
        <v>1989</v>
      </c>
      <c r="D45">
        <v>1990</v>
      </c>
      <c r="E45">
        <v>1991</v>
      </c>
      <c r="F45">
        <v>1992</v>
      </c>
      <c r="G45">
        <v>1993</v>
      </c>
      <c r="H45">
        <v>1994</v>
      </c>
      <c r="I45">
        <v>2009</v>
      </c>
      <c r="J45">
        <v>2010</v>
      </c>
      <c r="K45">
        <v>2011</v>
      </c>
      <c r="L45">
        <v>2012</v>
      </c>
      <c r="M45">
        <v>2013</v>
      </c>
      <c r="N45">
        <v>2014</v>
      </c>
      <c r="O45" s="213">
        <v>2015</v>
      </c>
      <c r="P45">
        <v>2016</v>
      </c>
      <c r="AH45" s="3" t="s">
        <v>45</v>
      </c>
      <c r="AI45" s="95">
        <v>0</v>
      </c>
      <c r="AJ45" s="95">
        <v>0</v>
      </c>
      <c r="AK45" s="95">
        <v>0</v>
      </c>
      <c r="AL45" s="95">
        <v>0</v>
      </c>
      <c r="AM45" s="95">
        <v>0</v>
      </c>
      <c r="AN45" s="95">
        <v>0</v>
      </c>
      <c r="AO45" s="19">
        <f t="shared" ref="AO45:AO76" si="1">SUM(AI45:AN45)</f>
        <v>0</v>
      </c>
    </row>
    <row r="46" spans="1:63" x14ac:dyDescent="0.25">
      <c r="A46" s="2" t="s">
        <v>147</v>
      </c>
      <c r="B46" s="83">
        <v>16664</v>
      </c>
      <c r="C46" s="83">
        <v>14849</v>
      </c>
      <c r="D46" s="83">
        <v>7123</v>
      </c>
      <c r="E46" s="83">
        <v>23478</v>
      </c>
      <c r="F46" s="83">
        <v>37437</v>
      </c>
      <c r="G46" s="83">
        <v>9872</v>
      </c>
      <c r="H46" s="83">
        <v>19628</v>
      </c>
      <c r="AH46" s="3" t="s">
        <v>41</v>
      </c>
      <c r="AI46" s="95">
        <v>12</v>
      </c>
      <c r="AJ46" s="95">
        <v>1</v>
      </c>
      <c r="AK46" s="95">
        <v>7</v>
      </c>
      <c r="AL46" s="95">
        <v>2</v>
      </c>
      <c r="AM46" s="95">
        <v>0</v>
      </c>
      <c r="AN46" s="95">
        <v>1</v>
      </c>
      <c r="AO46" s="19">
        <f t="shared" si="1"/>
        <v>23</v>
      </c>
    </row>
    <row r="47" spans="1:63" x14ac:dyDescent="0.25">
      <c r="A47" s="9" t="s">
        <v>148</v>
      </c>
      <c r="I47" s="83">
        <v>4994</v>
      </c>
      <c r="J47" s="83">
        <v>7314</v>
      </c>
      <c r="K47" s="83">
        <v>8858</v>
      </c>
      <c r="L47" s="95">
        <v>19309</v>
      </c>
      <c r="M47" s="95">
        <v>16815</v>
      </c>
      <c r="N47" s="95">
        <v>9402</v>
      </c>
      <c r="O47" s="95">
        <v>5776</v>
      </c>
      <c r="P47" s="95">
        <v>8932</v>
      </c>
      <c r="AH47" s="3" t="s">
        <v>2</v>
      </c>
      <c r="AI47" s="95">
        <v>19</v>
      </c>
      <c r="AJ47" s="95">
        <v>26</v>
      </c>
      <c r="AK47" s="95">
        <v>7</v>
      </c>
      <c r="AL47" s="95">
        <v>7</v>
      </c>
      <c r="AM47" s="95">
        <v>4</v>
      </c>
      <c r="AN47" s="95">
        <v>2</v>
      </c>
      <c r="AO47" s="19">
        <f t="shared" si="1"/>
        <v>65</v>
      </c>
    </row>
    <row r="48" spans="1:63" x14ac:dyDescent="0.25">
      <c r="AH48" s="3" t="s">
        <v>43</v>
      </c>
      <c r="AI48" s="95">
        <v>0</v>
      </c>
      <c r="AJ48" s="95">
        <v>0</v>
      </c>
      <c r="AK48" s="95">
        <v>0</v>
      </c>
      <c r="AL48" s="95">
        <v>0</v>
      </c>
      <c r="AM48" s="95">
        <v>0</v>
      </c>
      <c r="AN48" s="95">
        <v>0</v>
      </c>
      <c r="AO48" s="19">
        <f t="shared" si="1"/>
        <v>0</v>
      </c>
    </row>
    <row r="49" spans="1:41" x14ac:dyDescent="0.25">
      <c r="B49" s="1"/>
      <c r="C49" s="1"/>
      <c r="D49" s="1"/>
      <c r="E49" s="1"/>
      <c r="F49" s="1"/>
      <c r="G49" s="1"/>
      <c r="H49" s="1"/>
      <c r="I49" s="2"/>
      <c r="J49" s="2"/>
      <c r="K49" s="2"/>
      <c r="L49" s="2"/>
      <c r="AH49" s="3" t="s">
        <v>3</v>
      </c>
      <c r="AI49" s="95">
        <v>1</v>
      </c>
      <c r="AJ49" s="95">
        <v>5</v>
      </c>
      <c r="AK49" s="95">
        <v>2</v>
      </c>
      <c r="AL49" s="95">
        <v>1</v>
      </c>
      <c r="AM49" s="95">
        <v>0</v>
      </c>
      <c r="AN49" s="95">
        <v>1</v>
      </c>
      <c r="AO49" s="19">
        <f t="shared" si="1"/>
        <v>10</v>
      </c>
    </row>
    <row r="50" spans="1:41" x14ac:dyDescent="0.25">
      <c r="A50" s="44" t="s">
        <v>145</v>
      </c>
      <c r="B50" s="2"/>
      <c r="C50" s="2"/>
      <c r="D50" s="2"/>
      <c r="E50" s="2"/>
      <c r="F50" s="2"/>
      <c r="G50" s="2"/>
      <c r="H50" s="2"/>
      <c r="I50" s="2"/>
      <c r="J50" s="2"/>
      <c r="K50" s="2"/>
      <c r="L50" s="2"/>
      <c r="AH50" s="3" t="s">
        <v>4</v>
      </c>
      <c r="AI50" s="95">
        <v>1</v>
      </c>
      <c r="AJ50" s="95">
        <v>0</v>
      </c>
      <c r="AK50" s="95">
        <v>0</v>
      </c>
      <c r="AL50" s="95">
        <v>0</v>
      </c>
      <c r="AM50" s="95">
        <v>0</v>
      </c>
      <c r="AN50" s="95">
        <v>0</v>
      </c>
      <c r="AO50" s="19">
        <f t="shared" si="1"/>
        <v>1</v>
      </c>
    </row>
    <row r="51" spans="1:41" x14ac:dyDescent="0.25">
      <c r="A51" s="2"/>
      <c r="B51" s="2"/>
      <c r="C51" s="2"/>
      <c r="D51" s="2"/>
      <c r="E51" s="2"/>
      <c r="F51" s="2"/>
      <c r="G51" s="2"/>
      <c r="H51" s="2"/>
      <c r="I51" s="2"/>
      <c r="J51" s="2"/>
      <c r="K51" s="2"/>
      <c r="L51" s="2"/>
      <c r="M51" s="2"/>
      <c r="AH51" s="3" t="s">
        <v>5</v>
      </c>
      <c r="AI51" s="95">
        <v>0</v>
      </c>
      <c r="AJ51" s="95">
        <v>0</v>
      </c>
      <c r="AK51" s="95">
        <v>0</v>
      </c>
      <c r="AL51" s="95">
        <v>0</v>
      </c>
      <c r="AM51" s="95">
        <v>0</v>
      </c>
      <c r="AN51" s="95">
        <v>0</v>
      </c>
      <c r="AO51" s="19">
        <f t="shared" si="1"/>
        <v>0</v>
      </c>
    </row>
    <row r="52" spans="1:41" x14ac:dyDescent="0.25">
      <c r="A52" s="2" t="s">
        <v>237</v>
      </c>
      <c r="B52" s="2"/>
      <c r="C52" s="2"/>
      <c r="D52" s="2"/>
      <c r="E52" s="2"/>
      <c r="F52" s="2"/>
      <c r="G52" s="2"/>
      <c r="H52" s="2"/>
      <c r="I52" s="2"/>
      <c r="J52" s="2"/>
      <c r="K52" s="2"/>
      <c r="L52" s="2"/>
      <c r="M52" s="2"/>
      <c r="N52" s="2"/>
      <c r="O52" s="2"/>
      <c r="P52" s="2"/>
      <c r="AH52" s="3" t="s">
        <v>7</v>
      </c>
      <c r="AI52" s="95">
        <v>0</v>
      </c>
      <c r="AJ52" s="95">
        <v>0</v>
      </c>
      <c r="AK52" s="95">
        <v>0</v>
      </c>
      <c r="AL52" s="95">
        <v>0</v>
      </c>
      <c r="AM52" s="95">
        <v>8</v>
      </c>
      <c r="AN52" s="95">
        <v>2</v>
      </c>
      <c r="AO52" s="19">
        <f t="shared" si="1"/>
        <v>10</v>
      </c>
    </row>
    <row r="53" spans="1:41" x14ac:dyDescent="0.25">
      <c r="A53" s="2" t="s">
        <v>240</v>
      </c>
      <c r="B53" s="2"/>
      <c r="C53" s="2"/>
      <c r="D53" s="2"/>
      <c r="E53" s="2"/>
      <c r="F53" s="2"/>
      <c r="G53" s="2"/>
      <c r="H53" s="2"/>
      <c r="I53" s="2"/>
      <c r="J53" s="2"/>
      <c r="K53" s="2"/>
      <c r="L53" s="2"/>
      <c r="M53" s="2"/>
      <c r="N53" s="2"/>
      <c r="O53" s="2"/>
      <c r="P53" s="2"/>
      <c r="AH53" s="3" t="s">
        <v>50</v>
      </c>
      <c r="AI53" s="95">
        <v>0</v>
      </c>
      <c r="AJ53" s="95">
        <v>0</v>
      </c>
      <c r="AK53" s="95">
        <v>1</v>
      </c>
      <c r="AL53" s="95">
        <v>0</v>
      </c>
      <c r="AM53" s="95">
        <v>0</v>
      </c>
      <c r="AN53" s="95">
        <v>0</v>
      </c>
      <c r="AO53" s="19">
        <f t="shared" si="1"/>
        <v>1</v>
      </c>
    </row>
    <row r="54" spans="1:41" x14ac:dyDescent="0.25">
      <c r="A54" s="2" t="s">
        <v>270</v>
      </c>
      <c r="B54" s="2"/>
      <c r="C54" s="2"/>
      <c r="D54" s="2"/>
      <c r="E54" s="2"/>
      <c r="F54" s="2"/>
      <c r="G54" s="2"/>
      <c r="H54" s="2"/>
      <c r="I54" s="2"/>
      <c r="J54" s="2"/>
      <c r="K54" s="2"/>
      <c r="L54" s="2"/>
      <c r="M54" s="2"/>
      <c r="N54" s="2"/>
      <c r="O54" s="2"/>
      <c r="P54" s="2"/>
      <c r="AH54" s="3" t="s">
        <v>51</v>
      </c>
      <c r="AI54" s="95">
        <v>0</v>
      </c>
      <c r="AJ54" s="95">
        <v>0</v>
      </c>
      <c r="AK54" s="95">
        <v>0</v>
      </c>
      <c r="AL54" s="95">
        <v>0</v>
      </c>
      <c r="AM54" s="95">
        <v>0</v>
      </c>
      <c r="AN54" s="95">
        <v>0</v>
      </c>
      <c r="AO54" s="19">
        <f t="shared" si="1"/>
        <v>0</v>
      </c>
    </row>
    <row r="55" spans="1:41" x14ac:dyDescent="0.25">
      <c r="A55" s="2"/>
      <c r="B55" s="1"/>
      <c r="C55" s="1"/>
      <c r="D55" s="1"/>
      <c r="E55" s="1"/>
      <c r="F55" s="1"/>
      <c r="G55" s="1"/>
      <c r="H55" s="1"/>
      <c r="I55" s="33" t="s">
        <v>112</v>
      </c>
      <c r="J55" s="33" t="s">
        <v>72</v>
      </c>
      <c r="K55" s="33" t="s">
        <v>112</v>
      </c>
      <c r="L55" s="33" t="s">
        <v>72</v>
      </c>
      <c r="M55" s="33" t="s">
        <v>112</v>
      </c>
      <c r="N55" s="33" t="s">
        <v>72</v>
      </c>
      <c r="O55" s="33" t="s">
        <v>112</v>
      </c>
      <c r="P55" s="33" t="s">
        <v>72</v>
      </c>
      <c r="Q55" s="33" t="s">
        <v>112</v>
      </c>
      <c r="R55" s="33" t="s">
        <v>72</v>
      </c>
      <c r="S55" s="33" t="s">
        <v>112</v>
      </c>
      <c r="T55" s="33" t="s">
        <v>72</v>
      </c>
      <c r="U55" s="33" t="s">
        <v>112</v>
      </c>
      <c r="V55" s="33" t="s">
        <v>72</v>
      </c>
      <c r="W55" s="33" t="s">
        <v>112</v>
      </c>
      <c r="X55" s="33" t="s">
        <v>72</v>
      </c>
      <c r="AH55" s="3" t="s">
        <v>42</v>
      </c>
      <c r="AI55" s="95">
        <v>0</v>
      </c>
      <c r="AJ55" s="95">
        <v>0</v>
      </c>
      <c r="AK55" s="95">
        <v>1</v>
      </c>
      <c r="AL55" s="95">
        <v>1</v>
      </c>
      <c r="AM55" s="95">
        <v>0</v>
      </c>
      <c r="AN55" s="95">
        <v>0</v>
      </c>
      <c r="AO55" s="19">
        <f t="shared" si="1"/>
        <v>2</v>
      </c>
    </row>
    <row r="56" spans="1:41" x14ac:dyDescent="0.25">
      <c r="A56" s="2"/>
      <c r="B56" s="1"/>
      <c r="C56" s="1"/>
      <c r="D56" s="1"/>
      <c r="E56" s="1"/>
      <c r="F56" s="1"/>
      <c r="G56" s="1"/>
      <c r="H56" s="1"/>
      <c r="I56" s="33" t="s">
        <v>113</v>
      </c>
      <c r="J56" s="33" t="s">
        <v>73</v>
      </c>
      <c r="K56" s="33" t="s">
        <v>113</v>
      </c>
      <c r="L56" s="33" t="s">
        <v>73</v>
      </c>
      <c r="M56" s="33" t="s">
        <v>113</v>
      </c>
      <c r="N56" s="33" t="s">
        <v>73</v>
      </c>
      <c r="O56" s="33" t="s">
        <v>113</v>
      </c>
      <c r="P56" s="33" t="s">
        <v>73</v>
      </c>
      <c r="Q56" s="33" t="s">
        <v>113</v>
      </c>
      <c r="R56" s="33" t="s">
        <v>73</v>
      </c>
      <c r="S56" s="33" t="s">
        <v>113</v>
      </c>
      <c r="T56" s="33" t="s">
        <v>73</v>
      </c>
      <c r="U56" s="33" t="s">
        <v>113</v>
      </c>
      <c r="V56" s="33" t="s">
        <v>73</v>
      </c>
      <c r="W56" s="33" t="s">
        <v>113</v>
      </c>
      <c r="X56" s="33" t="s">
        <v>73</v>
      </c>
      <c r="AC56" s="2"/>
      <c r="AH56" s="3" t="s">
        <v>8</v>
      </c>
      <c r="AI56" s="95">
        <v>0</v>
      </c>
      <c r="AJ56" s="95">
        <v>0</v>
      </c>
      <c r="AK56" s="95">
        <v>0</v>
      </c>
      <c r="AL56" s="95">
        <v>0</v>
      </c>
      <c r="AM56" s="95">
        <v>28</v>
      </c>
      <c r="AN56" s="95">
        <v>0</v>
      </c>
      <c r="AO56" s="19">
        <f t="shared" si="1"/>
        <v>28</v>
      </c>
    </row>
    <row r="57" spans="1:41" x14ac:dyDescent="0.25">
      <c r="A57" s="6" t="s">
        <v>19</v>
      </c>
      <c r="B57" s="141">
        <v>1986</v>
      </c>
      <c r="C57" s="141">
        <v>1989</v>
      </c>
      <c r="D57" s="141">
        <v>1990</v>
      </c>
      <c r="E57" s="141">
        <v>1991</v>
      </c>
      <c r="F57" s="141">
        <v>1992</v>
      </c>
      <c r="G57" s="141">
        <v>1993</v>
      </c>
      <c r="H57" s="141">
        <v>1994</v>
      </c>
      <c r="I57" s="141">
        <v>2009</v>
      </c>
      <c r="J57" s="141">
        <v>2009</v>
      </c>
      <c r="K57" s="141">
        <v>2010</v>
      </c>
      <c r="L57" s="141">
        <v>2010</v>
      </c>
      <c r="M57" s="141">
        <v>2011</v>
      </c>
      <c r="N57" s="141">
        <v>2011</v>
      </c>
      <c r="O57" s="141">
        <v>2012</v>
      </c>
      <c r="P57" s="141">
        <v>2012</v>
      </c>
      <c r="Q57" s="141">
        <v>2013</v>
      </c>
      <c r="R57" s="141">
        <v>2013</v>
      </c>
      <c r="S57" s="141">
        <v>2014</v>
      </c>
      <c r="T57" s="141">
        <v>2014</v>
      </c>
      <c r="U57" s="141">
        <v>2015</v>
      </c>
      <c r="V57" s="141">
        <v>2015</v>
      </c>
      <c r="W57" s="141">
        <v>2016</v>
      </c>
      <c r="X57" s="141">
        <v>2016</v>
      </c>
      <c r="AC57" s="2"/>
      <c r="AH57" s="3" t="s">
        <v>9</v>
      </c>
      <c r="AI57" s="95">
        <v>205</v>
      </c>
      <c r="AJ57" s="95">
        <v>95</v>
      </c>
      <c r="AK57" s="95">
        <v>268</v>
      </c>
      <c r="AL57" s="95">
        <v>65</v>
      </c>
      <c r="AM57" s="95">
        <v>0</v>
      </c>
      <c r="AN57" s="95">
        <v>0</v>
      </c>
      <c r="AO57" s="19">
        <f t="shared" si="1"/>
        <v>633</v>
      </c>
    </row>
    <row r="58" spans="1:41" x14ac:dyDescent="0.25">
      <c r="A58" s="3" t="s">
        <v>1</v>
      </c>
      <c r="B58" s="83">
        <v>6</v>
      </c>
      <c r="C58" s="83">
        <v>8</v>
      </c>
      <c r="D58" s="83">
        <v>1</v>
      </c>
      <c r="E58" s="83">
        <v>9</v>
      </c>
      <c r="F58" s="83">
        <v>27</v>
      </c>
      <c r="G58" s="83">
        <v>22</v>
      </c>
      <c r="H58" s="83">
        <v>28</v>
      </c>
      <c r="I58" s="83">
        <v>164</v>
      </c>
      <c r="J58" s="83">
        <v>159</v>
      </c>
      <c r="K58" s="83">
        <v>190</v>
      </c>
      <c r="L58" s="83">
        <v>158</v>
      </c>
      <c r="M58" s="83">
        <v>147</v>
      </c>
      <c r="N58" s="83">
        <v>142</v>
      </c>
      <c r="O58" s="95">
        <v>121</v>
      </c>
      <c r="P58" s="95">
        <v>118</v>
      </c>
      <c r="Q58" s="95">
        <v>92</v>
      </c>
      <c r="R58" s="95">
        <v>86</v>
      </c>
      <c r="S58" s="95">
        <v>208</v>
      </c>
      <c r="T58" s="95">
        <v>203</v>
      </c>
      <c r="U58" s="95">
        <v>239</v>
      </c>
      <c r="V58" s="95">
        <v>231</v>
      </c>
      <c r="W58" s="95">
        <v>214</v>
      </c>
      <c r="X58" s="19">
        <v>198</v>
      </c>
      <c r="AC58" s="2"/>
      <c r="AH58" s="3" t="s">
        <v>44</v>
      </c>
      <c r="AI58" s="95">
        <v>0</v>
      </c>
      <c r="AJ58" s="95">
        <v>4</v>
      </c>
      <c r="AK58" s="95">
        <v>2</v>
      </c>
      <c r="AL58" s="95">
        <v>0</v>
      </c>
      <c r="AM58" s="95">
        <v>0</v>
      </c>
      <c r="AN58" s="95">
        <v>0</v>
      </c>
      <c r="AO58" s="19">
        <f t="shared" si="1"/>
        <v>6</v>
      </c>
    </row>
    <row r="59" spans="1:41" x14ac:dyDescent="0.25">
      <c r="A59" s="3" t="s">
        <v>45</v>
      </c>
      <c r="B59" s="83"/>
      <c r="C59" s="83"/>
      <c r="D59" s="83">
        <v>5</v>
      </c>
      <c r="E59" s="83">
        <v>26</v>
      </c>
      <c r="F59" s="83">
        <v>9</v>
      </c>
      <c r="G59" s="83"/>
      <c r="H59" s="83">
        <v>1</v>
      </c>
      <c r="I59" s="83">
        <v>3</v>
      </c>
      <c r="J59" s="83">
        <v>3</v>
      </c>
      <c r="K59" s="83"/>
      <c r="L59" s="83"/>
      <c r="M59" s="83">
        <v>1</v>
      </c>
      <c r="N59" s="83"/>
      <c r="O59" s="95">
        <v>1</v>
      </c>
      <c r="P59" s="95">
        <v>1</v>
      </c>
      <c r="Q59" s="95">
        <v>10</v>
      </c>
      <c r="R59" s="95">
        <v>2</v>
      </c>
      <c r="S59" s="95">
        <v>0</v>
      </c>
      <c r="T59" s="95">
        <v>0</v>
      </c>
      <c r="U59" s="95">
        <v>0</v>
      </c>
      <c r="V59" s="95">
        <v>0</v>
      </c>
      <c r="W59" s="95">
        <v>0</v>
      </c>
      <c r="X59" s="19">
        <v>0</v>
      </c>
      <c r="AC59" s="2"/>
      <c r="AH59" s="3" t="s">
        <v>10</v>
      </c>
      <c r="AI59" s="95">
        <v>15</v>
      </c>
      <c r="AJ59" s="95">
        <v>16</v>
      </c>
      <c r="AK59" s="95">
        <v>15</v>
      </c>
      <c r="AL59" s="95">
        <v>2</v>
      </c>
      <c r="AM59" s="95">
        <v>0</v>
      </c>
      <c r="AN59" s="95">
        <v>0</v>
      </c>
      <c r="AO59" s="19">
        <f t="shared" si="1"/>
        <v>48</v>
      </c>
    </row>
    <row r="60" spans="1:41" x14ac:dyDescent="0.25">
      <c r="A60" s="3" t="s">
        <v>41</v>
      </c>
      <c r="B60" s="83"/>
      <c r="C60" s="83"/>
      <c r="D60" s="83"/>
      <c r="E60" s="83"/>
      <c r="F60" s="83"/>
      <c r="G60" s="83"/>
      <c r="H60" s="83">
        <v>7</v>
      </c>
      <c r="I60" s="83">
        <v>4</v>
      </c>
      <c r="J60" s="83">
        <v>4</v>
      </c>
      <c r="K60" s="83">
        <v>39</v>
      </c>
      <c r="L60" s="83">
        <v>39</v>
      </c>
      <c r="M60" s="83">
        <v>5</v>
      </c>
      <c r="N60" s="83">
        <v>2</v>
      </c>
      <c r="O60" s="95">
        <v>92</v>
      </c>
      <c r="P60" s="95">
        <v>90</v>
      </c>
      <c r="Q60" s="95">
        <v>93</v>
      </c>
      <c r="R60" s="95">
        <v>89</v>
      </c>
      <c r="S60" s="95">
        <v>17</v>
      </c>
      <c r="T60" s="95">
        <v>15</v>
      </c>
      <c r="U60" s="95">
        <v>4</v>
      </c>
      <c r="V60" s="95">
        <v>4</v>
      </c>
      <c r="W60" s="95">
        <v>23</v>
      </c>
      <c r="X60" s="19">
        <v>23</v>
      </c>
      <c r="AC60" s="2"/>
      <c r="AH60" s="3" t="s">
        <v>11</v>
      </c>
      <c r="AI60" s="95">
        <v>55</v>
      </c>
      <c r="AJ60" s="95">
        <v>419</v>
      </c>
      <c r="AK60" s="95">
        <v>50</v>
      </c>
      <c r="AL60" s="95">
        <v>155</v>
      </c>
      <c r="AM60" s="95">
        <v>125</v>
      </c>
      <c r="AN60" s="95">
        <v>125</v>
      </c>
      <c r="AO60" s="19">
        <f t="shared" si="1"/>
        <v>929</v>
      </c>
    </row>
    <row r="61" spans="1:41" x14ac:dyDescent="0.25">
      <c r="A61" s="3" t="s">
        <v>2</v>
      </c>
      <c r="B61" s="83">
        <v>275</v>
      </c>
      <c r="C61" s="83">
        <v>1</v>
      </c>
      <c r="D61" s="83">
        <v>86</v>
      </c>
      <c r="E61" s="83">
        <v>52</v>
      </c>
      <c r="F61" s="83">
        <v>244</v>
      </c>
      <c r="G61" s="83">
        <v>51</v>
      </c>
      <c r="H61" s="83">
        <v>79</v>
      </c>
      <c r="I61" s="83">
        <v>177</v>
      </c>
      <c r="J61" s="83">
        <v>170</v>
      </c>
      <c r="K61" s="83">
        <v>309</v>
      </c>
      <c r="L61" s="83">
        <v>307</v>
      </c>
      <c r="M61" s="83">
        <v>242</v>
      </c>
      <c r="N61" s="83">
        <v>241</v>
      </c>
      <c r="O61" s="95">
        <v>353</v>
      </c>
      <c r="P61" s="95">
        <v>351</v>
      </c>
      <c r="Q61" s="95">
        <v>205</v>
      </c>
      <c r="R61" s="95">
        <v>204</v>
      </c>
      <c r="S61" s="95">
        <v>110</v>
      </c>
      <c r="T61" s="95">
        <v>107</v>
      </c>
      <c r="U61" s="95">
        <v>210</v>
      </c>
      <c r="V61" s="95">
        <v>201</v>
      </c>
      <c r="W61" s="95">
        <v>82</v>
      </c>
      <c r="X61" s="19">
        <v>65</v>
      </c>
      <c r="AC61" s="2"/>
      <c r="AH61" s="3" t="s">
        <v>12</v>
      </c>
      <c r="AI61" s="95">
        <v>16</v>
      </c>
      <c r="AJ61" s="95">
        <v>163</v>
      </c>
      <c r="AK61" s="95">
        <v>20</v>
      </c>
      <c r="AL61" s="95">
        <v>35</v>
      </c>
      <c r="AM61" s="95">
        <v>6</v>
      </c>
      <c r="AN61" s="95">
        <v>2</v>
      </c>
      <c r="AO61" s="19">
        <f t="shared" si="1"/>
        <v>242</v>
      </c>
    </row>
    <row r="62" spans="1:41" x14ac:dyDescent="0.25">
      <c r="A62" s="3" t="s">
        <v>43</v>
      </c>
      <c r="B62" s="83"/>
      <c r="C62" s="83"/>
      <c r="D62" s="83"/>
      <c r="E62" s="83"/>
      <c r="F62" s="83"/>
      <c r="G62" s="83"/>
      <c r="H62" s="83"/>
      <c r="I62" s="83">
        <v>11</v>
      </c>
      <c r="J62" s="83"/>
      <c r="K62" s="83">
        <v>7</v>
      </c>
      <c r="L62" s="83">
        <v>1</v>
      </c>
      <c r="M62" s="83">
        <v>7</v>
      </c>
      <c r="N62" s="83"/>
      <c r="O62" s="95">
        <v>8</v>
      </c>
      <c r="P62" s="95"/>
      <c r="Q62" s="95">
        <v>2</v>
      </c>
      <c r="R62" s="95"/>
      <c r="S62" s="95">
        <v>5</v>
      </c>
      <c r="T62" s="95">
        <v>0</v>
      </c>
      <c r="U62" s="95">
        <v>10</v>
      </c>
      <c r="V62" s="95">
        <v>0</v>
      </c>
      <c r="W62" s="95">
        <v>13</v>
      </c>
      <c r="X62" s="19">
        <v>0</v>
      </c>
      <c r="AC62" s="2"/>
      <c r="AH62" s="3" t="s">
        <v>32</v>
      </c>
      <c r="AI62" s="95">
        <v>0</v>
      </c>
      <c r="AJ62" s="95">
        <v>0</v>
      </c>
      <c r="AK62" s="95">
        <v>0</v>
      </c>
      <c r="AL62" s="95">
        <v>0</v>
      </c>
      <c r="AM62" s="95">
        <v>0</v>
      </c>
      <c r="AN62" s="95">
        <v>1</v>
      </c>
      <c r="AO62" s="19">
        <f t="shared" si="1"/>
        <v>1</v>
      </c>
    </row>
    <row r="63" spans="1:41" x14ac:dyDescent="0.25">
      <c r="A63" s="3" t="s">
        <v>3</v>
      </c>
      <c r="B63" s="83"/>
      <c r="C63" s="83"/>
      <c r="D63" s="83"/>
      <c r="E63" s="83"/>
      <c r="F63" s="83">
        <v>17</v>
      </c>
      <c r="G63" s="83">
        <v>4</v>
      </c>
      <c r="H63" s="83"/>
      <c r="I63" s="83">
        <v>20</v>
      </c>
      <c r="J63" s="83">
        <v>7</v>
      </c>
      <c r="K63" s="83">
        <v>30</v>
      </c>
      <c r="L63" s="83">
        <v>13</v>
      </c>
      <c r="M63" s="83">
        <v>50</v>
      </c>
      <c r="N63" s="83">
        <v>19</v>
      </c>
      <c r="O63" s="95">
        <v>60</v>
      </c>
      <c r="P63" s="95">
        <v>44</v>
      </c>
      <c r="Q63" s="95">
        <v>54</v>
      </c>
      <c r="R63" s="95">
        <v>18</v>
      </c>
      <c r="S63" s="95">
        <v>19</v>
      </c>
      <c r="T63" s="95">
        <v>6</v>
      </c>
      <c r="U63" s="95">
        <v>30</v>
      </c>
      <c r="V63" s="95">
        <v>13</v>
      </c>
      <c r="W63" s="95">
        <v>37</v>
      </c>
      <c r="X63" s="19">
        <v>10</v>
      </c>
      <c r="AC63" s="2"/>
      <c r="AH63" s="3" t="s">
        <v>18</v>
      </c>
      <c r="AI63" s="95">
        <v>0</v>
      </c>
      <c r="AJ63" s="95">
        <v>30</v>
      </c>
      <c r="AK63" s="95">
        <v>6120</v>
      </c>
      <c r="AL63" s="95">
        <v>20</v>
      </c>
      <c r="AM63" s="95">
        <v>1</v>
      </c>
      <c r="AN63" s="95">
        <v>4</v>
      </c>
      <c r="AO63" s="19">
        <f t="shared" si="1"/>
        <v>6175</v>
      </c>
    </row>
    <row r="64" spans="1:41" x14ac:dyDescent="0.25">
      <c r="A64" s="3" t="s">
        <v>4</v>
      </c>
      <c r="B64" s="84"/>
      <c r="C64" s="83"/>
      <c r="D64" s="83"/>
      <c r="E64" s="83"/>
      <c r="F64" s="83"/>
      <c r="G64" s="83"/>
      <c r="H64" s="83"/>
      <c r="I64" s="83"/>
      <c r="J64" s="83"/>
      <c r="K64" s="83">
        <v>21</v>
      </c>
      <c r="L64" s="83">
        <v>20</v>
      </c>
      <c r="M64" s="83">
        <v>3</v>
      </c>
      <c r="N64" s="83">
        <v>3</v>
      </c>
      <c r="O64" s="95">
        <v>3</v>
      </c>
      <c r="P64" s="95">
        <v>3</v>
      </c>
      <c r="Q64" s="95">
        <v>9</v>
      </c>
      <c r="R64" s="95">
        <v>3</v>
      </c>
      <c r="S64" s="95">
        <v>4</v>
      </c>
      <c r="T64" s="95">
        <v>4</v>
      </c>
      <c r="U64" s="95">
        <v>10</v>
      </c>
      <c r="V64" s="95">
        <v>3</v>
      </c>
      <c r="W64" s="95">
        <v>1</v>
      </c>
      <c r="X64" s="19">
        <v>1</v>
      </c>
      <c r="AC64" s="2"/>
      <c r="AH64" s="3" t="s">
        <v>46</v>
      </c>
      <c r="AI64" s="95">
        <v>0</v>
      </c>
      <c r="AJ64" s="95">
        <v>0</v>
      </c>
      <c r="AK64" s="95">
        <v>0</v>
      </c>
      <c r="AL64" s="95">
        <v>0</v>
      </c>
      <c r="AM64" s="95">
        <v>0</v>
      </c>
      <c r="AN64" s="95">
        <v>0</v>
      </c>
      <c r="AO64" s="19">
        <f t="shared" si="1"/>
        <v>0</v>
      </c>
    </row>
    <row r="65" spans="1:42" x14ac:dyDescent="0.25">
      <c r="A65" s="3" t="s">
        <v>5</v>
      </c>
      <c r="B65" s="84"/>
      <c r="C65" s="83"/>
      <c r="D65" s="83"/>
      <c r="E65" s="83"/>
      <c r="F65" s="83"/>
      <c r="G65" s="83"/>
      <c r="H65" s="83"/>
      <c r="I65" s="83"/>
      <c r="J65" s="83"/>
      <c r="K65" s="83">
        <v>8</v>
      </c>
      <c r="L65" s="83">
        <v>3</v>
      </c>
      <c r="M65" s="83"/>
      <c r="N65" s="83"/>
      <c r="O65" s="95">
        <v>2</v>
      </c>
      <c r="P65" s="95">
        <v>2</v>
      </c>
      <c r="Q65" s="95">
        <v>2</v>
      </c>
      <c r="R65" s="95">
        <v>2</v>
      </c>
      <c r="S65" s="95">
        <v>0</v>
      </c>
      <c r="T65" s="95">
        <v>0</v>
      </c>
      <c r="U65" s="95">
        <v>5</v>
      </c>
      <c r="V65" s="95">
        <v>2</v>
      </c>
      <c r="W65" s="95">
        <v>0</v>
      </c>
      <c r="X65" s="19">
        <v>0</v>
      </c>
      <c r="AC65" s="2"/>
      <c r="AH65" s="3" t="s">
        <v>13</v>
      </c>
      <c r="AI65" s="95">
        <v>0</v>
      </c>
      <c r="AJ65" s="95">
        <v>0</v>
      </c>
      <c r="AK65" s="95">
        <v>0</v>
      </c>
      <c r="AL65" s="95">
        <v>0</v>
      </c>
      <c r="AM65" s="95">
        <v>0</v>
      </c>
      <c r="AN65" s="95">
        <v>0</v>
      </c>
      <c r="AO65" s="19">
        <f t="shared" si="1"/>
        <v>0</v>
      </c>
    </row>
    <row r="66" spans="1:42" x14ac:dyDescent="0.25">
      <c r="A66" s="3" t="s">
        <v>7</v>
      </c>
      <c r="B66" s="83"/>
      <c r="C66" s="83"/>
      <c r="D66" s="83"/>
      <c r="E66" s="83">
        <v>1</v>
      </c>
      <c r="F66" s="83">
        <v>9</v>
      </c>
      <c r="G66" s="83">
        <v>1</v>
      </c>
      <c r="H66" s="83"/>
      <c r="I66" s="83">
        <v>10</v>
      </c>
      <c r="J66" s="83">
        <v>2</v>
      </c>
      <c r="K66" s="83">
        <v>9</v>
      </c>
      <c r="L66" s="83">
        <v>6</v>
      </c>
      <c r="M66" s="83">
        <v>16</v>
      </c>
      <c r="N66" s="83">
        <v>14</v>
      </c>
      <c r="O66" s="95">
        <v>19</v>
      </c>
      <c r="P66" s="95">
        <v>11</v>
      </c>
      <c r="Q66" s="95">
        <v>65</v>
      </c>
      <c r="R66" s="95">
        <v>59</v>
      </c>
      <c r="S66" s="95">
        <v>26</v>
      </c>
      <c r="T66" s="95">
        <v>19</v>
      </c>
      <c r="U66" s="95">
        <v>28</v>
      </c>
      <c r="V66" s="95">
        <v>7</v>
      </c>
      <c r="W66" s="95">
        <v>41</v>
      </c>
      <c r="X66" s="19">
        <v>10</v>
      </c>
      <c r="AC66" s="2"/>
      <c r="AH66" s="3" t="s">
        <v>14</v>
      </c>
      <c r="AI66" s="95">
        <v>107</v>
      </c>
      <c r="AJ66" s="95">
        <v>29</v>
      </c>
      <c r="AK66" s="95">
        <v>306</v>
      </c>
      <c r="AL66" s="95">
        <v>7</v>
      </c>
      <c r="AM66" s="95">
        <v>4</v>
      </c>
      <c r="AN66" s="95">
        <v>54</v>
      </c>
      <c r="AO66" s="19">
        <f t="shared" si="1"/>
        <v>507</v>
      </c>
    </row>
    <row r="67" spans="1:42" x14ac:dyDescent="0.25">
      <c r="A67" s="3" t="s">
        <v>50</v>
      </c>
      <c r="B67" s="83"/>
      <c r="C67" s="83"/>
      <c r="D67" s="83"/>
      <c r="E67" s="83">
        <v>1</v>
      </c>
      <c r="F67" s="83">
        <v>2</v>
      </c>
      <c r="G67" s="83"/>
      <c r="H67" s="83"/>
      <c r="I67" s="83">
        <v>3</v>
      </c>
      <c r="J67" s="83">
        <v>3</v>
      </c>
      <c r="K67" s="83"/>
      <c r="L67" s="83"/>
      <c r="M67" s="83"/>
      <c r="N67" s="83"/>
      <c r="O67" s="95">
        <v>4</v>
      </c>
      <c r="P67" s="95">
        <v>4</v>
      </c>
      <c r="Q67" s="95">
        <v>6</v>
      </c>
      <c r="R67" s="95">
        <v>3</v>
      </c>
      <c r="S67" s="95">
        <v>0</v>
      </c>
      <c r="T67" s="95">
        <v>0</v>
      </c>
      <c r="U67" s="95">
        <v>0</v>
      </c>
      <c r="V67" s="95">
        <v>0</v>
      </c>
      <c r="W67" s="95">
        <v>1</v>
      </c>
      <c r="X67" s="19">
        <v>1</v>
      </c>
      <c r="AC67" s="2"/>
      <c r="AH67" s="3" t="s">
        <v>40</v>
      </c>
      <c r="AI67" s="95">
        <v>0</v>
      </c>
      <c r="AJ67" s="95">
        <v>0</v>
      </c>
      <c r="AK67" s="95">
        <v>1</v>
      </c>
      <c r="AL67" s="95">
        <v>0</v>
      </c>
      <c r="AM67" s="95">
        <v>0</v>
      </c>
      <c r="AN67" s="95">
        <v>0</v>
      </c>
      <c r="AO67" s="19">
        <f t="shared" si="1"/>
        <v>1</v>
      </c>
    </row>
    <row r="68" spans="1:42" x14ac:dyDescent="0.25">
      <c r="A68" s="3" t="s">
        <v>51</v>
      </c>
      <c r="B68" s="83"/>
      <c r="C68" s="83"/>
      <c r="D68" s="83"/>
      <c r="E68" s="83"/>
      <c r="F68" s="83"/>
      <c r="G68" s="83"/>
      <c r="H68" s="83">
        <v>1</v>
      </c>
      <c r="I68" s="83">
        <v>18</v>
      </c>
      <c r="J68" s="83">
        <v>18</v>
      </c>
      <c r="K68" s="83"/>
      <c r="L68" s="83"/>
      <c r="M68" s="83">
        <v>2</v>
      </c>
      <c r="N68" s="83">
        <v>2</v>
      </c>
      <c r="O68" s="95"/>
      <c r="P68" s="95"/>
      <c r="Q68" s="95">
        <v>3</v>
      </c>
      <c r="R68" s="95"/>
      <c r="S68" s="95">
        <v>3</v>
      </c>
      <c r="T68" s="95">
        <v>0</v>
      </c>
      <c r="U68" s="95">
        <v>0</v>
      </c>
      <c r="V68" s="95">
        <v>0</v>
      </c>
      <c r="W68" s="95">
        <v>0</v>
      </c>
      <c r="X68" s="19">
        <v>0</v>
      </c>
      <c r="AC68" s="2"/>
      <c r="AH68" s="3" t="s">
        <v>52</v>
      </c>
      <c r="AI68" s="95">
        <v>0</v>
      </c>
      <c r="AJ68" s="95">
        <v>1</v>
      </c>
      <c r="AK68" s="95">
        <v>0</v>
      </c>
      <c r="AL68" s="95">
        <v>0</v>
      </c>
      <c r="AM68" s="95">
        <v>0</v>
      </c>
      <c r="AN68" s="95">
        <v>0</v>
      </c>
      <c r="AO68" s="19">
        <f t="shared" si="1"/>
        <v>1</v>
      </c>
    </row>
    <row r="69" spans="1:42" x14ac:dyDescent="0.25">
      <c r="A69" s="3" t="s">
        <v>42</v>
      </c>
      <c r="B69" s="83"/>
      <c r="C69" s="83">
        <v>4</v>
      </c>
      <c r="D69" s="83"/>
      <c r="E69" s="83">
        <v>1</v>
      </c>
      <c r="F69" s="83">
        <v>1</v>
      </c>
      <c r="G69" s="83"/>
      <c r="H69" s="83">
        <v>2</v>
      </c>
      <c r="I69" s="83">
        <v>3</v>
      </c>
      <c r="J69" s="83">
        <v>3</v>
      </c>
      <c r="K69" s="83">
        <v>12</v>
      </c>
      <c r="L69" s="83">
        <v>10</v>
      </c>
      <c r="M69" s="83">
        <v>1</v>
      </c>
      <c r="N69" s="83">
        <v>1</v>
      </c>
      <c r="O69" s="95">
        <v>7</v>
      </c>
      <c r="P69" s="95">
        <v>7</v>
      </c>
      <c r="Q69" s="95"/>
      <c r="R69" s="95"/>
      <c r="S69" s="95">
        <v>8</v>
      </c>
      <c r="T69" s="95">
        <v>4</v>
      </c>
      <c r="U69" s="95">
        <v>4</v>
      </c>
      <c r="V69" s="95">
        <v>4</v>
      </c>
      <c r="W69" s="95">
        <v>2</v>
      </c>
      <c r="X69" s="19">
        <v>2</v>
      </c>
      <c r="AC69" s="2"/>
      <c r="AH69" s="3" t="s">
        <v>53</v>
      </c>
      <c r="AI69" s="95">
        <v>0</v>
      </c>
      <c r="AJ69" s="95">
        <v>0</v>
      </c>
      <c r="AK69" s="95">
        <v>0</v>
      </c>
      <c r="AL69" s="95">
        <v>0</v>
      </c>
      <c r="AM69" s="95">
        <v>0</v>
      </c>
      <c r="AN69" s="95">
        <v>0</v>
      </c>
      <c r="AO69" s="19">
        <f t="shared" si="1"/>
        <v>0</v>
      </c>
    </row>
    <row r="70" spans="1:42" x14ac:dyDescent="0.25">
      <c r="A70" s="3" t="s">
        <v>8</v>
      </c>
      <c r="B70" s="83"/>
      <c r="C70" s="83"/>
      <c r="D70" s="83"/>
      <c r="E70" s="83">
        <v>5</v>
      </c>
      <c r="F70" s="83">
        <v>2</v>
      </c>
      <c r="G70" s="83">
        <v>1</v>
      </c>
      <c r="H70" s="83">
        <v>2</v>
      </c>
      <c r="I70" s="83">
        <v>11</v>
      </c>
      <c r="J70" s="83">
        <v>3</v>
      </c>
      <c r="K70" s="83">
        <v>50</v>
      </c>
      <c r="L70" s="83">
        <v>37</v>
      </c>
      <c r="M70" s="83">
        <v>24</v>
      </c>
      <c r="N70" s="83">
        <v>20</v>
      </c>
      <c r="O70" s="95">
        <v>8</v>
      </c>
      <c r="P70" s="95">
        <v>7</v>
      </c>
      <c r="Q70" s="95">
        <v>62</v>
      </c>
      <c r="R70" s="95">
        <v>61</v>
      </c>
      <c r="S70" s="95">
        <v>36</v>
      </c>
      <c r="T70" s="95">
        <v>36</v>
      </c>
      <c r="U70" s="95">
        <v>39</v>
      </c>
      <c r="V70" s="95">
        <v>38</v>
      </c>
      <c r="W70" s="95">
        <v>51</v>
      </c>
      <c r="X70" s="19">
        <v>28</v>
      </c>
      <c r="AC70" s="2"/>
      <c r="AH70" s="3" t="s">
        <v>15</v>
      </c>
      <c r="AI70" s="95">
        <v>2</v>
      </c>
      <c r="AJ70" s="95">
        <v>0</v>
      </c>
      <c r="AK70" s="95">
        <v>11</v>
      </c>
      <c r="AL70" s="95">
        <v>0</v>
      </c>
      <c r="AM70" s="95">
        <v>4</v>
      </c>
      <c r="AN70" s="95">
        <v>0</v>
      </c>
      <c r="AO70" s="19">
        <f t="shared" si="1"/>
        <v>17</v>
      </c>
    </row>
    <row r="71" spans="1:42" x14ac:dyDescent="0.25">
      <c r="A71" s="3" t="s">
        <v>9</v>
      </c>
      <c r="B71" s="83">
        <v>1000</v>
      </c>
      <c r="C71" s="83">
        <v>75</v>
      </c>
      <c r="D71" s="83">
        <v>3015</v>
      </c>
      <c r="E71" s="83">
        <v>602</v>
      </c>
      <c r="F71" s="83">
        <f>9980+30</f>
        <v>10010</v>
      </c>
      <c r="G71" s="83">
        <v>1200</v>
      </c>
      <c r="H71" s="83">
        <v>830</v>
      </c>
      <c r="I71" s="83">
        <v>272</v>
      </c>
      <c r="J71" s="83">
        <v>69</v>
      </c>
      <c r="K71" s="83">
        <v>96</v>
      </c>
      <c r="L71" s="83">
        <v>39</v>
      </c>
      <c r="M71" s="83">
        <v>563</v>
      </c>
      <c r="N71" s="83">
        <v>238</v>
      </c>
      <c r="O71" s="95">
        <v>2880</v>
      </c>
      <c r="P71" s="95">
        <v>541</v>
      </c>
      <c r="Q71" s="95">
        <v>748</v>
      </c>
      <c r="R71" s="95">
        <v>280</v>
      </c>
      <c r="S71" s="95">
        <v>2600</v>
      </c>
      <c r="T71" s="95">
        <v>2386</v>
      </c>
      <c r="U71" s="95">
        <v>2111</v>
      </c>
      <c r="V71" s="95">
        <v>1814</v>
      </c>
      <c r="W71" s="95">
        <v>1323</v>
      </c>
      <c r="X71" s="19">
        <v>633</v>
      </c>
      <c r="AC71" s="2"/>
      <c r="AH71" s="3" t="s">
        <v>54</v>
      </c>
      <c r="AI71" s="95">
        <v>0</v>
      </c>
      <c r="AJ71" s="95">
        <v>0</v>
      </c>
      <c r="AK71" s="95">
        <v>0</v>
      </c>
      <c r="AL71" s="95">
        <v>0</v>
      </c>
      <c r="AM71" s="95">
        <v>0</v>
      </c>
      <c r="AN71" s="95">
        <v>0</v>
      </c>
      <c r="AO71" s="19">
        <f t="shared" si="1"/>
        <v>0</v>
      </c>
    </row>
    <row r="72" spans="1:42" x14ac:dyDescent="0.25">
      <c r="A72" s="3" t="s">
        <v>44</v>
      </c>
      <c r="B72" s="83">
        <v>1</v>
      </c>
      <c r="C72" s="83"/>
      <c r="D72" s="83">
        <v>3</v>
      </c>
      <c r="E72" s="83"/>
      <c r="F72" s="83">
        <v>7</v>
      </c>
      <c r="G72" s="83">
        <v>1</v>
      </c>
      <c r="H72" s="83">
        <v>8</v>
      </c>
      <c r="I72" s="83">
        <v>1</v>
      </c>
      <c r="J72" s="83"/>
      <c r="K72" s="83">
        <v>7</v>
      </c>
      <c r="L72" s="83">
        <v>6</v>
      </c>
      <c r="M72" s="83">
        <v>1</v>
      </c>
      <c r="N72" s="83"/>
      <c r="O72" s="95">
        <v>1</v>
      </c>
      <c r="P72" s="95">
        <v>1</v>
      </c>
      <c r="Q72" s="95">
        <v>9</v>
      </c>
      <c r="R72" s="95">
        <v>8</v>
      </c>
      <c r="S72" s="95">
        <v>2</v>
      </c>
      <c r="T72" s="95">
        <v>2</v>
      </c>
      <c r="U72" s="95">
        <v>4</v>
      </c>
      <c r="V72" s="95">
        <v>4</v>
      </c>
      <c r="W72" s="95">
        <v>9</v>
      </c>
      <c r="X72" s="19">
        <v>6</v>
      </c>
      <c r="AC72" s="2"/>
      <c r="AH72" s="3" t="s">
        <v>74</v>
      </c>
      <c r="AI72" s="95">
        <v>1</v>
      </c>
      <c r="AJ72" s="95">
        <v>3</v>
      </c>
      <c r="AK72" s="95">
        <v>11</v>
      </c>
      <c r="AL72" s="95">
        <v>0</v>
      </c>
      <c r="AM72" s="95">
        <v>2</v>
      </c>
      <c r="AN72" s="95">
        <v>0</v>
      </c>
      <c r="AO72" s="19">
        <f t="shared" si="1"/>
        <v>17</v>
      </c>
    </row>
    <row r="73" spans="1:42" x14ac:dyDescent="0.25">
      <c r="A73" s="3" t="s">
        <v>10</v>
      </c>
      <c r="B73" s="83">
        <v>600</v>
      </c>
      <c r="C73" s="83">
        <v>451</v>
      </c>
      <c r="D73" s="83">
        <v>1812</v>
      </c>
      <c r="E73" s="83">
        <v>766</v>
      </c>
      <c r="F73" s="83">
        <v>1730</v>
      </c>
      <c r="G73" s="83">
        <v>500</v>
      </c>
      <c r="H73" s="83">
        <v>262</v>
      </c>
      <c r="I73" s="83">
        <v>81</v>
      </c>
      <c r="J73" s="83">
        <v>46</v>
      </c>
      <c r="K73" s="83">
        <v>372</v>
      </c>
      <c r="L73" s="83">
        <v>294</v>
      </c>
      <c r="M73" s="83">
        <v>121</v>
      </c>
      <c r="N73" s="83">
        <v>89</v>
      </c>
      <c r="O73" s="95">
        <v>70</v>
      </c>
      <c r="P73" s="95">
        <v>27</v>
      </c>
      <c r="Q73" s="95">
        <v>21</v>
      </c>
      <c r="R73" s="95">
        <v>8</v>
      </c>
      <c r="S73" s="95">
        <v>55</v>
      </c>
      <c r="T73" s="95">
        <v>49</v>
      </c>
      <c r="U73" s="95">
        <v>352</v>
      </c>
      <c r="V73" s="95">
        <v>28</v>
      </c>
      <c r="W73" s="95">
        <v>55</v>
      </c>
      <c r="X73" s="19">
        <v>48</v>
      </c>
      <c r="AC73" s="2"/>
      <c r="AH73" s="3" t="s">
        <v>16</v>
      </c>
      <c r="AI73" s="95">
        <v>0</v>
      </c>
      <c r="AJ73" s="95">
        <v>0</v>
      </c>
      <c r="AK73" s="95">
        <v>0</v>
      </c>
      <c r="AL73" s="95">
        <v>0</v>
      </c>
      <c r="AM73" s="95">
        <v>0</v>
      </c>
      <c r="AN73" s="95">
        <v>0</v>
      </c>
      <c r="AO73" s="19">
        <f t="shared" si="1"/>
        <v>0</v>
      </c>
    </row>
    <row r="74" spans="1:42" x14ac:dyDescent="0.25">
      <c r="A74" s="3" t="s">
        <v>11</v>
      </c>
      <c r="B74" s="83">
        <v>14000</v>
      </c>
      <c r="C74" s="83">
        <v>12025</v>
      </c>
      <c r="D74" s="83">
        <v>2010</v>
      </c>
      <c r="E74" s="83">
        <v>20510</v>
      </c>
      <c r="F74" s="83">
        <v>20725</v>
      </c>
      <c r="G74" s="83">
        <v>7200</v>
      </c>
      <c r="H74" s="83">
        <v>17469</v>
      </c>
      <c r="I74" s="83">
        <v>3228</v>
      </c>
      <c r="J74" s="83">
        <v>3071</v>
      </c>
      <c r="K74" s="83">
        <v>4996</v>
      </c>
      <c r="L74" s="83">
        <v>4935</v>
      </c>
      <c r="M74" s="83">
        <v>4098</v>
      </c>
      <c r="N74" s="83">
        <v>3908</v>
      </c>
      <c r="O74" s="95">
        <v>16357</v>
      </c>
      <c r="P74" s="95">
        <v>16040</v>
      </c>
      <c r="Q74" s="95">
        <v>7964</v>
      </c>
      <c r="R74" s="95">
        <v>7732</v>
      </c>
      <c r="S74" s="95">
        <v>3998</v>
      </c>
      <c r="T74" s="95">
        <v>3834</v>
      </c>
      <c r="U74" s="95">
        <v>2267</v>
      </c>
      <c r="V74" s="95">
        <v>2169</v>
      </c>
      <c r="W74" s="95">
        <v>1390</v>
      </c>
      <c r="X74" s="19">
        <v>929</v>
      </c>
      <c r="AC74" s="2"/>
      <c r="AH74" s="155" t="s">
        <v>17</v>
      </c>
      <c r="AI74" s="95">
        <v>0</v>
      </c>
      <c r="AJ74" s="95">
        <v>0</v>
      </c>
      <c r="AK74" s="95">
        <v>0</v>
      </c>
      <c r="AL74" s="95">
        <v>17</v>
      </c>
      <c r="AM74" s="95">
        <v>0</v>
      </c>
      <c r="AN74" s="95">
        <v>0</v>
      </c>
      <c r="AO74" s="19">
        <f t="shared" si="1"/>
        <v>17</v>
      </c>
    </row>
    <row r="75" spans="1:42" x14ac:dyDescent="0.25">
      <c r="A75" s="3" t="s">
        <v>12</v>
      </c>
      <c r="B75" s="83">
        <v>50</v>
      </c>
      <c r="C75" s="83"/>
      <c r="D75" s="83"/>
      <c r="E75" s="83">
        <v>2</v>
      </c>
      <c r="F75" s="83">
        <v>21</v>
      </c>
      <c r="G75" s="83">
        <v>2</v>
      </c>
      <c r="H75" s="83">
        <v>20</v>
      </c>
      <c r="I75" s="83">
        <v>136</v>
      </c>
      <c r="J75" s="83">
        <v>121</v>
      </c>
      <c r="K75" s="83">
        <v>245</v>
      </c>
      <c r="L75" s="83">
        <v>195</v>
      </c>
      <c r="M75" s="83">
        <v>218</v>
      </c>
      <c r="N75" s="83">
        <v>168</v>
      </c>
      <c r="O75" s="95">
        <v>102</v>
      </c>
      <c r="P75" s="95">
        <v>100</v>
      </c>
      <c r="Q75" s="95">
        <v>128</v>
      </c>
      <c r="R75" s="95">
        <v>74</v>
      </c>
      <c r="S75" s="95">
        <v>195</v>
      </c>
      <c r="T75" s="95">
        <v>112</v>
      </c>
      <c r="U75" s="95">
        <v>162</v>
      </c>
      <c r="V75" s="95">
        <v>103</v>
      </c>
      <c r="W75" s="95">
        <v>245</v>
      </c>
      <c r="X75" s="19">
        <v>242</v>
      </c>
      <c r="AC75" s="2"/>
      <c r="AH75" s="102" t="s">
        <v>164</v>
      </c>
      <c r="AO75" s="19">
        <f t="shared" si="1"/>
        <v>0</v>
      </c>
    </row>
    <row r="76" spans="1:42" x14ac:dyDescent="0.25">
      <c r="A76" s="3" t="s">
        <v>32</v>
      </c>
      <c r="B76" s="83"/>
      <c r="C76" s="83"/>
      <c r="D76" s="83"/>
      <c r="E76" s="83"/>
      <c r="F76" s="83"/>
      <c r="G76" s="83"/>
      <c r="H76" s="83"/>
      <c r="I76" s="83">
        <v>1</v>
      </c>
      <c r="J76" s="83">
        <v>1</v>
      </c>
      <c r="K76" s="84">
        <v>5</v>
      </c>
      <c r="L76" s="83">
        <v>4</v>
      </c>
      <c r="M76" s="83">
        <v>3</v>
      </c>
      <c r="N76" s="83">
        <v>3</v>
      </c>
      <c r="O76" s="95">
        <v>33</v>
      </c>
      <c r="P76" s="95">
        <v>33</v>
      </c>
      <c r="Q76" s="95"/>
      <c r="R76" s="95"/>
      <c r="S76" s="95">
        <v>13</v>
      </c>
      <c r="T76" s="95">
        <v>12</v>
      </c>
      <c r="U76" s="95">
        <v>33</v>
      </c>
      <c r="V76" s="95">
        <v>31</v>
      </c>
      <c r="W76" s="95">
        <v>1</v>
      </c>
      <c r="X76" s="19">
        <v>1</v>
      </c>
      <c r="AC76" s="2"/>
      <c r="AH76" s="11" t="s">
        <v>24</v>
      </c>
      <c r="AI76" s="95">
        <v>438</v>
      </c>
      <c r="AJ76" s="95">
        <v>810</v>
      </c>
      <c r="AK76" s="95">
        <v>6870</v>
      </c>
      <c r="AL76" s="95">
        <v>355</v>
      </c>
      <c r="AM76" s="95">
        <v>229</v>
      </c>
      <c r="AN76" s="95">
        <v>230</v>
      </c>
      <c r="AO76" s="19">
        <f t="shared" si="1"/>
        <v>8932</v>
      </c>
      <c r="AP76" s="19"/>
    </row>
    <row r="77" spans="1:42" x14ac:dyDescent="0.25">
      <c r="A77" s="3" t="s">
        <v>18</v>
      </c>
      <c r="B77" s="83"/>
      <c r="C77" s="83"/>
      <c r="D77" s="83"/>
      <c r="E77" s="83"/>
      <c r="F77" s="83"/>
      <c r="G77" s="83"/>
      <c r="H77" s="83"/>
      <c r="I77" s="83">
        <v>104</v>
      </c>
      <c r="J77" s="83">
        <v>103</v>
      </c>
      <c r="K77" s="83">
        <v>791</v>
      </c>
      <c r="L77" s="83">
        <v>640</v>
      </c>
      <c r="M77" s="83">
        <v>3333</v>
      </c>
      <c r="N77" s="83">
        <v>2987</v>
      </c>
      <c r="O77" s="95">
        <v>844</v>
      </c>
      <c r="P77" s="95">
        <v>617</v>
      </c>
      <c r="Q77" s="95">
        <v>5305</v>
      </c>
      <c r="R77" s="95">
        <v>5272</v>
      </c>
      <c r="S77" s="95">
        <v>987</v>
      </c>
      <c r="T77" s="95">
        <v>987</v>
      </c>
      <c r="U77" s="95">
        <v>306</v>
      </c>
      <c r="V77" s="95">
        <v>285</v>
      </c>
      <c r="W77" s="95">
        <v>6259</v>
      </c>
      <c r="X77" s="19">
        <v>6175</v>
      </c>
      <c r="AC77" s="2"/>
    </row>
    <row r="78" spans="1:42" x14ac:dyDescent="0.25">
      <c r="A78" s="3" t="s">
        <v>46</v>
      </c>
      <c r="B78" s="83"/>
      <c r="C78" s="83"/>
      <c r="D78" s="83"/>
      <c r="E78" s="83"/>
      <c r="F78" s="83"/>
      <c r="G78" s="83"/>
      <c r="H78" s="83"/>
      <c r="I78" s="83"/>
      <c r="J78" s="83"/>
      <c r="K78" s="83">
        <v>1</v>
      </c>
      <c r="L78" s="83">
        <v>1</v>
      </c>
      <c r="M78" s="83">
        <v>8</v>
      </c>
      <c r="N78" s="83">
        <v>8</v>
      </c>
      <c r="O78" s="95">
        <v>8</v>
      </c>
      <c r="P78" s="95">
        <v>8</v>
      </c>
      <c r="Q78" s="95"/>
      <c r="R78" s="95"/>
      <c r="S78" s="95">
        <v>2</v>
      </c>
      <c r="T78" s="95">
        <v>2</v>
      </c>
      <c r="U78" s="95">
        <v>0</v>
      </c>
      <c r="V78" s="95">
        <v>0</v>
      </c>
      <c r="W78" s="95">
        <v>0</v>
      </c>
      <c r="X78" s="19">
        <v>0</v>
      </c>
      <c r="AC78" s="2"/>
    </row>
    <row r="79" spans="1:42" x14ac:dyDescent="0.25">
      <c r="A79" s="3" t="s">
        <v>13</v>
      </c>
      <c r="B79" s="83">
        <v>2</v>
      </c>
      <c r="C79" s="83"/>
      <c r="D79" s="83"/>
      <c r="E79" s="83">
        <v>1</v>
      </c>
      <c r="F79" s="83">
        <v>1</v>
      </c>
      <c r="G79" s="83"/>
      <c r="H79" s="83"/>
      <c r="I79" s="83"/>
      <c r="J79" s="83"/>
      <c r="K79" s="83">
        <v>7</v>
      </c>
      <c r="L79" s="83"/>
      <c r="M79" s="83"/>
      <c r="N79" s="83"/>
      <c r="O79" s="95">
        <v>1</v>
      </c>
      <c r="P79" s="95">
        <v>1</v>
      </c>
      <c r="Q79" s="95">
        <v>146</v>
      </c>
      <c r="R79" s="95">
        <v>139</v>
      </c>
      <c r="S79" s="95">
        <v>98</v>
      </c>
      <c r="T79" s="95">
        <v>90</v>
      </c>
      <c r="U79" s="95">
        <v>11</v>
      </c>
      <c r="V79" s="95">
        <v>4</v>
      </c>
      <c r="W79" s="95">
        <v>0</v>
      </c>
      <c r="X79" s="19">
        <v>0</v>
      </c>
      <c r="AC79" s="2"/>
    </row>
    <row r="80" spans="1:42" x14ac:dyDescent="0.25">
      <c r="A80" s="3" t="s">
        <v>14</v>
      </c>
      <c r="B80" s="83">
        <v>130</v>
      </c>
      <c r="C80" s="83">
        <v>1760</v>
      </c>
      <c r="D80" s="83">
        <v>133</v>
      </c>
      <c r="E80" s="83">
        <v>1219</v>
      </c>
      <c r="F80" s="83">
        <v>3271</v>
      </c>
      <c r="G80" s="83">
        <v>562</v>
      </c>
      <c r="H80" s="83">
        <v>642</v>
      </c>
      <c r="I80" s="83">
        <v>1092</v>
      </c>
      <c r="J80" s="83">
        <v>1091</v>
      </c>
      <c r="K80" s="83">
        <v>556</v>
      </c>
      <c r="L80" s="83">
        <v>535</v>
      </c>
      <c r="M80" s="83">
        <v>1002</v>
      </c>
      <c r="N80" s="83">
        <v>938</v>
      </c>
      <c r="O80" s="95">
        <v>1180</v>
      </c>
      <c r="P80" s="95">
        <v>1157</v>
      </c>
      <c r="Q80" s="95">
        <v>2440</v>
      </c>
      <c r="R80" s="95">
        <v>2431</v>
      </c>
      <c r="S80" s="95">
        <v>1520</v>
      </c>
      <c r="T80" s="95">
        <v>1480</v>
      </c>
      <c r="U80" s="95">
        <v>825</v>
      </c>
      <c r="V80" s="95">
        <v>785</v>
      </c>
      <c r="W80" s="95">
        <v>508</v>
      </c>
      <c r="X80" s="19">
        <v>507</v>
      </c>
      <c r="AC80" s="2"/>
    </row>
    <row r="81" spans="1:29" x14ac:dyDescent="0.25">
      <c r="A81" s="3" t="s">
        <v>40</v>
      </c>
      <c r="B81" s="83"/>
      <c r="C81" s="83"/>
      <c r="D81" s="83"/>
      <c r="E81" s="83"/>
      <c r="F81" s="83">
        <f>6+1</f>
        <v>7</v>
      </c>
      <c r="G81" s="83">
        <v>2</v>
      </c>
      <c r="H81" s="83"/>
      <c r="I81" s="83"/>
      <c r="J81" s="83"/>
      <c r="K81" s="83">
        <v>5</v>
      </c>
      <c r="L81" s="83"/>
      <c r="M81" s="83">
        <v>1</v>
      </c>
      <c r="N81" s="83"/>
      <c r="O81" s="95">
        <v>4</v>
      </c>
      <c r="P81" s="95">
        <v>1</v>
      </c>
      <c r="Q81" s="95">
        <v>2</v>
      </c>
      <c r="R81" s="95"/>
      <c r="S81" s="95">
        <v>6</v>
      </c>
      <c r="T81" s="95">
        <v>6</v>
      </c>
      <c r="U81" s="95">
        <v>2</v>
      </c>
      <c r="V81" s="95">
        <v>0</v>
      </c>
      <c r="W81" s="95">
        <v>1</v>
      </c>
      <c r="X81" s="19">
        <v>1</v>
      </c>
      <c r="AC81" s="2"/>
    </row>
    <row r="82" spans="1:29" x14ac:dyDescent="0.25">
      <c r="A82" s="3" t="s">
        <v>52</v>
      </c>
      <c r="B82" s="83"/>
      <c r="C82" s="83"/>
      <c r="D82" s="83"/>
      <c r="E82" s="83"/>
      <c r="F82" s="83"/>
      <c r="G82" s="83"/>
      <c r="H82" s="83"/>
      <c r="I82" s="83">
        <v>1</v>
      </c>
      <c r="J82" s="83">
        <v>1</v>
      </c>
      <c r="K82" s="83"/>
      <c r="L82" s="83"/>
      <c r="M82" s="83"/>
      <c r="N82" s="83"/>
      <c r="O82" s="95">
        <v>6</v>
      </c>
      <c r="P82" s="95">
        <v>6</v>
      </c>
      <c r="Q82" s="95"/>
      <c r="R82" s="95"/>
      <c r="S82" s="95">
        <v>0</v>
      </c>
      <c r="T82" s="95">
        <v>0</v>
      </c>
      <c r="U82" s="95">
        <v>0</v>
      </c>
      <c r="V82" s="95">
        <v>0</v>
      </c>
      <c r="W82" s="95">
        <v>1</v>
      </c>
      <c r="X82" s="19">
        <v>1</v>
      </c>
      <c r="AC82" s="2"/>
    </row>
    <row r="83" spans="1:29" x14ac:dyDescent="0.25">
      <c r="A83" s="3" t="s">
        <v>53</v>
      </c>
      <c r="B83" s="83"/>
      <c r="C83" s="83"/>
      <c r="D83" s="83"/>
      <c r="E83" s="83"/>
      <c r="F83" s="83"/>
      <c r="G83" s="83">
        <v>1</v>
      </c>
      <c r="H83" s="83">
        <v>2</v>
      </c>
      <c r="I83" s="83"/>
      <c r="J83" s="83"/>
      <c r="K83" s="83"/>
      <c r="L83" s="83"/>
      <c r="M83" s="83">
        <v>2</v>
      </c>
      <c r="N83" s="83"/>
      <c r="O83" s="95"/>
      <c r="P83" s="95"/>
      <c r="Q83" s="95"/>
      <c r="R83" s="95"/>
      <c r="S83" s="95">
        <v>1</v>
      </c>
      <c r="T83" s="95">
        <v>1</v>
      </c>
      <c r="U83" s="95">
        <v>1</v>
      </c>
      <c r="V83" s="95">
        <v>1</v>
      </c>
      <c r="W83" s="95">
        <v>0</v>
      </c>
      <c r="X83" s="19">
        <v>0</v>
      </c>
      <c r="AC83" s="2"/>
    </row>
    <row r="84" spans="1:29" x14ac:dyDescent="0.25">
      <c r="A84" s="3" t="s">
        <v>15</v>
      </c>
      <c r="B84" s="83">
        <v>600</v>
      </c>
      <c r="C84" s="83">
        <v>525</v>
      </c>
      <c r="D84" s="83">
        <v>58</v>
      </c>
      <c r="E84" s="83">
        <v>183</v>
      </c>
      <c r="F84" s="83">
        <v>1354</v>
      </c>
      <c r="G84" s="83">
        <v>325</v>
      </c>
      <c r="H84" s="83">
        <v>175</v>
      </c>
      <c r="I84" s="83">
        <v>125</v>
      </c>
      <c r="J84" s="83">
        <v>22</v>
      </c>
      <c r="K84" s="83"/>
      <c r="L84" s="83"/>
      <c r="M84" s="83">
        <v>33</v>
      </c>
      <c r="N84" s="83">
        <v>32</v>
      </c>
      <c r="O84" s="95">
        <v>76</v>
      </c>
      <c r="P84" s="95">
        <v>63</v>
      </c>
      <c r="Q84" s="95">
        <v>18</v>
      </c>
      <c r="R84" s="95">
        <v>16</v>
      </c>
      <c r="S84" s="95">
        <v>13</v>
      </c>
      <c r="T84" s="95">
        <v>3</v>
      </c>
      <c r="U84" s="95">
        <v>0</v>
      </c>
      <c r="V84" s="95">
        <v>0</v>
      </c>
      <c r="W84" s="95">
        <v>20</v>
      </c>
      <c r="X84" s="19">
        <v>17</v>
      </c>
      <c r="AC84" s="2"/>
    </row>
    <row r="85" spans="1:29" s="2" customFormat="1" x14ac:dyDescent="0.25">
      <c r="A85" s="3" t="s">
        <v>54</v>
      </c>
      <c r="B85" s="83"/>
      <c r="C85" s="83"/>
      <c r="D85" s="83"/>
      <c r="E85" s="83"/>
      <c r="F85" s="83"/>
      <c r="G85" s="83"/>
      <c r="H85" s="83"/>
      <c r="I85" s="83"/>
      <c r="J85" s="83"/>
      <c r="K85" s="83"/>
      <c r="L85" s="83"/>
      <c r="M85" s="83">
        <v>14</v>
      </c>
      <c r="N85" s="83"/>
      <c r="O85" s="95">
        <v>1</v>
      </c>
      <c r="P85" s="95">
        <v>1</v>
      </c>
      <c r="Q85" s="95">
        <v>22</v>
      </c>
      <c r="R85" s="95">
        <v>19</v>
      </c>
      <c r="S85" s="95">
        <v>36</v>
      </c>
      <c r="T85" s="95">
        <v>0</v>
      </c>
      <c r="U85" s="95">
        <v>0</v>
      </c>
      <c r="V85" s="95">
        <v>0</v>
      </c>
      <c r="W85" s="95">
        <v>1</v>
      </c>
      <c r="X85" s="19">
        <v>0</v>
      </c>
      <c r="Y85"/>
      <c r="Z85"/>
    </row>
    <row r="86" spans="1:29" x14ac:dyDescent="0.25">
      <c r="A86" s="3" t="s">
        <v>74</v>
      </c>
      <c r="B86" s="83"/>
      <c r="C86" s="83"/>
      <c r="D86" s="83"/>
      <c r="E86" s="83"/>
      <c r="F86" s="83"/>
      <c r="G86" s="83"/>
      <c r="H86" s="83"/>
      <c r="I86" s="83">
        <v>99</v>
      </c>
      <c r="J86" s="83">
        <v>97</v>
      </c>
      <c r="K86" s="83">
        <v>82</v>
      </c>
      <c r="L86" s="83">
        <v>71</v>
      </c>
      <c r="M86" s="83">
        <v>42</v>
      </c>
      <c r="N86" s="83">
        <v>42</v>
      </c>
      <c r="O86">
        <v>75</v>
      </c>
      <c r="P86" s="95">
        <v>75</v>
      </c>
      <c r="Q86" s="95">
        <v>344</v>
      </c>
      <c r="R86" s="95">
        <v>304</v>
      </c>
      <c r="S86" s="95">
        <v>49</v>
      </c>
      <c r="T86" s="95">
        <v>43</v>
      </c>
      <c r="U86" s="95">
        <v>65</v>
      </c>
      <c r="V86" s="95">
        <v>48</v>
      </c>
      <c r="W86" s="95">
        <v>17</v>
      </c>
      <c r="X86" s="19">
        <v>17</v>
      </c>
      <c r="AC86" s="2"/>
    </row>
    <row r="87" spans="1:29" x14ac:dyDescent="0.25">
      <c r="A87" s="3" t="s">
        <v>16</v>
      </c>
      <c r="B87" s="83"/>
      <c r="C87" s="83"/>
      <c r="D87" s="83"/>
      <c r="E87" s="83"/>
      <c r="F87" s="83"/>
      <c r="G87" s="83"/>
      <c r="H87" s="83"/>
      <c r="I87" s="83">
        <v>1</v>
      </c>
      <c r="J87" s="83"/>
      <c r="K87" s="83">
        <v>5</v>
      </c>
      <c r="L87" s="83"/>
      <c r="M87" s="83">
        <v>1</v>
      </c>
      <c r="N87" s="83"/>
      <c r="O87" s="95"/>
      <c r="P87" s="95"/>
      <c r="Q87" s="95"/>
      <c r="R87" s="95"/>
      <c r="S87" s="95">
        <v>0</v>
      </c>
      <c r="T87" s="95">
        <v>0</v>
      </c>
      <c r="U87" s="95">
        <v>0</v>
      </c>
      <c r="V87" s="95">
        <v>0</v>
      </c>
      <c r="W87" s="95">
        <v>0</v>
      </c>
      <c r="X87" s="19">
        <v>0</v>
      </c>
      <c r="AC87" s="2"/>
    </row>
    <row r="88" spans="1:29" x14ac:dyDescent="0.25">
      <c r="A88" s="155" t="s">
        <v>17</v>
      </c>
      <c r="B88" s="24"/>
      <c r="C88" s="24"/>
      <c r="D88" s="24"/>
      <c r="E88" s="24">
        <v>100</v>
      </c>
      <c r="F88" s="24"/>
      <c r="G88" s="24"/>
      <c r="H88" s="24">
        <v>100</v>
      </c>
      <c r="I88" s="24">
        <v>1630</v>
      </c>
      <c r="J88" s="24"/>
      <c r="K88" s="24">
        <v>1500</v>
      </c>
      <c r="L88" s="24"/>
      <c r="M88" s="24">
        <v>5001</v>
      </c>
      <c r="N88" s="24">
        <v>1</v>
      </c>
      <c r="O88" s="154">
        <v>1501</v>
      </c>
      <c r="P88" s="154"/>
      <c r="Q88" s="95">
        <v>703</v>
      </c>
      <c r="R88" s="95"/>
      <c r="S88" s="95">
        <v>3002</v>
      </c>
      <c r="T88" s="95">
        <v>1</v>
      </c>
      <c r="U88" s="95">
        <v>1502</v>
      </c>
      <c r="V88" s="95">
        <v>1</v>
      </c>
      <c r="W88" s="95">
        <v>0</v>
      </c>
      <c r="X88" s="19">
        <v>17</v>
      </c>
      <c r="AC88" s="2"/>
    </row>
    <row r="89" spans="1:29" x14ac:dyDescent="0.25">
      <c r="A89" t="s">
        <v>55</v>
      </c>
      <c r="S89">
        <v>4</v>
      </c>
      <c r="U89" s="95">
        <v>0</v>
      </c>
      <c r="V89" s="95">
        <v>0</v>
      </c>
      <c r="W89" s="95">
        <v>39</v>
      </c>
      <c r="X89" s="19">
        <v>0</v>
      </c>
      <c r="AC89" s="2"/>
    </row>
    <row r="90" spans="1:29" x14ac:dyDescent="0.25">
      <c r="A90" s="41" t="s">
        <v>164</v>
      </c>
      <c r="B90" s="104"/>
      <c r="C90" s="104"/>
      <c r="D90" s="104"/>
      <c r="E90" s="104"/>
      <c r="F90" s="104"/>
      <c r="G90" s="104"/>
      <c r="H90" s="104"/>
      <c r="I90" s="104"/>
      <c r="J90" s="104"/>
      <c r="K90" s="104"/>
      <c r="L90" s="104"/>
      <c r="M90" s="104"/>
      <c r="N90" s="104"/>
      <c r="O90" s="104"/>
      <c r="P90" s="104"/>
      <c r="Q90" s="117">
        <v>5</v>
      </c>
      <c r="R90" s="117">
        <v>5</v>
      </c>
      <c r="S90" s="117">
        <v>0</v>
      </c>
      <c r="T90" s="117">
        <v>0</v>
      </c>
      <c r="U90" s="95">
        <v>0</v>
      </c>
      <c r="V90" s="95">
        <v>0</v>
      </c>
      <c r="W90" s="95">
        <v>0</v>
      </c>
      <c r="X90" s="19">
        <v>0</v>
      </c>
      <c r="AC90" s="2"/>
    </row>
    <row r="91" spans="1:29" x14ac:dyDescent="0.25">
      <c r="A91" s="11" t="s">
        <v>24</v>
      </c>
      <c r="B91" s="83">
        <f t="shared" ref="B91:L91" si="2">SUM(B58:B88)</f>
        <v>16664</v>
      </c>
      <c r="C91" s="83">
        <f t="shared" si="2"/>
        <v>14849</v>
      </c>
      <c r="D91" s="83">
        <f t="shared" si="2"/>
        <v>7123</v>
      </c>
      <c r="E91" s="83">
        <f t="shared" si="2"/>
        <v>23478</v>
      </c>
      <c r="F91" s="83">
        <f t="shared" si="2"/>
        <v>37437</v>
      </c>
      <c r="G91" s="83">
        <f t="shared" si="2"/>
        <v>9872</v>
      </c>
      <c r="H91" s="83">
        <f t="shared" si="2"/>
        <v>19628</v>
      </c>
      <c r="I91" s="83">
        <f t="shared" si="2"/>
        <v>7195</v>
      </c>
      <c r="J91" s="83">
        <f t="shared" si="2"/>
        <v>4994</v>
      </c>
      <c r="K91" s="83">
        <f t="shared" si="2"/>
        <v>9343</v>
      </c>
      <c r="L91" s="83">
        <f t="shared" si="2"/>
        <v>7314</v>
      </c>
      <c r="M91" s="83">
        <v>14939</v>
      </c>
      <c r="N91" s="83">
        <v>8858</v>
      </c>
      <c r="O91" s="95">
        <v>23817</v>
      </c>
      <c r="P91" s="95">
        <v>19309</v>
      </c>
      <c r="Q91" s="95">
        <v>18458</v>
      </c>
      <c r="R91" s="95">
        <v>16815</v>
      </c>
      <c r="S91" s="19">
        <f>SUM(S58:S90)</f>
        <v>13017</v>
      </c>
      <c r="T91" s="95">
        <v>9402</v>
      </c>
      <c r="U91" s="214">
        <f>SUM(U58:U90)</f>
        <v>8220</v>
      </c>
      <c r="V91" s="196">
        <f>SUM(V58:V90)</f>
        <v>5776</v>
      </c>
      <c r="W91" s="196">
        <v>10334</v>
      </c>
      <c r="X91" s="214">
        <v>8932</v>
      </c>
    </row>
    <row r="95" spans="1:29" x14ac:dyDescent="0.25">
      <c r="A95" s="1" t="s">
        <v>90</v>
      </c>
    </row>
    <row r="97" spans="1:33" x14ac:dyDescent="0.25">
      <c r="A97" s="2" t="s">
        <v>76</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x14ac:dyDescent="0.25">
      <c r="A98" s="2" t="s">
        <v>77</v>
      </c>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1:33" x14ac:dyDescent="0.25">
      <c r="A100" s="43">
        <v>1986</v>
      </c>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1:33" x14ac:dyDescent="0.25">
      <c r="A101" s="44" t="s">
        <v>78</v>
      </c>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33" x14ac:dyDescent="0.25">
      <c r="A102" s="45"/>
      <c r="B102" s="46">
        <v>31524</v>
      </c>
      <c r="C102" s="46">
        <v>31525</v>
      </c>
      <c r="D102" s="46">
        <v>31526</v>
      </c>
      <c r="E102" s="46">
        <v>31527</v>
      </c>
      <c r="F102" s="46">
        <v>31528</v>
      </c>
      <c r="G102" s="46">
        <v>31529</v>
      </c>
      <c r="H102" s="46">
        <v>31530</v>
      </c>
      <c r="I102" s="46">
        <v>31531</v>
      </c>
      <c r="J102" s="46">
        <v>31532</v>
      </c>
      <c r="K102" s="46">
        <v>31533</v>
      </c>
      <c r="L102" s="47">
        <v>31534</v>
      </c>
      <c r="M102" s="47">
        <v>31535</v>
      </c>
      <c r="N102" s="47">
        <v>31536</v>
      </c>
      <c r="O102" s="47">
        <v>31537</v>
      </c>
      <c r="P102" s="47">
        <v>31538</v>
      </c>
      <c r="Q102" s="47">
        <v>31539</v>
      </c>
      <c r="R102" s="47">
        <v>31540</v>
      </c>
      <c r="S102" s="47">
        <v>31541</v>
      </c>
      <c r="T102" s="47">
        <v>31542</v>
      </c>
      <c r="U102" s="47">
        <v>31543</v>
      </c>
      <c r="V102" s="47">
        <v>31544</v>
      </c>
      <c r="W102" s="47">
        <v>31545</v>
      </c>
      <c r="X102" s="47">
        <v>31546</v>
      </c>
      <c r="Y102" s="47">
        <v>31547</v>
      </c>
      <c r="Z102" s="47">
        <v>31548</v>
      </c>
      <c r="AA102" s="47">
        <v>31549</v>
      </c>
      <c r="AB102" s="47">
        <v>31550</v>
      </c>
      <c r="AC102" s="46">
        <v>31551</v>
      </c>
      <c r="AD102" s="46">
        <v>31552</v>
      </c>
      <c r="AE102" s="46">
        <v>31553</v>
      </c>
      <c r="AF102" s="48" t="s">
        <v>24</v>
      </c>
      <c r="AG102" s="2"/>
    </row>
    <row r="103" spans="1:33" x14ac:dyDescent="0.25">
      <c r="A103" s="45" t="s">
        <v>11</v>
      </c>
      <c r="B103" s="2"/>
      <c r="C103" s="2"/>
      <c r="D103" s="2"/>
      <c r="E103" s="2"/>
      <c r="F103" s="2"/>
      <c r="G103" s="2"/>
      <c r="H103" s="2"/>
      <c r="I103" s="2"/>
      <c r="J103" s="2"/>
      <c r="K103" s="2"/>
      <c r="L103" s="49">
        <v>250</v>
      </c>
      <c r="M103" s="50">
        <v>175</v>
      </c>
      <c r="N103" s="50">
        <v>1400</v>
      </c>
      <c r="O103" s="50">
        <v>5000</v>
      </c>
      <c r="P103" s="50">
        <v>6000</v>
      </c>
      <c r="Q103" s="50">
        <v>6000</v>
      </c>
      <c r="R103" s="50">
        <v>10000</v>
      </c>
      <c r="S103" s="50">
        <v>5000</v>
      </c>
      <c r="T103" s="50">
        <v>5000</v>
      </c>
      <c r="U103" s="50">
        <v>8000</v>
      </c>
      <c r="V103" s="50">
        <v>10000</v>
      </c>
      <c r="W103" s="50">
        <v>8000</v>
      </c>
      <c r="X103" s="50">
        <v>5000</v>
      </c>
      <c r="Y103" s="50">
        <v>2500</v>
      </c>
      <c r="Z103" s="51"/>
      <c r="AA103" s="52"/>
      <c r="AB103" s="52"/>
      <c r="AC103" s="2"/>
      <c r="AD103" s="2"/>
      <c r="AE103" s="2"/>
      <c r="AF103" s="53">
        <f>SUM(B103:AE103)</f>
        <v>72325</v>
      </c>
      <c r="AG103" s="2"/>
    </row>
    <row r="104" spans="1:33" x14ac:dyDescent="0.25">
      <c r="A104" s="45" t="s">
        <v>79</v>
      </c>
      <c r="B104" s="2"/>
      <c r="C104" s="2"/>
      <c r="D104" s="2"/>
      <c r="E104" s="2"/>
      <c r="F104" s="2"/>
      <c r="G104" s="2"/>
      <c r="H104" s="2"/>
      <c r="I104" s="2"/>
      <c r="J104" s="2"/>
      <c r="K104" s="2"/>
      <c r="L104" s="51"/>
      <c r="M104" s="52"/>
      <c r="N104" s="50"/>
      <c r="O104" s="50"/>
      <c r="P104" s="50">
        <v>300</v>
      </c>
      <c r="Q104" s="50">
        <v>1000</v>
      </c>
      <c r="R104" s="50">
        <v>1000</v>
      </c>
      <c r="S104" s="50">
        <v>50</v>
      </c>
      <c r="T104" s="50">
        <v>1000</v>
      </c>
      <c r="U104" s="50">
        <v>700</v>
      </c>
      <c r="V104" s="50">
        <v>500</v>
      </c>
      <c r="W104" s="50">
        <v>800</v>
      </c>
      <c r="X104" s="50">
        <v>500</v>
      </c>
      <c r="Y104" s="50">
        <v>600</v>
      </c>
      <c r="Z104" s="51"/>
      <c r="AA104" s="52"/>
      <c r="AB104" s="52"/>
      <c r="AC104" s="2"/>
      <c r="AD104" s="2"/>
      <c r="AE104" s="2"/>
      <c r="AF104" s="53">
        <f t="shared" ref="AF104:AF113" si="3">SUM(B104:AE104)</f>
        <v>6450</v>
      </c>
      <c r="AG104" s="2"/>
    </row>
    <row r="105" spans="1:33" x14ac:dyDescent="0.25">
      <c r="A105" s="45" t="s">
        <v>15</v>
      </c>
      <c r="B105" s="2"/>
      <c r="C105" s="2"/>
      <c r="D105" s="2"/>
      <c r="E105" s="2"/>
      <c r="F105" s="2"/>
      <c r="G105" s="2"/>
      <c r="H105" s="2"/>
      <c r="I105" s="2"/>
      <c r="J105" s="2"/>
      <c r="K105" s="2"/>
      <c r="L105" s="53"/>
      <c r="M105" s="50"/>
      <c r="N105" s="50">
        <v>100</v>
      </c>
      <c r="O105" s="50">
        <v>200</v>
      </c>
      <c r="P105" s="50">
        <v>200</v>
      </c>
      <c r="Q105" s="50">
        <v>500</v>
      </c>
      <c r="R105" s="50">
        <v>300</v>
      </c>
      <c r="S105" s="50">
        <v>200</v>
      </c>
      <c r="T105" s="50">
        <v>300</v>
      </c>
      <c r="U105" s="50">
        <v>400</v>
      </c>
      <c r="V105" s="50">
        <v>500</v>
      </c>
      <c r="W105" s="50">
        <v>200</v>
      </c>
      <c r="X105" s="50">
        <v>100</v>
      </c>
      <c r="Y105" s="50">
        <v>100</v>
      </c>
      <c r="Z105" s="51"/>
      <c r="AA105" s="52"/>
      <c r="AB105" s="52"/>
      <c r="AC105" s="2"/>
      <c r="AD105" s="2"/>
      <c r="AE105" s="2"/>
      <c r="AF105" s="53">
        <f t="shared" si="3"/>
        <v>3100</v>
      </c>
      <c r="AG105" s="2"/>
    </row>
    <row r="106" spans="1:33" x14ac:dyDescent="0.25">
      <c r="A106" s="45" t="s">
        <v>80</v>
      </c>
      <c r="B106" s="2"/>
      <c r="C106" s="2"/>
      <c r="D106" s="2"/>
      <c r="E106" s="2"/>
      <c r="F106" s="2"/>
      <c r="G106" s="2"/>
      <c r="H106" s="2"/>
      <c r="I106" s="2"/>
      <c r="J106" s="2"/>
      <c r="K106" s="2"/>
      <c r="L106" s="52"/>
      <c r="M106" s="53"/>
      <c r="N106" s="50"/>
      <c r="O106" s="49">
        <v>10</v>
      </c>
      <c r="P106" s="49">
        <v>100</v>
      </c>
      <c r="Q106" s="49">
        <v>50</v>
      </c>
      <c r="R106" s="49">
        <v>100</v>
      </c>
      <c r="S106" s="50">
        <v>300</v>
      </c>
      <c r="T106" s="50">
        <v>300</v>
      </c>
      <c r="U106" s="50">
        <v>500</v>
      </c>
      <c r="V106" s="50">
        <v>800</v>
      </c>
      <c r="W106" s="50">
        <v>500</v>
      </c>
      <c r="X106" s="50">
        <v>200</v>
      </c>
      <c r="Y106" s="50">
        <v>200</v>
      </c>
      <c r="Z106" s="51"/>
      <c r="AA106" s="53"/>
      <c r="AB106" s="53"/>
      <c r="AC106" s="2"/>
      <c r="AD106" s="2"/>
      <c r="AE106" s="2"/>
      <c r="AF106" s="53">
        <f t="shared" si="3"/>
        <v>3060</v>
      </c>
      <c r="AG106" s="2"/>
    </row>
    <row r="107" spans="1:33" x14ac:dyDescent="0.25">
      <c r="A107" s="45" t="s">
        <v>14</v>
      </c>
      <c r="B107" s="2"/>
      <c r="C107" s="2"/>
      <c r="D107" s="2"/>
      <c r="E107" s="2"/>
      <c r="F107" s="2"/>
      <c r="G107" s="2"/>
      <c r="H107" s="2"/>
      <c r="I107" s="2"/>
      <c r="J107" s="2"/>
      <c r="K107" s="2"/>
      <c r="L107" s="50">
        <v>50</v>
      </c>
      <c r="M107" s="50">
        <v>10</v>
      </c>
      <c r="N107" s="50">
        <v>200</v>
      </c>
      <c r="O107" s="50">
        <v>200</v>
      </c>
      <c r="P107" s="49">
        <v>30</v>
      </c>
      <c r="Q107" s="49">
        <v>200</v>
      </c>
      <c r="R107" s="49">
        <v>1000</v>
      </c>
      <c r="S107" s="50">
        <v>75</v>
      </c>
      <c r="T107" s="50">
        <v>200</v>
      </c>
      <c r="U107" s="50">
        <v>100</v>
      </c>
      <c r="V107" s="50">
        <v>100</v>
      </c>
      <c r="W107" s="50">
        <v>80</v>
      </c>
      <c r="X107" s="49">
        <v>60</v>
      </c>
      <c r="Y107" s="49">
        <v>20</v>
      </c>
      <c r="Z107" s="51"/>
      <c r="AA107" s="49"/>
      <c r="AB107" s="49"/>
      <c r="AC107" s="2"/>
      <c r="AD107" s="2"/>
      <c r="AE107" s="2"/>
      <c r="AF107" s="53">
        <f t="shared" si="3"/>
        <v>2325</v>
      </c>
      <c r="AG107" s="2"/>
    </row>
    <row r="108" spans="1:33" x14ac:dyDescent="0.25">
      <c r="A108" s="45" t="s">
        <v>2</v>
      </c>
      <c r="B108" s="2"/>
      <c r="C108" s="2"/>
      <c r="D108" s="2"/>
      <c r="E108" s="2"/>
      <c r="F108" s="2"/>
      <c r="G108" s="2"/>
      <c r="H108" s="2"/>
      <c r="I108" s="2"/>
      <c r="J108" s="2"/>
      <c r="K108" s="2"/>
      <c r="L108" s="52"/>
      <c r="M108" s="50">
        <v>20</v>
      </c>
      <c r="N108" s="50">
        <v>300</v>
      </c>
      <c r="O108" s="49">
        <v>200</v>
      </c>
      <c r="P108" s="49">
        <v>200</v>
      </c>
      <c r="Q108" s="49">
        <v>500</v>
      </c>
      <c r="R108" s="49">
        <v>200</v>
      </c>
      <c r="S108" s="49">
        <v>250</v>
      </c>
      <c r="T108" s="50">
        <v>75</v>
      </c>
      <c r="U108" s="50">
        <v>75</v>
      </c>
      <c r="V108" s="50">
        <v>100</v>
      </c>
      <c r="W108" s="49">
        <v>50</v>
      </c>
      <c r="X108" s="49">
        <v>20</v>
      </c>
      <c r="Y108" s="49">
        <v>10</v>
      </c>
      <c r="Z108" s="51"/>
      <c r="AA108" s="49"/>
      <c r="AB108" s="49"/>
      <c r="AC108" s="2"/>
      <c r="AD108" s="2"/>
      <c r="AE108" s="2"/>
      <c r="AF108" s="53">
        <f t="shared" si="3"/>
        <v>2000</v>
      </c>
      <c r="AG108" s="2"/>
    </row>
    <row r="109" spans="1:33" x14ac:dyDescent="0.25">
      <c r="A109" s="45" t="s">
        <v>12</v>
      </c>
      <c r="B109" s="2"/>
      <c r="C109" s="2"/>
      <c r="D109" s="2"/>
      <c r="E109" s="2"/>
      <c r="F109" s="2"/>
      <c r="G109" s="2"/>
      <c r="H109" s="2"/>
      <c r="I109" s="2"/>
      <c r="J109" s="2"/>
      <c r="K109" s="2"/>
      <c r="L109" s="53"/>
      <c r="M109" s="50"/>
      <c r="N109" s="50"/>
      <c r="O109" s="52"/>
      <c r="P109" s="52"/>
      <c r="Q109" s="52"/>
      <c r="R109" s="52"/>
      <c r="S109" s="50">
        <v>7</v>
      </c>
      <c r="T109" s="50">
        <v>1</v>
      </c>
      <c r="U109" s="50">
        <v>50</v>
      </c>
      <c r="V109" s="50">
        <v>100</v>
      </c>
      <c r="W109" s="50">
        <v>2</v>
      </c>
      <c r="X109" s="50">
        <v>2</v>
      </c>
      <c r="Y109" s="50">
        <v>2</v>
      </c>
      <c r="Z109" s="51"/>
      <c r="AA109" s="54"/>
      <c r="AB109" s="54"/>
      <c r="AC109" s="2"/>
      <c r="AD109" s="2"/>
      <c r="AE109" s="2"/>
      <c r="AF109" s="53">
        <f t="shared" si="3"/>
        <v>164</v>
      </c>
      <c r="AG109" s="2"/>
    </row>
    <row r="110" spans="1:33" x14ac:dyDescent="0.25">
      <c r="A110" s="45" t="s">
        <v>1</v>
      </c>
      <c r="B110" s="2"/>
      <c r="C110" s="2"/>
      <c r="D110" s="2"/>
      <c r="E110" s="2"/>
      <c r="F110" s="2"/>
      <c r="G110" s="2"/>
      <c r="H110" s="2"/>
      <c r="I110" s="2"/>
      <c r="J110" s="2"/>
      <c r="K110" s="2"/>
      <c r="L110" s="53"/>
      <c r="M110" s="50"/>
      <c r="N110" s="50"/>
      <c r="O110" s="50">
        <v>7</v>
      </c>
      <c r="P110" s="50">
        <v>1</v>
      </c>
      <c r="Q110" s="50">
        <v>1</v>
      </c>
      <c r="R110" s="50">
        <v>1</v>
      </c>
      <c r="S110" s="50">
        <v>2</v>
      </c>
      <c r="T110" s="50">
        <v>6</v>
      </c>
      <c r="U110" s="50">
        <v>5</v>
      </c>
      <c r="V110" s="50">
        <v>10</v>
      </c>
      <c r="W110" s="50">
        <v>2</v>
      </c>
      <c r="X110" s="50">
        <v>3</v>
      </c>
      <c r="Y110" s="50">
        <v>2</v>
      </c>
      <c r="Z110" s="51"/>
      <c r="AA110" s="51"/>
      <c r="AB110" s="51"/>
      <c r="AC110" s="2"/>
      <c r="AD110" s="2"/>
      <c r="AE110" s="2"/>
      <c r="AF110" s="53">
        <f t="shared" si="3"/>
        <v>40</v>
      </c>
      <c r="AG110" s="2"/>
    </row>
    <row r="111" spans="1:33" x14ac:dyDescent="0.25">
      <c r="A111" s="45" t="s">
        <v>13</v>
      </c>
      <c r="B111" s="2"/>
      <c r="C111" s="2"/>
      <c r="D111" s="2"/>
      <c r="E111" s="2"/>
      <c r="F111" s="2"/>
      <c r="G111" s="2"/>
      <c r="H111" s="2"/>
      <c r="I111" s="2"/>
      <c r="J111" s="2"/>
      <c r="K111" s="2"/>
      <c r="L111" s="54"/>
      <c r="M111" s="49"/>
      <c r="N111" s="50"/>
      <c r="O111" s="50">
        <v>1</v>
      </c>
      <c r="P111" s="52"/>
      <c r="Q111" s="52"/>
      <c r="R111" s="52"/>
      <c r="S111" s="50">
        <v>1</v>
      </c>
      <c r="T111" s="50">
        <v>1</v>
      </c>
      <c r="U111" s="50">
        <v>2</v>
      </c>
      <c r="V111" s="50">
        <v>10</v>
      </c>
      <c r="W111" s="50">
        <v>1</v>
      </c>
      <c r="X111" s="52"/>
      <c r="Y111" s="52"/>
      <c r="Z111" s="51"/>
      <c r="AA111" s="51"/>
      <c r="AB111" s="51"/>
      <c r="AC111" s="2"/>
      <c r="AD111" s="2"/>
      <c r="AE111" s="2"/>
      <c r="AF111" s="53">
        <f t="shared" si="3"/>
        <v>16</v>
      </c>
      <c r="AG111" s="2"/>
    </row>
    <row r="112" spans="1:33" x14ac:dyDescent="0.25">
      <c r="A112" s="45" t="s">
        <v>44</v>
      </c>
      <c r="B112" s="2"/>
      <c r="C112" s="2"/>
      <c r="D112" s="2"/>
      <c r="E112" s="2"/>
      <c r="F112" s="2"/>
      <c r="G112" s="2"/>
      <c r="H112" s="2"/>
      <c r="I112" s="2"/>
      <c r="J112" s="2"/>
      <c r="K112" s="2"/>
      <c r="L112" s="53"/>
      <c r="M112" s="50"/>
      <c r="N112" s="50"/>
      <c r="O112" s="52"/>
      <c r="P112" s="52"/>
      <c r="Q112" s="52"/>
      <c r="R112" s="52"/>
      <c r="S112" s="52"/>
      <c r="T112" s="50">
        <v>3</v>
      </c>
      <c r="U112" s="50">
        <v>1</v>
      </c>
      <c r="V112" s="50">
        <v>1</v>
      </c>
      <c r="W112" s="52"/>
      <c r="X112" s="52"/>
      <c r="Y112" s="52"/>
      <c r="Z112" s="51"/>
      <c r="AA112" s="51"/>
      <c r="AB112" s="51"/>
      <c r="AC112" s="2"/>
      <c r="AD112" s="2"/>
      <c r="AE112" s="2"/>
      <c r="AF112" s="53">
        <f t="shared" si="3"/>
        <v>5</v>
      </c>
      <c r="AG112" s="2"/>
    </row>
    <row r="113" spans="1:33" x14ac:dyDescent="0.25">
      <c r="A113" s="45" t="s">
        <v>7</v>
      </c>
      <c r="B113" s="2"/>
      <c r="C113" s="2"/>
      <c r="D113" s="2"/>
      <c r="E113" s="2"/>
      <c r="F113" s="2"/>
      <c r="G113" s="2"/>
      <c r="H113" s="2"/>
      <c r="I113" s="2"/>
      <c r="J113" s="2"/>
      <c r="K113" s="2"/>
      <c r="L113" s="53"/>
      <c r="M113" s="50"/>
      <c r="N113" s="50"/>
      <c r="O113" s="55">
        <v>1</v>
      </c>
      <c r="P113" s="51"/>
      <c r="Q113" s="51"/>
      <c r="R113" s="51"/>
      <c r="S113" s="56">
        <v>1</v>
      </c>
      <c r="T113" s="51"/>
      <c r="U113" s="51"/>
      <c r="V113" s="51"/>
      <c r="W113" s="51"/>
      <c r="X113" s="51"/>
      <c r="Y113" s="51"/>
      <c r="Z113" s="51"/>
      <c r="AA113" s="51"/>
      <c r="AB113" s="51"/>
      <c r="AC113" s="2"/>
      <c r="AD113" s="2"/>
      <c r="AE113" s="2"/>
      <c r="AF113" s="53">
        <f t="shared" si="3"/>
        <v>2</v>
      </c>
      <c r="AG113" s="2"/>
    </row>
    <row r="114" spans="1:33" x14ac:dyDescent="0.25">
      <c r="A114" s="57" t="s">
        <v>24</v>
      </c>
      <c r="B114" s="2">
        <f>SUM(B103:B113)</f>
        <v>0</v>
      </c>
      <c r="C114" s="2">
        <f t="shared" ref="C114:AD114" si="4">SUM(C103:C113)</f>
        <v>0</v>
      </c>
      <c r="D114" s="2">
        <f t="shared" si="4"/>
        <v>0</v>
      </c>
      <c r="E114" s="2">
        <f t="shared" si="4"/>
        <v>0</v>
      </c>
      <c r="F114" s="2">
        <f t="shared" si="4"/>
        <v>0</v>
      </c>
      <c r="G114" s="2">
        <f t="shared" si="4"/>
        <v>0</v>
      </c>
      <c r="H114" s="2">
        <f t="shared" si="4"/>
        <v>0</v>
      </c>
      <c r="I114" s="2">
        <f t="shared" si="4"/>
        <v>0</v>
      </c>
      <c r="J114" s="2">
        <f t="shared" si="4"/>
        <v>0</v>
      </c>
      <c r="K114" s="51">
        <f t="shared" si="4"/>
        <v>0</v>
      </c>
      <c r="L114" s="51">
        <f t="shared" si="4"/>
        <v>300</v>
      </c>
      <c r="M114" s="51">
        <f t="shared" si="4"/>
        <v>205</v>
      </c>
      <c r="N114" s="51">
        <f t="shared" si="4"/>
        <v>2000</v>
      </c>
      <c r="O114" s="51">
        <f t="shared" si="4"/>
        <v>5619</v>
      </c>
      <c r="P114" s="51">
        <f t="shared" si="4"/>
        <v>6831</v>
      </c>
      <c r="Q114" s="51">
        <f t="shared" si="4"/>
        <v>8251</v>
      </c>
      <c r="R114" s="51">
        <f t="shared" si="4"/>
        <v>12601</v>
      </c>
      <c r="S114" s="51">
        <f t="shared" si="4"/>
        <v>5886</v>
      </c>
      <c r="T114" s="51">
        <f t="shared" si="4"/>
        <v>6886</v>
      </c>
      <c r="U114" s="51">
        <f t="shared" si="4"/>
        <v>9833</v>
      </c>
      <c r="V114" s="51">
        <f t="shared" si="4"/>
        <v>12121</v>
      </c>
      <c r="W114" s="51">
        <f t="shared" si="4"/>
        <v>9635</v>
      </c>
      <c r="X114" s="51">
        <f t="shared" si="4"/>
        <v>5885</v>
      </c>
      <c r="Y114" s="51">
        <f t="shared" si="4"/>
        <v>3434</v>
      </c>
      <c r="Z114" s="51">
        <f t="shared" si="4"/>
        <v>0</v>
      </c>
      <c r="AA114" s="51">
        <f t="shared" si="4"/>
        <v>0</v>
      </c>
      <c r="AB114" s="51">
        <f t="shared" si="4"/>
        <v>0</v>
      </c>
      <c r="AC114" s="51">
        <f t="shared" si="4"/>
        <v>0</v>
      </c>
      <c r="AD114" s="51">
        <f t="shared" si="4"/>
        <v>0</v>
      </c>
      <c r="AE114" s="51">
        <f>SUM(AE103:AE113)</f>
        <v>0</v>
      </c>
      <c r="AF114" s="51">
        <f>SUM(AF103:AF113)</f>
        <v>89487</v>
      </c>
      <c r="AG114" s="2"/>
    </row>
    <row r="115" spans="1:33"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1:33" x14ac:dyDescent="0.25">
      <c r="A116" s="58">
        <v>1989</v>
      </c>
      <c r="B116" s="45"/>
      <c r="C116" s="47"/>
      <c r="D116" s="59"/>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33" x14ac:dyDescent="0.25">
      <c r="A117" s="44" t="s">
        <v>78</v>
      </c>
      <c r="B117" s="45"/>
      <c r="C117" s="47"/>
      <c r="D117" s="59"/>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33" x14ac:dyDescent="0.25">
      <c r="A118" s="2"/>
      <c r="B118" s="46">
        <v>32620</v>
      </c>
      <c r="C118" s="46">
        <v>32621</v>
      </c>
      <c r="D118" s="46">
        <v>32622</v>
      </c>
      <c r="E118" s="46">
        <v>32623</v>
      </c>
      <c r="F118" s="46">
        <v>32624</v>
      </c>
      <c r="G118" s="46">
        <v>32625</v>
      </c>
      <c r="H118" s="47">
        <v>32626</v>
      </c>
      <c r="I118" s="47">
        <v>32627</v>
      </c>
      <c r="J118" s="47">
        <v>32628</v>
      </c>
      <c r="K118" s="47">
        <v>32629</v>
      </c>
      <c r="L118" s="47">
        <v>32630</v>
      </c>
      <c r="M118" s="47">
        <v>32631</v>
      </c>
      <c r="N118" s="47">
        <v>32632</v>
      </c>
      <c r="O118" s="47">
        <v>32633</v>
      </c>
      <c r="P118" s="47">
        <v>32634</v>
      </c>
      <c r="Q118" s="47">
        <v>32635</v>
      </c>
      <c r="R118" s="47">
        <v>32636</v>
      </c>
      <c r="S118" s="47">
        <v>32637</v>
      </c>
      <c r="T118" s="47">
        <v>32638</v>
      </c>
      <c r="U118" s="47">
        <v>32639</v>
      </c>
      <c r="V118" s="47">
        <v>32640</v>
      </c>
      <c r="W118" s="47">
        <v>32641</v>
      </c>
      <c r="X118" s="47">
        <v>32642</v>
      </c>
      <c r="Y118" s="47">
        <v>32643</v>
      </c>
      <c r="Z118" s="47">
        <v>32644</v>
      </c>
      <c r="AA118" s="47">
        <v>32645</v>
      </c>
      <c r="AB118" s="47">
        <v>32646</v>
      </c>
      <c r="AC118" s="46">
        <v>32647</v>
      </c>
      <c r="AD118" s="46">
        <v>32648</v>
      </c>
      <c r="AE118" s="46">
        <v>32649</v>
      </c>
      <c r="AF118" s="60" t="s">
        <v>24</v>
      </c>
      <c r="AG118" s="2"/>
    </row>
    <row r="119" spans="1:33" x14ac:dyDescent="0.25">
      <c r="A119" s="45" t="s">
        <v>11</v>
      </c>
      <c r="B119" s="51"/>
      <c r="C119" s="51"/>
      <c r="D119" s="51"/>
      <c r="E119" s="51"/>
      <c r="F119" s="51"/>
      <c r="G119" s="51"/>
      <c r="H119" s="54"/>
      <c r="I119" s="49">
        <v>150</v>
      </c>
      <c r="J119" s="49">
        <v>1200</v>
      </c>
      <c r="K119" s="49">
        <v>1000</v>
      </c>
      <c r="L119" s="49">
        <v>1200</v>
      </c>
      <c r="M119" s="49">
        <v>1000</v>
      </c>
      <c r="N119" s="49">
        <v>2500</v>
      </c>
      <c r="O119" s="49">
        <v>3000</v>
      </c>
      <c r="P119" s="49">
        <v>500</v>
      </c>
      <c r="Q119" s="49">
        <v>1500</v>
      </c>
      <c r="R119" s="49">
        <v>5000</v>
      </c>
      <c r="S119" s="50">
        <v>7000</v>
      </c>
      <c r="T119" s="50">
        <v>9000</v>
      </c>
      <c r="U119" s="50">
        <v>10000</v>
      </c>
      <c r="V119" s="49">
        <v>8000</v>
      </c>
      <c r="W119" s="49">
        <v>2000</v>
      </c>
      <c r="X119" s="49">
        <v>1800</v>
      </c>
      <c r="Y119" s="49">
        <v>1000</v>
      </c>
      <c r="Z119" s="49">
        <v>500</v>
      </c>
      <c r="AA119" s="49">
        <v>900</v>
      </c>
      <c r="AB119" s="49">
        <v>750</v>
      </c>
      <c r="AC119" s="2"/>
      <c r="AD119" s="2"/>
      <c r="AE119" s="49">
        <v>25</v>
      </c>
      <c r="AF119" s="53">
        <f t="shared" ref="AF119:AF132" si="5">SUM(B119:AE119)</f>
        <v>58025</v>
      </c>
      <c r="AG119" s="2"/>
    </row>
    <row r="120" spans="1:33" x14ac:dyDescent="0.25">
      <c r="A120" s="45" t="s">
        <v>14</v>
      </c>
      <c r="B120" s="51"/>
      <c r="C120" s="51"/>
      <c r="D120" s="51"/>
      <c r="E120" s="51"/>
      <c r="F120" s="51"/>
      <c r="G120" s="51"/>
      <c r="H120" s="54"/>
      <c r="I120" s="49">
        <v>10</v>
      </c>
      <c r="J120" s="49">
        <v>5</v>
      </c>
      <c r="K120" s="49">
        <v>10</v>
      </c>
      <c r="L120" s="49">
        <v>150</v>
      </c>
      <c r="M120" s="49">
        <v>100</v>
      </c>
      <c r="N120" s="49">
        <v>200</v>
      </c>
      <c r="O120" s="49">
        <v>500</v>
      </c>
      <c r="P120" s="49">
        <v>50</v>
      </c>
      <c r="Q120" s="50">
        <v>250</v>
      </c>
      <c r="R120" s="49">
        <v>500</v>
      </c>
      <c r="S120" s="49">
        <v>1000</v>
      </c>
      <c r="T120" s="49">
        <v>1000</v>
      </c>
      <c r="U120" s="49">
        <v>1500</v>
      </c>
      <c r="V120" s="49">
        <v>800</v>
      </c>
      <c r="W120" s="49">
        <v>200</v>
      </c>
      <c r="X120" s="49">
        <v>150</v>
      </c>
      <c r="Y120" s="49">
        <v>100</v>
      </c>
      <c r="Z120" s="49">
        <v>200</v>
      </c>
      <c r="AA120" s="49">
        <v>300</v>
      </c>
      <c r="AB120" s="49">
        <v>250</v>
      </c>
      <c r="AC120" s="2"/>
      <c r="AD120" s="2"/>
      <c r="AE120" s="2"/>
      <c r="AF120" s="53">
        <f t="shared" si="5"/>
        <v>7275</v>
      </c>
      <c r="AG120" s="2"/>
    </row>
    <row r="121" spans="1:33" x14ac:dyDescent="0.25">
      <c r="A121" s="45" t="s">
        <v>15</v>
      </c>
      <c r="B121" s="51"/>
      <c r="C121" s="51"/>
      <c r="D121" s="51"/>
      <c r="E121" s="51"/>
      <c r="F121" s="51"/>
      <c r="G121" s="51"/>
      <c r="H121" s="54"/>
      <c r="I121" s="50"/>
      <c r="J121" s="51"/>
      <c r="K121" s="52"/>
      <c r="L121" s="51"/>
      <c r="M121" s="51"/>
      <c r="N121" s="51"/>
      <c r="O121" s="51"/>
      <c r="P121" s="52"/>
      <c r="Q121" s="49">
        <v>150</v>
      </c>
      <c r="R121" s="49">
        <v>400</v>
      </c>
      <c r="S121" s="50">
        <v>500</v>
      </c>
      <c r="T121" s="50">
        <v>500</v>
      </c>
      <c r="U121" s="49">
        <v>500</v>
      </c>
      <c r="V121" s="49">
        <v>200</v>
      </c>
      <c r="W121" s="49">
        <v>100</v>
      </c>
      <c r="X121" s="50">
        <v>100</v>
      </c>
      <c r="Y121" s="50">
        <v>50</v>
      </c>
      <c r="Z121" s="50">
        <v>25</v>
      </c>
      <c r="AA121" s="50">
        <v>5</v>
      </c>
      <c r="AB121" s="50">
        <v>75</v>
      </c>
      <c r="AC121" s="2"/>
      <c r="AD121" s="2"/>
      <c r="AE121" s="2"/>
      <c r="AF121" s="53">
        <f t="shared" si="5"/>
        <v>2605</v>
      </c>
      <c r="AG121" s="2"/>
    </row>
    <row r="122" spans="1:33" x14ac:dyDescent="0.25">
      <c r="A122" s="45" t="s">
        <v>79</v>
      </c>
      <c r="B122" s="51"/>
      <c r="C122" s="51"/>
      <c r="D122" s="51"/>
      <c r="E122" s="51"/>
      <c r="F122" s="51"/>
      <c r="G122" s="51"/>
      <c r="H122" s="50">
        <v>200</v>
      </c>
      <c r="I122" s="50"/>
      <c r="J122" s="51"/>
      <c r="K122" s="51"/>
      <c r="L122" s="51"/>
      <c r="M122" s="51"/>
      <c r="N122" s="51"/>
      <c r="O122" s="51"/>
      <c r="P122" s="49">
        <v>50</v>
      </c>
      <c r="Q122" s="49">
        <v>100</v>
      </c>
      <c r="R122" s="51"/>
      <c r="S122" s="50">
        <v>50</v>
      </c>
      <c r="T122" s="49">
        <v>5</v>
      </c>
      <c r="U122" s="52"/>
      <c r="V122" s="51"/>
      <c r="W122" s="51"/>
      <c r="X122" s="49">
        <v>700</v>
      </c>
      <c r="Y122" s="49">
        <v>100</v>
      </c>
      <c r="Z122" s="49">
        <v>25</v>
      </c>
      <c r="AA122" s="49">
        <v>50</v>
      </c>
      <c r="AB122" s="49">
        <v>75</v>
      </c>
      <c r="AC122" s="2"/>
      <c r="AD122" s="2"/>
      <c r="AE122" s="2"/>
      <c r="AF122" s="53">
        <f t="shared" si="5"/>
        <v>1355</v>
      </c>
      <c r="AG122" s="2"/>
    </row>
    <row r="123" spans="1:33" x14ac:dyDescent="0.25">
      <c r="A123" s="45" t="s">
        <v>80</v>
      </c>
      <c r="B123" s="51"/>
      <c r="C123" s="51"/>
      <c r="D123" s="51"/>
      <c r="E123" s="51"/>
      <c r="F123" s="51"/>
      <c r="G123" s="51"/>
      <c r="H123" s="52"/>
      <c r="I123" s="50"/>
      <c r="J123" s="52"/>
      <c r="K123" s="50">
        <v>1</v>
      </c>
      <c r="L123" s="52"/>
      <c r="M123" s="52"/>
      <c r="N123" s="52"/>
      <c r="O123" s="52"/>
      <c r="P123" s="50">
        <v>250</v>
      </c>
      <c r="Q123" s="52"/>
      <c r="R123" s="52"/>
      <c r="S123" s="50">
        <v>100</v>
      </c>
      <c r="T123" s="50">
        <v>2</v>
      </c>
      <c r="U123" s="52"/>
      <c r="V123" s="52"/>
      <c r="W123" s="52"/>
      <c r="X123" s="50">
        <v>500</v>
      </c>
      <c r="Y123" s="50">
        <v>250</v>
      </c>
      <c r="Z123" s="50">
        <v>200</v>
      </c>
      <c r="AA123" s="50">
        <v>10</v>
      </c>
      <c r="AB123" s="50">
        <v>25</v>
      </c>
      <c r="AC123" s="2"/>
      <c r="AD123" s="2"/>
      <c r="AE123" s="2"/>
      <c r="AF123" s="53">
        <f t="shared" si="5"/>
        <v>1338</v>
      </c>
      <c r="AG123" s="2"/>
    </row>
    <row r="124" spans="1:33" x14ac:dyDescent="0.25">
      <c r="A124" s="45" t="s">
        <v>12</v>
      </c>
      <c r="B124" s="51"/>
      <c r="C124" s="51"/>
      <c r="D124" s="51"/>
      <c r="E124" s="51"/>
      <c r="F124" s="51"/>
      <c r="G124" s="51"/>
      <c r="H124" s="53"/>
      <c r="I124" s="50"/>
      <c r="J124" s="50"/>
      <c r="K124" s="50"/>
      <c r="L124" s="50"/>
      <c r="M124" s="50"/>
      <c r="N124" s="50"/>
      <c r="O124" s="50"/>
      <c r="P124" s="50"/>
      <c r="Q124" s="50">
        <v>10</v>
      </c>
      <c r="R124" s="50">
        <v>50</v>
      </c>
      <c r="S124" s="50">
        <v>20</v>
      </c>
      <c r="T124" s="50"/>
      <c r="U124" s="50"/>
      <c r="V124" s="50"/>
      <c r="W124" s="50"/>
      <c r="X124" s="50"/>
      <c r="Y124" s="50"/>
      <c r="Z124" s="50"/>
      <c r="AA124" s="50"/>
      <c r="AB124" s="50"/>
      <c r="AC124" s="2"/>
      <c r="AD124" s="2"/>
      <c r="AE124" s="2"/>
      <c r="AF124" s="53">
        <f t="shared" si="5"/>
        <v>80</v>
      </c>
      <c r="AG124" s="2"/>
    </row>
    <row r="125" spans="1:33" x14ac:dyDescent="0.25">
      <c r="A125" s="45" t="s">
        <v>45</v>
      </c>
      <c r="B125" s="51"/>
      <c r="C125" s="51"/>
      <c r="D125" s="51"/>
      <c r="E125" s="51"/>
      <c r="F125" s="51"/>
      <c r="G125" s="51"/>
      <c r="H125" s="52"/>
      <c r="I125" s="51"/>
      <c r="J125" s="51"/>
      <c r="K125" s="51"/>
      <c r="L125" s="51"/>
      <c r="M125" s="51"/>
      <c r="N125" s="51"/>
      <c r="O125" s="51"/>
      <c r="P125" s="52"/>
      <c r="Q125" s="51"/>
      <c r="R125" s="51"/>
      <c r="S125" s="49">
        <v>20</v>
      </c>
      <c r="T125" s="49">
        <v>2</v>
      </c>
      <c r="U125" s="50">
        <v>8</v>
      </c>
      <c r="V125" s="51"/>
      <c r="W125" s="51"/>
      <c r="X125" s="51"/>
      <c r="Y125" s="51"/>
      <c r="Z125" s="51"/>
      <c r="AA125" s="51"/>
      <c r="AB125" s="51"/>
      <c r="AC125" s="2"/>
      <c r="AD125" s="2"/>
      <c r="AE125" s="2"/>
      <c r="AF125" s="53">
        <f t="shared" si="5"/>
        <v>30</v>
      </c>
      <c r="AG125" s="2"/>
    </row>
    <row r="126" spans="1:33" x14ac:dyDescent="0.25">
      <c r="A126" s="45" t="s">
        <v>1</v>
      </c>
      <c r="B126" s="51"/>
      <c r="C126" s="51"/>
      <c r="D126" s="51"/>
      <c r="E126" s="51"/>
      <c r="F126" s="51"/>
      <c r="G126" s="51"/>
      <c r="H126" s="53"/>
      <c r="I126" s="50"/>
      <c r="J126" s="51"/>
      <c r="K126" s="51"/>
      <c r="L126" s="51"/>
      <c r="M126" s="52"/>
      <c r="N126" s="52"/>
      <c r="O126" s="52"/>
      <c r="P126" s="52"/>
      <c r="Q126" s="52"/>
      <c r="R126" s="50">
        <v>25</v>
      </c>
      <c r="S126" s="50">
        <v>5</v>
      </c>
      <c r="T126" s="51"/>
      <c r="U126" s="51"/>
      <c r="V126" s="51"/>
      <c r="W126" s="51"/>
      <c r="X126" s="51"/>
      <c r="Y126" s="51"/>
      <c r="Z126" s="51"/>
      <c r="AA126" s="51"/>
      <c r="AB126" s="52"/>
      <c r="AC126" s="2"/>
      <c r="AD126" s="2"/>
      <c r="AE126" s="2"/>
      <c r="AF126" s="53">
        <f t="shared" si="5"/>
        <v>30</v>
      </c>
      <c r="AG126" s="2"/>
    </row>
    <row r="127" spans="1:33" x14ac:dyDescent="0.25">
      <c r="A127" s="45" t="s">
        <v>7</v>
      </c>
      <c r="B127" s="51"/>
      <c r="C127" s="51"/>
      <c r="D127" s="51"/>
      <c r="E127" s="51"/>
      <c r="F127" s="51"/>
      <c r="G127" s="51"/>
      <c r="H127" s="53"/>
      <c r="I127" s="50"/>
      <c r="J127" s="49"/>
      <c r="K127" s="51"/>
      <c r="L127" s="51"/>
      <c r="M127" s="51"/>
      <c r="N127" s="51"/>
      <c r="O127" s="51"/>
      <c r="P127" s="51"/>
      <c r="Q127" s="51"/>
      <c r="R127" s="50">
        <v>3</v>
      </c>
      <c r="S127" s="50">
        <v>1</v>
      </c>
      <c r="T127" s="49">
        <v>4</v>
      </c>
      <c r="U127" s="51"/>
      <c r="V127" s="51"/>
      <c r="W127" s="51"/>
      <c r="X127" s="51"/>
      <c r="Y127" s="51"/>
      <c r="Z127" s="51"/>
      <c r="AA127" s="49">
        <v>1</v>
      </c>
      <c r="AB127" s="51"/>
      <c r="AC127" s="2"/>
      <c r="AD127" s="2"/>
      <c r="AE127" s="2"/>
      <c r="AF127" s="53">
        <f t="shared" si="5"/>
        <v>9</v>
      </c>
      <c r="AG127" s="2"/>
    </row>
    <row r="128" spans="1:33" x14ac:dyDescent="0.25">
      <c r="A128" s="45" t="s">
        <v>2</v>
      </c>
      <c r="B128" s="51"/>
      <c r="C128" s="51"/>
      <c r="D128" s="51"/>
      <c r="E128" s="51"/>
      <c r="F128" s="51"/>
      <c r="G128" s="51"/>
      <c r="H128" s="53"/>
      <c r="I128" s="50">
        <v>1</v>
      </c>
      <c r="J128" s="51"/>
      <c r="K128" s="51"/>
      <c r="L128" s="51"/>
      <c r="M128" s="51"/>
      <c r="N128" s="51"/>
      <c r="O128" s="51"/>
      <c r="P128" s="51"/>
      <c r="Q128" s="52"/>
      <c r="R128" s="52"/>
      <c r="S128" s="50">
        <v>5</v>
      </c>
      <c r="T128" s="52"/>
      <c r="U128" s="50">
        <v>1</v>
      </c>
      <c r="V128" s="52"/>
      <c r="W128" s="52"/>
      <c r="X128" s="52"/>
      <c r="Y128" s="52"/>
      <c r="Z128" s="52"/>
      <c r="AA128" s="52"/>
      <c r="AB128" s="52"/>
      <c r="AC128" s="2"/>
      <c r="AD128" s="2"/>
      <c r="AE128" s="2"/>
      <c r="AF128" s="53">
        <f t="shared" si="5"/>
        <v>7</v>
      </c>
      <c r="AG128" s="2"/>
    </row>
    <row r="129" spans="1:33" x14ac:dyDescent="0.25">
      <c r="A129" s="45" t="s">
        <v>42</v>
      </c>
      <c r="B129" s="51"/>
      <c r="C129" s="51"/>
      <c r="D129" s="51"/>
      <c r="E129" s="51"/>
      <c r="F129" s="51"/>
      <c r="G129" s="51"/>
      <c r="H129" s="53"/>
      <c r="I129" s="52"/>
      <c r="J129" s="51"/>
      <c r="K129" s="51"/>
      <c r="L129" s="51"/>
      <c r="M129" s="51"/>
      <c r="N129" s="51"/>
      <c r="O129" s="51"/>
      <c r="P129" s="50">
        <v>3</v>
      </c>
      <c r="Q129" s="52"/>
      <c r="R129" s="51"/>
      <c r="S129" s="52"/>
      <c r="T129" s="52"/>
      <c r="U129" s="49">
        <v>1</v>
      </c>
      <c r="V129" s="51"/>
      <c r="W129" s="51"/>
      <c r="X129" s="52"/>
      <c r="Y129" s="52"/>
      <c r="Z129" s="52"/>
      <c r="AA129" s="52"/>
      <c r="AB129" s="52"/>
      <c r="AC129" s="2"/>
      <c r="AD129" s="2"/>
      <c r="AE129" s="2"/>
      <c r="AF129" s="53">
        <f t="shared" si="5"/>
        <v>4</v>
      </c>
      <c r="AG129" s="2"/>
    </row>
    <row r="130" spans="1:33" x14ac:dyDescent="0.25">
      <c r="A130" s="45" t="s">
        <v>44</v>
      </c>
      <c r="B130" s="51"/>
      <c r="C130" s="51"/>
      <c r="D130" s="51"/>
      <c r="E130" s="51"/>
      <c r="F130" s="51"/>
      <c r="G130" s="51"/>
      <c r="H130" s="53"/>
      <c r="I130" s="50"/>
      <c r="J130" s="52"/>
      <c r="K130" s="51"/>
      <c r="L130" s="51"/>
      <c r="M130" s="49"/>
      <c r="N130" s="49"/>
      <c r="O130" s="49"/>
      <c r="P130" s="49"/>
      <c r="Q130" s="49">
        <v>1</v>
      </c>
      <c r="R130" s="49">
        <v>1</v>
      </c>
      <c r="S130" s="49"/>
      <c r="T130" s="51"/>
      <c r="U130" s="51"/>
      <c r="V130" s="51"/>
      <c r="W130" s="51"/>
      <c r="X130" s="51"/>
      <c r="Y130" s="51"/>
      <c r="Z130" s="51"/>
      <c r="AA130" s="51"/>
      <c r="AB130" s="49">
        <v>1</v>
      </c>
      <c r="AC130" s="2"/>
      <c r="AD130" s="2"/>
      <c r="AE130" s="2"/>
      <c r="AF130" s="53">
        <f t="shared" si="5"/>
        <v>3</v>
      </c>
      <c r="AG130" s="2"/>
    </row>
    <row r="131" spans="1:33" x14ac:dyDescent="0.25">
      <c r="A131" s="45" t="s">
        <v>52</v>
      </c>
      <c r="B131" s="51"/>
      <c r="C131" s="51"/>
      <c r="D131" s="51"/>
      <c r="E131" s="51"/>
      <c r="F131" s="51"/>
      <c r="G131" s="51"/>
      <c r="H131" s="52"/>
      <c r="I131" s="52"/>
      <c r="J131" s="52"/>
      <c r="K131" s="52"/>
      <c r="L131" s="52"/>
      <c r="M131" s="52"/>
      <c r="N131" s="52"/>
      <c r="O131" s="52"/>
      <c r="P131" s="52"/>
      <c r="Q131" s="50">
        <v>1</v>
      </c>
      <c r="R131" s="52"/>
      <c r="S131" s="52"/>
      <c r="T131" s="52"/>
      <c r="U131" s="52"/>
      <c r="V131" s="52"/>
      <c r="W131" s="52"/>
      <c r="X131" s="52"/>
      <c r="Y131" s="52"/>
      <c r="Z131" s="52"/>
      <c r="AA131" s="52"/>
      <c r="AB131" s="52"/>
      <c r="AC131" s="2"/>
      <c r="AD131" s="2"/>
      <c r="AE131" s="2"/>
      <c r="AF131" s="53">
        <f t="shared" si="5"/>
        <v>1</v>
      </c>
      <c r="AG131" s="2"/>
    </row>
    <row r="132" spans="1:33" x14ac:dyDescent="0.25">
      <c r="A132" s="61" t="s">
        <v>24</v>
      </c>
      <c r="B132" s="51">
        <f>SUM(B119:B131)</f>
        <v>0</v>
      </c>
      <c r="C132" s="51">
        <f t="shared" ref="C132:AE132" si="6">SUM(C119:C131)</f>
        <v>0</v>
      </c>
      <c r="D132" s="51">
        <f t="shared" si="6"/>
        <v>0</v>
      </c>
      <c r="E132" s="51">
        <f t="shared" si="6"/>
        <v>0</v>
      </c>
      <c r="F132" s="51">
        <f t="shared" si="6"/>
        <v>0</v>
      </c>
      <c r="G132" s="51">
        <f t="shared" si="6"/>
        <v>0</v>
      </c>
      <c r="H132" s="51">
        <f t="shared" si="6"/>
        <v>200</v>
      </c>
      <c r="I132" s="51">
        <f t="shared" si="6"/>
        <v>161</v>
      </c>
      <c r="J132" s="51">
        <f t="shared" si="6"/>
        <v>1205</v>
      </c>
      <c r="K132" s="51">
        <f t="shared" si="6"/>
        <v>1011</v>
      </c>
      <c r="L132" s="51">
        <f t="shared" si="6"/>
        <v>1350</v>
      </c>
      <c r="M132" s="51">
        <f t="shared" si="6"/>
        <v>1100</v>
      </c>
      <c r="N132" s="51">
        <f t="shared" si="6"/>
        <v>2700</v>
      </c>
      <c r="O132" s="51">
        <f t="shared" si="6"/>
        <v>3500</v>
      </c>
      <c r="P132" s="51">
        <f t="shared" si="6"/>
        <v>853</v>
      </c>
      <c r="Q132" s="51">
        <f t="shared" si="6"/>
        <v>2012</v>
      </c>
      <c r="R132" s="51">
        <f t="shared" si="6"/>
        <v>5979</v>
      </c>
      <c r="S132" s="51">
        <f t="shared" si="6"/>
        <v>8701</v>
      </c>
      <c r="T132" s="51">
        <f t="shared" si="6"/>
        <v>10513</v>
      </c>
      <c r="U132" s="51">
        <f t="shared" si="6"/>
        <v>12010</v>
      </c>
      <c r="V132" s="51">
        <f t="shared" si="6"/>
        <v>9000</v>
      </c>
      <c r="W132" s="51">
        <f t="shared" si="6"/>
        <v>2300</v>
      </c>
      <c r="X132" s="51">
        <f t="shared" si="6"/>
        <v>3250</v>
      </c>
      <c r="Y132" s="51">
        <f t="shared" si="6"/>
        <v>1500</v>
      </c>
      <c r="Z132" s="51">
        <f t="shared" si="6"/>
        <v>950</v>
      </c>
      <c r="AA132" s="51">
        <f t="shared" si="6"/>
        <v>1266</v>
      </c>
      <c r="AB132" s="51">
        <f t="shared" si="6"/>
        <v>1176</v>
      </c>
      <c r="AC132" s="51">
        <f t="shared" si="6"/>
        <v>0</v>
      </c>
      <c r="AD132" s="51">
        <f t="shared" si="6"/>
        <v>0</v>
      </c>
      <c r="AE132" s="51">
        <f t="shared" si="6"/>
        <v>25</v>
      </c>
      <c r="AF132" s="53">
        <f t="shared" si="5"/>
        <v>70762</v>
      </c>
      <c r="AG132" s="2"/>
    </row>
    <row r="133" spans="1:33" x14ac:dyDescent="0.25">
      <c r="A133" s="45"/>
      <c r="B133" s="45"/>
      <c r="C133" s="47"/>
      <c r="D133" s="59"/>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33" x14ac:dyDescent="0.25">
      <c r="A134" s="45"/>
      <c r="B134" s="45"/>
      <c r="C134" s="47"/>
      <c r="D134" s="59"/>
      <c r="E134" s="2"/>
      <c r="F134" s="47"/>
      <c r="G134" s="47"/>
      <c r="H134" s="47"/>
      <c r="I134" s="47"/>
      <c r="J134" s="47"/>
      <c r="K134" s="47"/>
      <c r="L134" s="2"/>
      <c r="M134" s="2"/>
      <c r="N134" s="2"/>
      <c r="O134" s="2"/>
      <c r="P134" s="2"/>
      <c r="Q134" s="2"/>
      <c r="R134" s="2"/>
      <c r="S134" s="2"/>
      <c r="T134" s="2"/>
      <c r="U134" s="2"/>
      <c r="V134" s="2"/>
      <c r="W134" s="2"/>
      <c r="X134" s="2"/>
      <c r="Y134" s="2"/>
      <c r="Z134" s="2"/>
      <c r="AA134" s="2"/>
      <c r="AB134" s="2"/>
      <c r="AC134" s="2"/>
      <c r="AD134" s="2"/>
      <c r="AE134" s="2"/>
      <c r="AF134" s="2"/>
      <c r="AG134" s="2"/>
    </row>
    <row r="135" spans="1:33" x14ac:dyDescent="0.25">
      <c r="A135" s="58">
        <v>1990</v>
      </c>
      <c r="B135" s="45"/>
      <c r="C135" s="47"/>
      <c r="D135" s="59"/>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33" x14ac:dyDescent="0.25">
      <c r="A136" s="44" t="s">
        <v>78</v>
      </c>
      <c r="B136" s="45"/>
      <c r="C136" s="47"/>
      <c r="D136" s="59"/>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33" x14ac:dyDescent="0.25">
      <c r="A137" s="45"/>
      <c r="B137" s="46">
        <v>32985</v>
      </c>
      <c r="C137" s="46">
        <v>32986</v>
      </c>
      <c r="D137" s="46">
        <v>32987</v>
      </c>
      <c r="E137" s="46">
        <v>32988</v>
      </c>
      <c r="F137" s="46">
        <v>32989</v>
      </c>
      <c r="G137" s="46">
        <v>32990</v>
      </c>
      <c r="H137" s="47">
        <v>32991</v>
      </c>
      <c r="I137" s="47">
        <v>32992</v>
      </c>
      <c r="J137" s="47">
        <v>32993</v>
      </c>
      <c r="K137" s="47">
        <v>32994</v>
      </c>
      <c r="L137" s="47">
        <v>32995</v>
      </c>
      <c r="M137" s="47">
        <v>32996</v>
      </c>
      <c r="N137" s="47">
        <v>32997</v>
      </c>
      <c r="O137" s="47">
        <v>32998</v>
      </c>
      <c r="P137" s="47">
        <v>32999</v>
      </c>
      <c r="Q137" s="47">
        <v>33000</v>
      </c>
      <c r="R137" s="47">
        <v>33001</v>
      </c>
      <c r="S137" s="47">
        <v>33002</v>
      </c>
      <c r="T137" s="47">
        <v>33003</v>
      </c>
      <c r="U137" s="47">
        <v>33004</v>
      </c>
      <c r="V137" s="47">
        <v>33005</v>
      </c>
      <c r="W137" s="47">
        <v>33006</v>
      </c>
      <c r="X137" s="47">
        <v>33007</v>
      </c>
      <c r="Y137" s="47">
        <v>33008</v>
      </c>
      <c r="Z137" s="47">
        <v>33009</v>
      </c>
      <c r="AA137" s="47">
        <v>33010</v>
      </c>
      <c r="AB137" s="47">
        <v>33011</v>
      </c>
      <c r="AC137" s="46">
        <v>33012</v>
      </c>
      <c r="AD137" s="46">
        <v>33013</v>
      </c>
      <c r="AE137" s="46">
        <v>33014</v>
      </c>
      <c r="AF137" s="62" t="s">
        <v>24</v>
      </c>
      <c r="AG137" s="2"/>
    </row>
    <row r="138" spans="1:33" x14ac:dyDescent="0.25">
      <c r="A138" s="45" t="s">
        <v>11</v>
      </c>
      <c r="B138" s="51"/>
      <c r="C138" s="51"/>
      <c r="D138" s="51"/>
      <c r="E138" s="51"/>
      <c r="F138" s="51"/>
      <c r="G138" s="51"/>
      <c r="H138" s="53"/>
      <c r="I138" s="50"/>
      <c r="J138" s="50"/>
      <c r="K138" s="49">
        <v>190</v>
      </c>
      <c r="L138" s="49">
        <v>500</v>
      </c>
      <c r="M138" s="49">
        <v>725</v>
      </c>
      <c r="N138" s="49">
        <v>1375</v>
      </c>
      <c r="O138" s="49">
        <v>4190</v>
      </c>
      <c r="P138" s="49">
        <v>950</v>
      </c>
      <c r="Q138" s="49">
        <v>985</v>
      </c>
      <c r="R138" s="49">
        <v>650</v>
      </c>
      <c r="S138" s="49">
        <v>350</v>
      </c>
      <c r="T138" s="49">
        <v>4520</v>
      </c>
      <c r="U138" s="49">
        <v>370</v>
      </c>
      <c r="V138" s="49">
        <v>4260</v>
      </c>
      <c r="W138" s="49">
        <v>4200</v>
      </c>
      <c r="X138" s="49">
        <v>4060</v>
      </c>
      <c r="Y138" s="49">
        <v>1430</v>
      </c>
      <c r="Z138" s="49">
        <v>500</v>
      </c>
      <c r="AA138" s="49">
        <v>290</v>
      </c>
      <c r="AB138" s="49">
        <v>200</v>
      </c>
      <c r="AC138" s="2"/>
      <c r="AD138" s="2"/>
      <c r="AE138" s="2"/>
      <c r="AF138" s="53">
        <f t="shared" ref="AF138:AF149" si="7">SUM(B138:AE138)</f>
        <v>29745</v>
      </c>
      <c r="AG138" s="2"/>
    </row>
    <row r="139" spans="1:33" x14ac:dyDescent="0.25">
      <c r="A139" s="45" t="s">
        <v>79</v>
      </c>
      <c r="B139" s="51"/>
      <c r="C139" s="51"/>
      <c r="D139" s="51"/>
      <c r="E139" s="51"/>
      <c r="F139" s="51"/>
      <c r="G139" s="51"/>
      <c r="H139" s="50">
        <v>110</v>
      </c>
      <c r="I139" s="50">
        <v>250</v>
      </c>
      <c r="J139" s="50"/>
      <c r="K139" s="49">
        <v>75</v>
      </c>
      <c r="L139" s="49">
        <v>15</v>
      </c>
      <c r="M139" s="49">
        <v>50</v>
      </c>
      <c r="N139" s="50">
        <v>120</v>
      </c>
      <c r="O139" s="50">
        <v>205</v>
      </c>
      <c r="P139" s="50">
        <v>1690</v>
      </c>
      <c r="Q139" s="50">
        <v>1235</v>
      </c>
      <c r="R139" s="50">
        <v>1500</v>
      </c>
      <c r="S139" s="50">
        <v>2500</v>
      </c>
      <c r="T139" s="50">
        <v>3075</v>
      </c>
      <c r="U139" s="50">
        <v>1200</v>
      </c>
      <c r="V139" s="50">
        <v>1250</v>
      </c>
      <c r="W139" s="50">
        <v>1100</v>
      </c>
      <c r="X139" s="50">
        <v>1020</v>
      </c>
      <c r="Y139" s="50">
        <v>1000</v>
      </c>
      <c r="Z139" s="50">
        <v>50</v>
      </c>
      <c r="AA139" s="52"/>
      <c r="AB139" s="50">
        <v>4</v>
      </c>
      <c r="AC139" s="2"/>
      <c r="AD139" s="2"/>
      <c r="AE139" s="2"/>
      <c r="AF139" s="53">
        <f t="shared" si="7"/>
        <v>16449</v>
      </c>
      <c r="AG139" s="2"/>
    </row>
    <row r="140" spans="1:33" x14ac:dyDescent="0.25">
      <c r="A140" s="45" t="s">
        <v>80</v>
      </c>
      <c r="B140" s="51"/>
      <c r="C140" s="51"/>
      <c r="D140" s="51"/>
      <c r="E140" s="51"/>
      <c r="F140" s="51"/>
      <c r="G140" s="51"/>
      <c r="H140" s="53">
        <v>2</v>
      </c>
      <c r="I140" s="50"/>
      <c r="J140" s="50"/>
      <c r="K140" s="52">
        <v>2</v>
      </c>
      <c r="L140" s="52"/>
      <c r="M140" s="52"/>
      <c r="N140" s="50">
        <v>1</v>
      </c>
      <c r="O140" s="50">
        <v>215</v>
      </c>
      <c r="P140" s="50">
        <v>910</v>
      </c>
      <c r="Q140" s="50">
        <v>840</v>
      </c>
      <c r="R140" s="49">
        <v>600</v>
      </c>
      <c r="S140" s="49">
        <v>500</v>
      </c>
      <c r="T140" s="49">
        <v>630</v>
      </c>
      <c r="U140" s="50">
        <v>750</v>
      </c>
      <c r="V140" s="50">
        <v>800</v>
      </c>
      <c r="W140" s="49">
        <v>750</v>
      </c>
      <c r="X140" s="49">
        <v>680</v>
      </c>
      <c r="Y140" s="49">
        <v>250</v>
      </c>
      <c r="Z140" s="49">
        <v>150</v>
      </c>
      <c r="AA140" s="50">
        <v>13</v>
      </c>
      <c r="AB140" s="49">
        <v>4</v>
      </c>
      <c r="AC140" s="2"/>
      <c r="AD140" s="2"/>
      <c r="AE140" s="2"/>
      <c r="AF140" s="53">
        <f t="shared" si="7"/>
        <v>7097</v>
      </c>
      <c r="AG140" s="2"/>
    </row>
    <row r="141" spans="1:33" x14ac:dyDescent="0.25">
      <c r="A141" s="45" t="s">
        <v>14</v>
      </c>
      <c r="B141" s="51"/>
      <c r="C141" s="51"/>
      <c r="D141" s="51"/>
      <c r="E141" s="51"/>
      <c r="F141" s="51"/>
      <c r="G141" s="51"/>
      <c r="H141" s="53"/>
      <c r="I141" s="50"/>
      <c r="J141" s="50"/>
      <c r="K141" s="50">
        <v>3</v>
      </c>
      <c r="L141" s="50">
        <v>1</v>
      </c>
      <c r="M141" s="50">
        <v>3</v>
      </c>
      <c r="N141" s="50">
        <v>50</v>
      </c>
      <c r="O141" s="50">
        <v>445</v>
      </c>
      <c r="P141" s="50">
        <v>10</v>
      </c>
      <c r="Q141" s="50">
        <v>187</v>
      </c>
      <c r="R141" s="50">
        <v>110</v>
      </c>
      <c r="S141" s="50">
        <v>50</v>
      </c>
      <c r="T141" s="50">
        <v>500</v>
      </c>
      <c r="U141" s="50">
        <v>70</v>
      </c>
      <c r="V141" s="50">
        <v>15</v>
      </c>
      <c r="W141" s="50">
        <v>70</v>
      </c>
      <c r="X141" s="50">
        <v>155</v>
      </c>
      <c r="Y141" s="50">
        <v>100</v>
      </c>
      <c r="Z141" s="50">
        <v>50</v>
      </c>
      <c r="AA141" s="51"/>
      <c r="AB141" s="50">
        <v>1</v>
      </c>
      <c r="AC141" s="2"/>
      <c r="AD141" s="2"/>
      <c r="AE141" s="2"/>
      <c r="AF141" s="53">
        <f t="shared" si="7"/>
        <v>1820</v>
      </c>
      <c r="AG141" s="2"/>
    </row>
    <row r="142" spans="1:33" x14ac:dyDescent="0.25">
      <c r="A142" s="45" t="s">
        <v>15</v>
      </c>
      <c r="B142" s="51"/>
      <c r="C142" s="51"/>
      <c r="D142" s="51"/>
      <c r="E142" s="51"/>
      <c r="F142" s="51"/>
      <c r="G142" s="51"/>
      <c r="H142" s="53"/>
      <c r="I142" s="50"/>
      <c r="J142" s="50"/>
      <c r="K142" s="49">
        <v>3</v>
      </c>
      <c r="L142" s="49">
        <v>10</v>
      </c>
      <c r="M142" s="49">
        <v>5</v>
      </c>
      <c r="N142" s="49">
        <v>20</v>
      </c>
      <c r="O142" s="49">
        <v>135</v>
      </c>
      <c r="P142" s="49">
        <v>21</v>
      </c>
      <c r="Q142" s="49">
        <v>7</v>
      </c>
      <c r="R142" s="49">
        <v>10</v>
      </c>
      <c r="S142" s="49">
        <v>12</v>
      </c>
      <c r="T142" s="49">
        <v>12</v>
      </c>
      <c r="U142" s="50">
        <v>32</v>
      </c>
      <c r="V142" s="50">
        <v>4</v>
      </c>
      <c r="W142" s="49">
        <v>15</v>
      </c>
      <c r="X142" s="50">
        <v>10</v>
      </c>
      <c r="Y142" s="49">
        <v>5</v>
      </c>
      <c r="Z142" s="49">
        <v>2</v>
      </c>
      <c r="AA142" s="49">
        <v>12</v>
      </c>
      <c r="AB142" s="49">
        <v>12</v>
      </c>
      <c r="AC142" s="2"/>
      <c r="AD142" s="2"/>
      <c r="AE142" s="2"/>
      <c r="AF142" s="53">
        <f t="shared" si="7"/>
        <v>327</v>
      </c>
      <c r="AG142" s="2"/>
    </row>
    <row r="143" spans="1:33" x14ac:dyDescent="0.25">
      <c r="A143" s="45" t="s">
        <v>2</v>
      </c>
      <c r="B143" s="51"/>
      <c r="C143" s="51"/>
      <c r="D143" s="51"/>
      <c r="E143" s="51"/>
      <c r="F143" s="51"/>
      <c r="G143" s="51"/>
      <c r="H143" s="53"/>
      <c r="I143" s="50"/>
      <c r="J143" s="50"/>
      <c r="K143" s="49">
        <v>50</v>
      </c>
      <c r="L143" s="49">
        <v>8</v>
      </c>
      <c r="M143" s="49">
        <v>14</v>
      </c>
      <c r="N143" s="49">
        <v>27</v>
      </c>
      <c r="O143" s="50">
        <v>42</v>
      </c>
      <c r="P143" s="49">
        <v>30</v>
      </c>
      <c r="Q143" s="49">
        <v>37</v>
      </c>
      <c r="R143" s="51"/>
      <c r="S143" s="51"/>
      <c r="T143" s="51"/>
      <c r="U143" s="50">
        <v>6</v>
      </c>
      <c r="V143" s="49">
        <v>5</v>
      </c>
      <c r="W143" s="51"/>
      <c r="X143" s="52"/>
      <c r="Y143" s="51"/>
      <c r="Z143" s="51"/>
      <c r="AA143" s="49">
        <v>2</v>
      </c>
      <c r="AB143" s="51"/>
      <c r="AC143" s="2"/>
      <c r="AD143" s="2"/>
      <c r="AE143" s="2"/>
      <c r="AF143" s="53">
        <f t="shared" si="7"/>
        <v>221</v>
      </c>
      <c r="AG143" s="2"/>
    </row>
    <row r="144" spans="1:33" x14ac:dyDescent="0.25">
      <c r="A144" s="45" t="s">
        <v>45</v>
      </c>
      <c r="B144" s="51"/>
      <c r="C144" s="51"/>
      <c r="D144" s="51"/>
      <c r="E144" s="51"/>
      <c r="F144" s="51"/>
      <c r="G144" s="51"/>
      <c r="H144" s="53"/>
      <c r="I144" s="50"/>
      <c r="J144" s="50"/>
      <c r="K144" s="52">
        <v>5</v>
      </c>
      <c r="L144" s="52"/>
      <c r="M144" s="52"/>
      <c r="N144" s="52">
        <v>15</v>
      </c>
      <c r="O144" s="52">
        <v>4</v>
      </c>
      <c r="P144" s="52"/>
      <c r="Q144" s="52"/>
      <c r="R144" s="52"/>
      <c r="S144" s="52"/>
      <c r="T144" s="52"/>
      <c r="U144" s="52"/>
      <c r="V144" s="52"/>
      <c r="W144" s="52"/>
      <c r="X144" s="52"/>
      <c r="Y144" s="52"/>
      <c r="Z144" s="52"/>
      <c r="AA144" s="52"/>
      <c r="AB144" s="52"/>
      <c r="AC144" s="2"/>
      <c r="AD144" s="2"/>
      <c r="AE144" s="2"/>
      <c r="AF144" s="53">
        <f t="shared" si="7"/>
        <v>24</v>
      </c>
      <c r="AG144" s="2"/>
    </row>
    <row r="145" spans="1:33" x14ac:dyDescent="0.25">
      <c r="A145" s="45" t="s">
        <v>44</v>
      </c>
      <c r="B145" s="51"/>
      <c r="C145" s="51"/>
      <c r="D145" s="51"/>
      <c r="E145" s="51"/>
      <c r="F145" s="51"/>
      <c r="G145" s="51"/>
      <c r="H145" s="53"/>
      <c r="I145" s="50"/>
      <c r="J145" s="50"/>
      <c r="K145" s="52"/>
      <c r="L145" s="52"/>
      <c r="M145" s="52"/>
      <c r="N145" s="52"/>
      <c r="O145" s="52"/>
      <c r="P145" s="52"/>
      <c r="Q145" s="52"/>
      <c r="R145" s="52"/>
      <c r="S145" s="52"/>
      <c r="T145" s="52"/>
      <c r="U145" s="50">
        <v>3</v>
      </c>
      <c r="V145" s="50">
        <v>1</v>
      </c>
      <c r="W145" s="52"/>
      <c r="X145" s="50">
        <v>1</v>
      </c>
      <c r="Y145" s="52"/>
      <c r="Z145" s="52"/>
      <c r="AA145" s="51"/>
      <c r="AB145" s="52"/>
      <c r="AC145" s="2"/>
      <c r="AD145" s="2"/>
      <c r="AE145" s="2"/>
      <c r="AF145" s="53">
        <f t="shared" si="7"/>
        <v>5</v>
      </c>
      <c r="AG145" s="2"/>
    </row>
    <row r="146" spans="1:33" x14ac:dyDescent="0.25">
      <c r="A146" s="45" t="s">
        <v>1</v>
      </c>
      <c r="B146" s="51"/>
      <c r="C146" s="51"/>
      <c r="D146" s="51"/>
      <c r="E146" s="51"/>
      <c r="F146" s="51"/>
      <c r="G146" s="51"/>
      <c r="H146" s="53"/>
      <c r="I146" s="50"/>
      <c r="J146" s="50"/>
      <c r="K146" s="52"/>
      <c r="L146" s="52"/>
      <c r="M146" s="52"/>
      <c r="N146" s="52"/>
      <c r="O146" s="50">
        <v>2</v>
      </c>
      <c r="P146" s="52"/>
      <c r="Q146" s="52"/>
      <c r="R146" s="52"/>
      <c r="S146" s="52"/>
      <c r="T146" s="52"/>
      <c r="U146" s="50">
        <v>1</v>
      </c>
      <c r="V146" s="52"/>
      <c r="W146" s="52"/>
      <c r="X146" s="50">
        <v>1</v>
      </c>
      <c r="Y146" s="52"/>
      <c r="Z146" s="52"/>
      <c r="AA146" s="52"/>
      <c r="AB146" s="52"/>
      <c r="AC146" s="2"/>
      <c r="AD146" s="2"/>
      <c r="AE146" s="2"/>
      <c r="AF146" s="53">
        <f t="shared" si="7"/>
        <v>4</v>
      </c>
      <c r="AG146" s="2"/>
    </row>
    <row r="147" spans="1:33" x14ac:dyDescent="0.25">
      <c r="A147" s="45" t="s">
        <v>7</v>
      </c>
      <c r="B147" s="51"/>
      <c r="C147" s="51"/>
      <c r="D147" s="51"/>
      <c r="E147" s="51"/>
      <c r="F147" s="51"/>
      <c r="G147" s="51"/>
      <c r="H147" s="53"/>
      <c r="I147" s="50"/>
      <c r="J147" s="50"/>
      <c r="K147" s="51"/>
      <c r="L147" s="63">
        <v>1</v>
      </c>
      <c r="M147" s="51"/>
      <c r="N147" s="63">
        <v>2</v>
      </c>
      <c r="O147" s="51"/>
      <c r="P147" s="51"/>
      <c r="Q147" s="51"/>
      <c r="R147" s="51"/>
      <c r="S147" s="51"/>
      <c r="T147" s="51"/>
      <c r="U147" s="51"/>
      <c r="V147" s="51"/>
      <c r="W147" s="51"/>
      <c r="X147" s="51"/>
      <c r="Y147" s="51"/>
      <c r="Z147" s="51"/>
      <c r="AA147" s="51"/>
      <c r="AB147" s="51"/>
      <c r="AC147" s="2"/>
      <c r="AD147" s="2"/>
      <c r="AE147" s="2"/>
      <c r="AF147" s="53">
        <f t="shared" si="7"/>
        <v>3</v>
      </c>
      <c r="AG147" s="2"/>
    </row>
    <row r="148" spans="1:33" x14ac:dyDescent="0.25">
      <c r="A148" s="45" t="s">
        <v>81</v>
      </c>
      <c r="B148" s="50"/>
      <c r="C148" s="51"/>
      <c r="D148" s="50">
        <v>2</v>
      </c>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2"/>
      <c r="AD148" s="2"/>
      <c r="AE148" s="2"/>
      <c r="AF148" s="53">
        <f t="shared" si="7"/>
        <v>2</v>
      </c>
      <c r="AG148" s="2"/>
    </row>
    <row r="149" spans="1:33" x14ac:dyDescent="0.25">
      <c r="A149" s="61" t="s">
        <v>24</v>
      </c>
      <c r="B149" s="50">
        <f>SUM(B138:B148)</f>
        <v>0</v>
      </c>
      <c r="C149" s="50">
        <f t="shared" ref="C149:AE149" si="8">SUM(C138:C148)</f>
        <v>0</v>
      </c>
      <c r="D149" s="50">
        <f t="shared" si="8"/>
        <v>2</v>
      </c>
      <c r="E149" s="50">
        <f t="shared" si="8"/>
        <v>0</v>
      </c>
      <c r="F149" s="50">
        <f t="shared" si="8"/>
        <v>0</v>
      </c>
      <c r="G149" s="50">
        <f t="shared" si="8"/>
        <v>0</v>
      </c>
      <c r="H149" s="50">
        <f t="shared" si="8"/>
        <v>112</v>
      </c>
      <c r="I149" s="50">
        <f t="shared" si="8"/>
        <v>250</v>
      </c>
      <c r="J149" s="50">
        <f t="shared" si="8"/>
        <v>0</v>
      </c>
      <c r="K149" s="50">
        <f t="shared" si="8"/>
        <v>328</v>
      </c>
      <c r="L149" s="50">
        <f t="shared" si="8"/>
        <v>535</v>
      </c>
      <c r="M149" s="50">
        <f t="shared" si="8"/>
        <v>797</v>
      </c>
      <c r="N149" s="50">
        <f t="shared" si="8"/>
        <v>1610</v>
      </c>
      <c r="O149" s="50">
        <f t="shared" si="8"/>
        <v>5238</v>
      </c>
      <c r="P149" s="50">
        <f t="shared" si="8"/>
        <v>3611</v>
      </c>
      <c r="Q149" s="50">
        <f t="shared" si="8"/>
        <v>3291</v>
      </c>
      <c r="R149" s="50">
        <f t="shared" si="8"/>
        <v>2870</v>
      </c>
      <c r="S149" s="50">
        <f t="shared" si="8"/>
        <v>3412</v>
      </c>
      <c r="T149" s="50">
        <f t="shared" si="8"/>
        <v>8737</v>
      </c>
      <c r="U149" s="50">
        <f t="shared" si="8"/>
        <v>2432</v>
      </c>
      <c r="V149" s="50">
        <f t="shared" si="8"/>
        <v>6335</v>
      </c>
      <c r="W149" s="50">
        <f t="shared" si="8"/>
        <v>6135</v>
      </c>
      <c r="X149" s="50">
        <f t="shared" si="8"/>
        <v>5927</v>
      </c>
      <c r="Y149" s="50">
        <f t="shared" si="8"/>
        <v>2785</v>
      </c>
      <c r="Z149" s="50">
        <f t="shared" si="8"/>
        <v>752</v>
      </c>
      <c r="AA149" s="50">
        <f t="shared" si="8"/>
        <v>317</v>
      </c>
      <c r="AB149" s="50">
        <f t="shared" si="8"/>
        <v>221</v>
      </c>
      <c r="AC149" s="50">
        <f t="shared" si="8"/>
        <v>0</v>
      </c>
      <c r="AD149" s="50">
        <f t="shared" si="8"/>
        <v>0</v>
      </c>
      <c r="AE149" s="50">
        <f t="shared" si="8"/>
        <v>0</v>
      </c>
      <c r="AF149" s="53">
        <f t="shared" si="7"/>
        <v>55697</v>
      </c>
      <c r="AG149" s="2"/>
    </row>
    <row r="150" spans="1:33" x14ac:dyDescent="0.25">
      <c r="A150" s="45"/>
      <c r="B150" s="50"/>
      <c r="C150" s="50"/>
      <c r="D150" s="50"/>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2"/>
      <c r="AD150" s="2"/>
      <c r="AE150" s="2"/>
      <c r="AF150" s="51"/>
      <c r="AG150" s="2"/>
    </row>
    <row r="151" spans="1:33" x14ac:dyDescent="0.25">
      <c r="A151" s="58">
        <v>1991</v>
      </c>
      <c r="B151" s="53"/>
      <c r="C151" s="50"/>
      <c r="D151" s="50"/>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2"/>
      <c r="AD151" s="2"/>
      <c r="AE151" s="2"/>
      <c r="AF151" s="51"/>
      <c r="AG151" s="2"/>
    </row>
    <row r="152" spans="1:33" x14ac:dyDescent="0.25">
      <c r="A152" s="44" t="s">
        <v>82</v>
      </c>
      <c r="B152" s="45"/>
      <c r="C152" s="47"/>
      <c r="D152" s="59"/>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33" x14ac:dyDescent="0.25">
      <c r="A153" s="45"/>
      <c r="B153" s="46">
        <v>33350</v>
      </c>
      <c r="C153" s="46">
        <v>33351</v>
      </c>
      <c r="D153" s="46">
        <v>33352</v>
      </c>
      <c r="E153" s="46">
        <v>33353</v>
      </c>
      <c r="F153" s="46">
        <v>33354</v>
      </c>
      <c r="G153" s="46">
        <v>33355</v>
      </c>
      <c r="H153" s="47">
        <v>33356</v>
      </c>
      <c r="I153" s="47">
        <v>33357</v>
      </c>
      <c r="J153" s="47">
        <v>33358</v>
      </c>
      <c r="K153" s="47">
        <v>33359</v>
      </c>
      <c r="L153" s="47">
        <v>33360</v>
      </c>
      <c r="M153" s="47">
        <v>33361</v>
      </c>
      <c r="N153" s="47">
        <v>33362</v>
      </c>
      <c r="O153" s="47">
        <v>33363</v>
      </c>
      <c r="P153" s="47">
        <v>33364</v>
      </c>
      <c r="Q153" s="47">
        <v>33365</v>
      </c>
      <c r="R153" s="47">
        <v>33366</v>
      </c>
      <c r="S153" s="47">
        <v>33367</v>
      </c>
      <c r="T153" s="47">
        <v>33368</v>
      </c>
      <c r="U153" s="47">
        <v>33369</v>
      </c>
      <c r="V153" s="47">
        <v>33370</v>
      </c>
      <c r="W153" s="47">
        <v>33371</v>
      </c>
      <c r="X153" s="47">
        <v>33372</v>
      </c>
      <c r="Y153" s="47">
        <v>33373</v>
      </c>
      <c r="Z153" s="47">
        <v>33374</v>
      </c>
      <c r="AA153" s="47">
        <v>33375</v>
      </c>
      <c r="AB153" s="47">
        <v>33376</v>
      </c>
      <c r="AC153" s="46">
        <v>33377</v>
      </c>
      <c r="AD153" s="46">
        <v>33378</v>
      </c>
      <c r="AE153" s="46">
        <v>33379</v>
      </c>
      <c r="AF153" s="62" t="s">
        <v>24</v>
      </c>
      <c r="AG153" s="2"/>
    </row>
    <row r="154" spans="1:33" x14ac:dyDescent="0.25">
      <c r="A154" s="45" t="s">
        <v>11</v>
      </c>
      <c r="B154" s="2"/>
      <c r="C154" s="51"/>
      <c r="D154" s="51"/>
      <c r="E154" s="51"/>
      <c r="F154" s="52"/>
      <c r="G154" s="52"/>
      <c r="H154" s="50"/>
      <c r="I154" s="49">
        <v>1</v>
      </c>
      <c r="J154" s="49">
        <v>100</v>
      </c>
      <c r="K154" s="49">
        <v>10</v>
      </c>
      <c r="L154" s="49">
        <v>55</v>
      </c>
      <c r="M154" s="51"/>
      <c r="N154" s="51"/>
      <c r="O154" s="50">
        <v>600</v>
      </c>
      <c r="P154" s="50">
        <v>13450</v>
      </c>
      <c r="Q154" s="50">
        <v>15630</v>
      </c>
      <c r="R154" s="50">
        <v>10618</v>
      </c>
      <c r="S154" s="50">
        <v>7877</v>
      </c>
      <c r="T154" s="50">
        <v>5001</v>
      </c>
      <c r="U154" s="50">
        <v>2000</v>
      </c>
      <c r="V154" s="51"/>
      <c r="W154" s="49">
        <v>8000</v>
      </c>
      <c r="X154" s="50">
        <v>860</v>
      </c>
      <c r="Y154" s="50">
        <v>3600</v>
      </c>
      <c r="Z154" s="50">
        <v>5050</v>
      </c>
      <c r="AA154" s="49">
        <v>850</v>
      </c>
      <c r="AB154" s="49">
        <v>1270</v>
      </c>
      <c r="AC154" s="2"/>
      <c r="AD154" s="2"/>
      <c r="AE154" s="2"/>
      <c r="AF154" s="53">
        <f t="shared" ref="AF154:AF173" si="9">SUM(B154:AE154)</f>
        <v>74972</v>
      </c>
      <c r="AG154" s="2"/>
    </row>
    <row r="155" spans="1:33" x14ac:dyDescent="0.25">
      <c r="A155" s="45" t="s">
        <v>17</v>
      </c>
      <c r="B155" s="2"/>
      <c r="C155" s="51"/>
      <c r="D155" s="51"/>
      <c r="E155" s="51"/>
      <c r="F155" s="53"/>
      <c r="G155" s="50"/>
      <c r="H155" s="50"/>
      <c r="I155" s="51"/>
      <c r="J155" s="51"/>
      <c r="K155" s="51"/>
      <c r="L155" s="51"/>
      <c r="M155" s="51"/>
      <c r="N155" s="51"/>
      <c r="O155" s="51"/>
      <c r="P155" s="49">
        <v>100</v>
      </c>
      <c r="Q155" s="52"/>
      <c r="R155" s="50">
        <v>5000</v>
      </c>
      <c r="S155" s="52"/>
      <c r="T155" s="49">
        <v>3000</v>
      </c>
      <c r="U155" s="51"/>
      <c r="V155" s="51"/>
      <c r="W155" s="51"/>
      <c r="X155" s="51"/>
      <c r="Y155" s="49">
        <v>3000</v>
      </c>
      <c r="Z155" s="51"/>
      <c r="AA155" s="49">
        <v>1250</v>
      </c>
      <c r="AB155" s="51"/>
      <c r="AC155" s="2"/>
      <c r="AD155" s="2"/>
      <c r="AE155" s="2"/>
      <c r="AF155" s="53">
        <f t="shared" si="9"/>
        <v>12350</v>
      </c>
      <c r="AG155" s="2"/>
    </row>
    <row r="156" spans="1:33" x14ac:dyDescent="0.25">
      <c r="A156" s="45" t="s">
        <v>14</v>
      </c>
      <c r="B156" s="2"/>
      <c r="C156" s="51"/>
      <c r="D156" s="51"/>
      <c r="E156" s="51"/>
      <c r="F156" s="50">
        <v>2</v>
      </c>
      <c r="G156" s="52"/>
      <c r="H156" s="52"/>
      <c r="I156" s="51"/>
      <c r="J156" s="49">
        <v>13</v>
      </c>
      <c r="K156" s="50">
        <v>12</v>
      </c>
      <c r="L156" s="50">
        <v>3</v>
      </c>
      <c r="M156" s="51"/>
      <c r="N156" s="51"/>
      <c r="O156" s="50">
        <v>20</v>
      </c>
      <c r="P156" s="50">
        <v>105</v>
      </c>
      <c r="Q156" s="50">
        <v>289</v>
      </c>
      <c r="R156" s="50">
        <v>1000</v>
      </c>
      <c r="S156" s="50">
        <v>500</v>
      </c>
      <c r="T156" s="50">
        <v>133</v>
      </c>
      <c r="U156" s="50">
        <v>400</v>
      </c>
      <c r="V156" s="51"/>
      <c r="W156" s="51"/>
      <c r="X156" s="50">
        <v>140</v>
      </c>
      <c r="Y156" s="50">
        <v>500</v>
      </c>
      <c r="Z156" s="49">
        <v>700</v>
      </c>
      <c r="AA156" s="49">
        <v>150</v>
      </c>
      <c r="AB156" s="49">
        <v>130</v>
      </c>
      <c r="AC156" s="2"/>
      <c r="AD156" s="2"/>
      <c r="AE156" s="2"/>
      <c r="AF156" s="53">
        <f t="shared" si="9"/>
        <v>4097</v>
      </c>
      <c r="AG156" s="2"/>
    </row>
    <row r="157" spans="1:33" x14ac:dyDescent="0.25">
      <c r="A157" s="45" t="s">
        <v>79</v>
      </c>
      <c r="B157" s="2"/>
      <c r="C157" s="51"/>
      <c r="D157" s="51"/>
      <c r="E157" s="51"/>
      <c r="F157" s="52"/>
      <c r="G157" s="52"/>
      <c r="H157" s="50"/>
      <c r="I157" s="51"/>
      <c r="J157" s="52"/>
      <c r="K157" s="52"/>
      <c r="L157" s="52">
        <v>700</v>
      </c>
      <c r="M157" s="51"/>
      <c r="N157" s="51"/>
      <c r="O157" s="51"/>
      <c r="P157" s="50">
        <v>2</v>
      </c>
      <c r="Q157" s="50">
        <v>22</v>
      </c>
      <c r="R157" s="50">
        <v>234</v>
      </c>
      <c r="S157" s="50">
        <v>1200</v>
      </c>
      <c r="T157" s="50">
        <v>75</v>
      </c>
      <c r="U157" s="50">
        <v>600</v>
      </c>
      <c r="V157" s="51"/>
      <c r="W157" s="51"/>
      <c r="X157" s="50">
        <v>75</v>
      </c>
      <c r="Y157" s="50">
        <v>1000</v>
      </c>
      <c r="Z157" s="52"/>
      <c r="AA157" s="51"/>
      <c r="AB157" s="51"/>
      <c r="AC157" s="2"/>
      <c r="AD157" s="2"/>
      <c r="AE157" s="2"/>
      <c r="AF157" s="53">
        <f t="shared" si="9"/>
        <v>3908</v>
      </c>
      <c r="AG157" s="2"/>
    </row>
    <row r="158" spans="1:33" x14ac:dyDescent="0.25">
      <c r="A158" s="45" t="s">
        <v>80</v>
      </c>
      <c r="B158" s="2"/>
      <c r="C158" s="51"/>
      <c r="D158" s="51"/>
      <c r="E158" s="51"/>
      <c r="F158" s="53"/>
      <c r="G158" s="50"/>
      <c r="H158" s="50"/>
      <c r="I158" s="51"/>
      <c r="J158" s="51"/>
      <c r="K158" s="49">
        <v>1</v>
      </c>
      <c r="L158" s="49">
        <v>100</v>
      </c>
      <c r="M158" s="51"/>
      <c r="N158" s="51"/>
      <c r="O158" s="49">
        <v>50</v>
      </c>
      <c r="P158" s="49">
        <v>165</v>
      </c>
      <c r="Q158" s="49">
        <v>88</v>
      </c>
      <c r="R158" s="49">
        <v>76</v>
      </c>
      <c r="S158" s="50">
        <v>1000</v>
      </c>
      <c r="T158" s="50">
        <v>100</v>
      </c>
      <c r="U158" s="50">
        <v>600</v>
      </c>
      <c r="V158" s="51"/>
      <c r="W158" s="51"/>
      <c r="X158" s="49">
        <v>125</v>
      </c>
      <c r="Y158" s="49">
        <v>1070</v>
      </c>
      <c r="Z158" s="51"/>
      <c r="AA158" s="51">
        <v>1</v>
      </c>
      <c r="AB158" s="51"/>
      <c r="AC158" s="2"/>
      <c r="AD158" s="2"/>
      <c r="AE158" s="2"/>
      <c r="AF158" s="53">
        <f t="shared" si="9"/>
        <v>3376</v>
      </c>
      <c r="AG158" s="2"/>
    </row>
    <row r="159" spans="1:33" x14ac:dyDescent="0.25">
      <c r="A159" s="45" t="s">
        <v>15</v>
      </c>
      <c r="B159" s="2"/>
      <c r="C159" s="51"/>
      <c r="D159" s="51"/>
      <c r="E159" s="51"/>
      <c r="F159" s="53"/>
      <c r="G159" s="49"/>
      <c r="H159" s="49"/>
      <c r="I159" s="51"/>
      <c r="J159" s="52"/>
      <c r="K159" s="52"/>
      <c r="L159" s="50">
        <v>75</v>
      </c>
      <c r="M159" s="51"/>
      <c r="N159" s="51"/>
      <c r="O159" s="50">
        <v>3</v>
      </c>
      <c r="P159" s="50">
        <v>91</v>
      </c>
      <c r="Q159" s="50">
        <v>67</v>
      </c>
      <c r="R159" s="50">
        <v>68</v>
      </c>
      <c r="S159" s="50">
        <v>79</v>
      </c>
      <c r="T159" s="50">
        <v>19</v>
      </c>
      <c r="U159" s="50">
        <v>40</v>
      </c>
      <c r="V159" s="51"/>
      <c r="W159" s="51"/>
      <c r="X159" s="50">
        <v>10</v>
      </c>
      <c r="Y159" s="50">
        <v>90</v>
      </c>
      <c r="Z159" s="50">
        <v>52</v>
      </c>
      <c r="AA159" s="50">
        <v>75</v>
      </c>
      <c r="AB159" s="50">
        <v>62</v>
      </c>
      <c r="AC159" s="2"/>
      <c r="AD159" s="2"/>
      <c r="AE159" s="2"/>
      <c r="AF159" s="53">
        <f t="shared" si="9"/>
        <v>731</v>
      </c>
      <c r="AG159" s="2"/>
    </row>
    <row r="160" spans="1:33" x14ac:dyDescent="0.25">
      <c r="A160" s="45" t="s">
        <v>2</v>
      </c>
      <c r="B160" s="2"/>
      <c r="C160" s="51"/>
      <c r="D160" s="51"/>
      <c r="E160" s="51"/>
      <c r="F160" s="49">
        <v>4</v>
      </c>
      <c r="G160" s="49"/>
      <c r="H160" s="49"/>
      <c r="I160" s="51"/>
      <c r="J160" s="49">
        <v>9</v>
      </c>
      <c r="K160" s="49">
        <v>1</v>
      </c>
      <c r="L160" s="49">
        <v>36</v>
      </c>
      <c r="M160" s="51"/>
      <c r="N160" s="51"/>
      <c r="O160" s="51"/>
      <c r="P160" s="49">
        <v>40</v>
      </c>
      <c r="Q160" s="49">
        <v>16</v>
      </c>
      <c r="R160" s="50">
        <v>20</v>
      </c>
      <c r="S160" s="49">
        <v>11</v>
      </c>
      <c r="T160" s="49">
        <v>1</v>
      </c>
      <c r="U160" s="50">
        <v>2</v>
      </c>
      <c r="V160" s="51"/>
      <c r="W160" s="51"/>
      <c r="X160" s="49">
        <v>1</v>
      </c>
      <c r="Y160" s="49">
        <v>2</v>
      </c>
      <c r="Z160" s="49">
        <v>5</v>
      </c>
      <c r="AA160" s="51"/>
      <c r="AB160" s="51"/>
      <c r="AC160" s="2"/>
      <c r="AD160" s="2"/>
      <c r="AE160" s="2"/>
      <c r="AF160" s="53">
        <f t="shared" si="9"/>
        <v>148</v>
      </c>
      <c r="AG160" s="2"/>
    </row>
    <row r="161" spans="1:33" x14ac:dyDescent="0.25">
      <c r="A161" s="45" t="s">
        <v>45</v>
      </c>
      <c r="B161" s="2"/>
      <c r="C161" s="51"/>
      <c r="D161" s="51"/>
      <c r="E161" s="51"/>
      <c r="F161" s="53"/>
      <c r="G161" s="50"/>
      <c r="H161" s="50"/>
      <c r="I161" s="51"/>
      <c r="J161" s="51"/>
      <c r="K161" s="51"/>
      <c r="L161" s="51"/>
      <c r="M161" s="51"/>
      <c r="N161" s="51"/>
      <c r="O161" s="49">
        <v>1</v>
      </c>
      <c r="P161" s="50">
        <v>2</v>
      </c>
      <c r="Q161" s="50">
        <v>5</v>
      </c>
      <c r="R161" s="49">
        <v>3</v>
      </c>
      <c r="S161" s="50">
        <v>6</v>
      </c>
      <c r="T161" s="49">
        <v>2</v>
      </c>
      <c r="U161" s="49">
        <v>20</v>
      </c>
      <c r="V161" s="51"/>
      <c r="W161" s="51"/>
      <c r="X161" s="49">
        <v>3</v>
      </c>
      <c r="Y161" s="49">
        <v>3</v>
      </c>
      <c r="Z161" s="49">
        <v>4</v>
      </c>
      <c r="AA161" s="51"/>
      <c r="AB161" s="51"/>
      <c r="AC161" s="2"/>
      <c r="AD161" s="2"/>
      <c r="AE161" s="2"/>
      <c r="AF161" s="53">
        <f t="shared" si="9"/>
        <v>49</v>
      </c>
      <c r="AG161" s="2"/>
    </row>
    <row r="162" spans="1:33" x14ac:dyDescent="0.25">
      <c r="A162" s="45" t="s">
        <v>1</v>
      </c>
      <c r="B162" s="2"/>
      <c r="C162" s="51"/>
      <c r="D162" s="51"/>
      <c r="E162" s="51"/>
      <c r="F162" s="53"/>
      <c r="G162" s="50"/>
      <c r="H162" s="50"/>
      <c r="I162" s="51"/>
      <c r="J162" s="51"/>
      <c r="K162" s="51"/>
      <c r="L162" s="51"/>
      <c r="M162" s="51"/>
      <c r="N162" s="51"/>
      <c r="O162" s="51"/>
      <c r="P162" s="51"/>
      <c r="Q162" s="52"/>
      <c r="R162" s="50">
        <v>20</v>
      </c>
      <c r="S162" s="52"/>
      <c r="T162" s="49">
        <v>2</v>
      </c>
      <c r="U162" s="49">
        <v>5</v>
      </c>
      <c r="V162" s="51"/>
      <c r="W162" s="51"/>
      <c r="X162" s="49">
        <v>1</v>
      </c>
      <c r="Y162" s="49">
        <v>2</v>
      </c>
      <c r="Z162" s="49">
        <v>4</v>
      </c>
      <c r="AA162" s="49">
        <v>1</v>
      </c>
      <c r="AB162" s="49">
        <v>4</v>
      </c>
      <c r="AC162" s="2"/>
      <c r="AD162" s="2"/>
      <c r="AE162" s="2"/>
      <c r="AF162" s="53">
        <f t="shared" si="9"/>
        <v>39</v>
      </c>
      <c r="AG162" s="2"/>
    </row>
    <row r="163" spans="1:33" x14ac:dyDescent="0.25">
      <c r="A163" s="45" t="s">
        <v>12</v>
      </c>
      <c r="B163" s="2"/>
      <c r="C163" s="51"/>
      <c r="D163" s="51"/>
      <c r="E163" s="51"/>
      <c r="F163" s="52"/>
      <c r="G163" s="52"/>
      <c r="H163" s="52"/>
      <c r="I163" s="51"/>
      <c r="J163" s="51"/>
      <c r="K163" s="51"/>
      <c r="L163" s="51"/>
      <c r="M163" s="51"/>
      <c r="N163" s="51"/>
      <c r="O163" s="51"/>
      <c r="P163" s="52"/>
      <c r="Q163" s="51"/>
      <c r="R163" s="50">
        <v>20</v>
      </c>
      <c r="S163" s="51"/>
      <c r="T163" s="52"/>
      <c r="U163" s="49">
        <v>2</v>
      </c>
      <c r="V163" s="51"/>
      <c r="W163" s="51"/>
      <c r="X163" s="63">
        <v>1</v>
      </c>
      <c r="Y163" s="52"/>
      <c r="Z163" s="51"/>
      <c r="AA163" s="52"/>
      <c r="AB163" s="51"/>
      <c r="AC163" s="2"/>
      <c r="AD163" s="2"/>
      <c r="AE163" s="2"/>
      <c r="AF163" s="53">
        <f t="shared" si="9"/>
        <v>23</v>
      </c>
      <c r="AG163" s="2"/>
    </row>
    <row r="164" spans="1:33" x14ac:dyDescent="0.25">
      <c r="A164" s="45" t="s">
        <v>7</v>
      </c>
      <c r="B164" s="2"/>
      <c r="C164" s="51"/>
      <c r="D164" s="51"/>
      <c r="E164" s="51"/>
      <c r="F164" s="52"/>
      <c r="G164" s="52"/>
      <c r="H164" s="50"/>
      <c r="I164" s="51"/>
      <c r="J164" s="51"/>
      <c r="K164" s="51"/>
      <c r="L164" s="51"/>
      <c r="M164" s="51"/>
      <c r="N164" s="51"/>
      <c r="O164" s="51"/>
      <c r="P164" s="49">
        <v>1</v>
      </c>
      <c r="Q164" s="50">
        <v>4</v>
      </c>
      <c r="R164" s="50">
        <v>1</v>
      </c>
      <c r="S164" s="49">
        <v>3</v>
      </c>
      <c r="T164" s="49">
        <v>1</v>
      </c>
      <c r="U164" s="51"/>
      <c r="V164" s="51"/>
      <c r="W164" s="51"/>
      <c r="X164" s="49">
        <v>5</v>
      </c>
      <c r="Y164" s="52"/>
      <c r="Z164" s="51"/>
      <c r="AA164" s="51"/>
      <c r="AB164" s="52"/>
      <c r="AC164" s="2"/>
      <c r="AD164" s="2"/>
      <c r="AE164" s="2"/>
      <c r="AF164" s="53">
        <f t="shared" si="9"/>
        <v>15</v>
      </c>
      <c r="AG164" s="2"/>
    </row>
    <row r="165" spans="1:33" x14ac:dyDescent="0.25">
      <c r="A165" s="45" t="s">
        <v>44</v>
      </c>
      <c r="B165" s="2"/>
      <c r="C165" s="51"/>
      <c r="D165" s="51"/>
      <c r="E165" s="51"/>
      <c r="F165" s="53"/>
      <c r="G165" s="50"/>
      <c r="H165" s="50"/>
      <c r="I165" s="51"/>
      <c r="J165" s="51"/>
      <c r="K165" s="51"/>
      <c r="L165" s="51"/>
      <c r="M165" s="51"/>
      <c r="N165" s="51"/>
      <c r="O165" s="51"/>
      <c r="P165" s="51"/>
      <c r="Q165" s="49">
        <v>4</v>
      </c>
      <c r="R165" s="50">
        <v>1</v>
      </c>
      <c r="S165" s="51"/>
      <c r="T165" s="52"/>
      <c r="U165" s="52"/>
      <c r="V165" s="51"/>
      <c r="W165" s="51"/>
      <c r="X165" s="52"/>
      <c r="Y165" s="50">
        <v>4</v>
      </c>
      <c r="Z165" s="52"/>
      <c r="AA165" s="52"/>
      <c r="AB165" s="50">
        <v>4</v>
      </c>
      <c r="AC165" s="2"/>
      <c r="AD165" s="2"/>
      <c r="AE165" s="2"/>
      <c r="AF165" s="53">
        <f t="shared" si="9"/>
        <v>13</v>
      </c>
      <c r="AG165" s="2"/>
    </row>
    <row r="166" spans="1:33" x14ac:dyDescent="0.25">
      <c r="A166" s="45" t="s">
        <v>8</v>
      </c>
      <c r="B166" s="2"/>
      <c r="C166" s="51"/>
      <c r="D166" s="51"/>
      <c r="E166" s="51"/>
      <c r="F166" s="50"/>
      <c r="G166" s="52"/>
      <c r="H166" s="50"/>
      <c r="I166" s="51"/>
      <c r="J166" s="51"/>
      <c r="K166" s="51"/>
      <c r="L166" s="52"/>
      <c r="M166" s="51"/>
      <c r="N166" s="51"/>
      <c r="O166" s="52"/>
      <c r="P166" s="52"/>
      <c r="Q166" s="52"/>
      <c r="R166" s="52"/>
      <c r="S166" s="52"/>
      <c r="T166" s="52"/>
      <c r="U166" s="50">
        <v>5</v>
      </c>
      <c r="V166" s="51"/>
      <c r="W166" s="51"/>
      <c r="X166" s="52"/>
      <c r="Y166" s="50">
        <v>7</v>
      </c>
      <c r="Z166" s="52"/>
      <c r="AA166" s="52"/>
      <c r="AB166" s="52"/>
      <c r="AC166" s="2"/>
      <c r="AD166" s="2"/>
      <c r="AE166" s="2"/>
      <c r="AF166" s="53">
        <f t="shared" si="9"/>
        <v>12</v>
      </c>
      <c r="AG166" s="2"/>
    </row>
    <row r="167" spans="1:33" x14ac:dyDescent="0.25">
      <c r="A167" s="45" t="s">
        <v>53</v>
      </c>
      <c r="B167" s="2"/>
      <c r="C167" s="51"/>
      <c r="D167" s="51"/>
      <c r="E167" s="51"/>
      <c r="F167" s="54"/>
      <c r="G167" s="49"/>
      <c r="H167" s="50"/>
      <c r="I167" s="51"/>
      <c r="J167" s="51"/>
      <c r="K167" s="51"/>
      <c r="L167" s="51"/>
      <c r="M167" s="51"/>
      <c r="N167" s="51"/>
      <c r="O167" s="51"/>
      <c r="P167" s="52"/>
      <c r="Q167" s="50">
        <v>1</v>
      </c>
      <c r="R167" s="50">
        <v>2</v>
      </c>
      <c r="S167" s="50">
        <v>5</v>
      </c>
      <c r="T167" s="52"/>
      <c r="U167" s="52"/>
      <c r="V167" s="51"/>
      <c r="W167" s="51"/>
      <c r="X167" s="52"/>
      <c r="Y167" s="52"/>
      <c r="Z167" s="51"/>
      <c r="AA167" s="51"/>
      <c r="AB167" s="51"/>
      <c r="AC167" s="2"/>
      <c r="AD167" s="2"/>
      <c r="AE167" s="2"/>
      <c r="AF167" s="53">
        <f t="shared" si="9"/>
        <v>8</v>
      </c>
      <c r="AG167" s="2"/>
    </row>
    <row r="168" spans="1:33" x14ac:dyDescent="0.25">
      <c r="A168" s="45" t="s">
        <v>83</v>
      </c>
      <c r="B168" s="2"/>
      <c r="C168" s="51"/>
      <c r="D168" s="51"/>
      <c r="E168" s="51"/>
      <c r="F168" s="54"/>
      <c r="G168" s="49"/>
      <c r="H168" s="50"/>
      <c r="I168" s="52"/>
      <c r="J168" s="52"/>
      <c r="K168" s="52"/>
      <c r="L168" s="52"/>
      <c r="M168" s="51"/>
      <c r="N168" s="51"/>
      <c r="O168" s="52"/>
      <c r="P168" s="52"/>
      <c r="Q168" s="52"/>
      <c r="R168" s="52"/>
      <c r="S168" s="50">
        <v>1</v>
      </c>
      <c r="T168" s="50">
        <v>2</v>
      </c>
      <c r="U168" s="50">
        <v>3</v>
      </c>
      <c r="V168" s="51"/>
      <c r="W168" s="52"/>
      <c r="X168" s="52"/>
      <c r="Y168" s="52"/>
      <c r="Z168" s="52">
        <v>1</v>
      </c>
      <c r="AA168" s="52"/>
      <c r="AB168" s="52"/>
      <c r="AC168" s="2"/>
      <c r="AD168" s="2"/>
      <c r="AE168" s="2"/>
      <c r="AF168" s="53">
        <f t="shared" si="9"/>
        <v>7</v>
      </c>
      <c r="AG168" s="2"/>
    </row>
    <row r="169" spans="1:33" x14ac:dyDescent="0.25">
      <c r="A169" s="45" t="s">
        <v>50</v>
      </c>
      <c r="B169" s="2"/>
      <c r="C169" s="51"/>
      <c r="D169" s="51"/>
      <c r="E169" s="51"/>
      <c r="F169" s="54"/>
      <c r="G169" s="49"/>
      <c r="H169" s="50"/>
      <c r="I169" s="51"/>
      <c r="J169" s="51"/>
      <c r="K169" s="51"/>
      <c r="L169" s="51"/>
      <c r="M169" s="51"/>
      <c r="N169" s="51"/>
      <c r="O169" s="51"/>
      <c r="P169" s="52"/>
      <c r="Q169" s="50">
        <v>1</v>
      </c>
      <c r="R169" s="50">
        <v>2</v>
      </c>
      <c r="S169" s="50">
        <v>1</v>
      </c>
      <c r="T169" s="52"/>
      <c r="U169" s="51"/>
      <c r="V169" s="51"/>
      <c r="W169" s="51"/>
      <c r="X169" s="52"/>
      <c r="Y169" s="51"/>
      <c r="Z169" s="51">
        <v>1</v>
      </c>
      <c r="AA169" s="51"/>
      <c r="AB169" s="51"/>
      <c r="AC169" s="2"/>
      <c r="AD169" s="2"/>
      <c r="AE169" s="2"/>
      <c r="AF169" s="53">
        <f t="shared" si="9"/>
        <v>5</v>
      </c>
      <c r="AG169" s="2"/>
    </row>
    <row r="170" spans="1:33" x14ac:dyDescent="0.25">
      <c r="A170" s="45" t="s">
        <v>42</v>
      </c>
      <c r="B170" s="2"/>
      <c r="C170" s="51"/>
      <c r="D170" s="51"/>
      <c r="E170" s="51"/>
      <c r="F170" s="53"/>
      <c r="G170" s="49"/>
      <c r="H170" s="50"/>
      <c r="I170" s="51"/>
      <c r="J170" s="51"/>
      <c r="K170" s="51"/>
      <c r="L170" s="51"/>
      <c r="M170" s="51"/>
      <c r="N170" s="51"/>
      <c r="O170" s="51"/>
      <c r="P170" s="49">
        <v>1</v>
      </c>
      <c r="Q170" s="50">
        <v>1</v>
      </c>
      <c r="R170" s="51"/>
      <c r="S170" s="49">
        <v>1</v>
      </c>
      <c r="T170" s="51"/>
      <c r="U170" s="51"/>
      <c r="V170" s="51"/>
      <c r="W170" s="51"/>
      <c r="X170" s="51"/>
      <c r="Y170" s="51"/>
      <c r="Z170" s="51"/>
      <c r="AA170" s="51"/>
      <c r="AB170" s="51"/>
      <c r="AC170" s="2"/>
      <c r="AD170" s="2"/>
      <c r="AE170" s="2"/>
      <c r="AF170" s="53">
        <f t="shared" si="9"/>
        <v>3</v>
      </c>
      <c r="AG170" s="2"/>
    </row>
    <row r="171" spans="1:33" x14ac:dyDescent="0.25">
      <c r="A171" s="45" t="s">
        <v>4</v>
      </c>
      <c r="B171" s="2"/>
      <c r="C171" s="51"/>
      <c r="D171" s="51"/>
      <c r="E171" s="51"/>
      <c r="F171" s="50"/>
      <c r="G171" s="51"/>
      <c r="H171" s="50"/>
      <c r="I171" s="51"/>
      <c r="J171" s="51"/>
      <c r="K171" s="51"/>
      <c r="L171" s="51"/>
      <c r="M171" s="51"/>
      <c r="N171" s="51"/>
      <c r="O171" s="51"/>
      <c r="P171" s="51"/>
      <c r="Q171" s="49">
        <v>2</v>
      </c>
      <c r="R171" s="51"/>
      <c r="S171" s="51"/>
      <c r="T171" s="51"/>
      <c r="U171" s="51"/>
      <c r="V171" s="51"/>
      <c r="W171" s="51"/>
      <c r="X171" s="51"/>
      <c r="Y171" s="51"/>
      <c r="Z171" s="52"/>
      <c r="AA171" s="51"/>
      <c r="AB171" s="51"/>
      <c r="AC171" s="2"/>
      <c r="AD171" s="2"/>
      <c r="AE171" s="2"/>
      <c r="AF171" s="53">
        <f t="shared" si="9"/>
        <v>2</v>
      </c>
      <c r="AG171" s="2"/>
    </row>
    <row r="172" spans="1:33" x14ac:dyDescent="0.25">
      <c r="A172" s="45" t="s">
        <v>13</v>
      </c>
      <c r="B172" s="2"/>
      <c r="C172" s="51"/>
      <c r="D172" s="51"/>
      <c r="E172" s="51"/>
      <c r="F172" s="50"/>
      <c r="G172" s="51"/>
      <c r="H172" s="50"/>
      <c r="I172" s="51"/>
      <c r="J172" s="51"/>
      <c r="K172" s="51"/>
      <c r="L172" s="51"/>
      <c r="M172" s="51"/>
      <c r="N172" s="51"/>
      <c r="O172" s="51"/>
      <c r="P172" s="51"/>
      <c r="Q172" s="51"/>
      <c r="R172" s="51"/>
      <c r="S172" s="51"/>
      <c r="T172" s="51"/>
      <c r="U172" s="52"/>
      <c r="V172" s="51"/>
      <c r="W172" s="51"/>
      <c r="X172" s="51"/>
      <c r="Y172" s="52"/>
      <c r="Z172" s="49">
        <v>1</v>
      </c>
      <c r="AA172" s="51"/>
      <c r="AB172" s="51"/>
      <c r="AC172" s="2"/>
      <c r="AD172" s="2"/>
      <c r="AE172" s="2"/>
      <c r="AF172" s="53">
        <f t="shared" si="9"/>
        <v>1</v>
      </c>
      <c r="AG172" s="2"/>
    </row>
    <row r="173" spans="1:33" x14ac:dyDescent="0.25">
      <c r="A173" s="57" t="s">
        <v>24</v>
      </c>
      <c r="B173" s="51">
        <f>SUM(B154:B172)</f>
        <v>0</v>
      </c>
      <c r="C173" s="51">
        <f t="shared" ref="C173:AE173" si="10">SUM(C154:C172)</f>
        <v>0</v>
      </c>
      <c r="D173" s="51">
        <f t="shared" si="10"/>
        <v>0</v>
      </c>
      <c r="E173" s="51">
        <f t="shared" si="10"/>
        <v>0</v>
      </c>
      <c r="F173" s="51">
        <f t="shared" si="10"/>
        <v>6</v>
      </c>
      <c r="G173" s="51">
        <f t="shared" si="10"/>
        <v>0</v>
      </c>
      <c r="H173" s="51">
        <f t="shared" si="10"/>
        <v>0</v>
      </c>
      <c r="I173" s="51">
        <f t="shared" si="10"/>
        <v>1</v>
      </c>
      <c r="J173" s="51">
        <f t="shared" si="10"/>
        <v>122</v>
      </c>
      <c r="K173" s="51">
        <f t="shared" si="10"/>
        <v>24</v>
      </c>
      <c r="L173" s="51">
        <f t="shared" si="10"/>
        <v>969</v>
      </c>
      <c r="M173" s="51">
        <f t="shared" si="10"/>
        <v>0</v>
      </c>
      <c r="N173" s="51">
        <f t="shared" si="10"/>
        <v>0</v>
      </c>
      <c r="O173" s="51">
        <f t="shared" si="10"/>
        <v>674</v>
      </c>
      <c r="P173" s="51">
        <f t="shared" si="10"/>
        <v>13957</v>
      </c>
      <c r="Q173" s="51">
        <f t="shared" si="10"/>
        <v>16130</v>
      </c>
      <c r="R173" s="51">
        <f t="shared" si="10"/>
        <v>17065</v>
      </c>
      <c r="S173" s="51">
        <f t="shared" si="10"/>
        <v>10684</v>
      </c>
      <c r="T173" s="51">
        <f t="shared" si="10"/>
        <v>8336</v>
      </c>
      <c r="U173" s="51">
        <f t="shared" si="10"/>
        <v>3677</v>
      </c>
      <c r="V173" s="51">
        <f t="shared" si="10"/>
        <v>0</v>
      </c>
      <c r="W173" s="51">
        <f t="shared" si="10"/>
        <v>8000</v>
      </c>
      <c r="X173" s="51">
        <f t="shared" si="10"/>
        <v>1221</v>
      </c>
      <c r="Y173" s="51">
        <f t="shared" si="10"/>
        <v>9278</v>
      </c>
      <c r="Z173" s="51">
        <f t="shared" si="10"/>
        <v>5818</v>
      </c>
      <c r="AA173" s="51">
        <f t="shared" si="10"/>
        <v>2327</v>
      </c>
      <c r="AB173" s="51">
        <f t="shared" si="10"/>
        <v>1470</v>
      </c>
      <c r="AC173" s="51">
        <f t="shared" si="10"/>
        <v>0</v>
      </c>
      <c r="AD173" s="51">
        <f t="shared" si="10"/>
        <v>0</v>
      </c>
      <c r="AE173" s="51">
        <f t="shared" si="10"/>
        <v>0</v>
      </c>
      <c r="AF173" s="53">
        <f t="shared" si="9"/>
        <v>99759</v>
      </c>
      <c r="AG173" s="2"/>
    </row>
    <row r="174" spans="1:33"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1:33" x14ac:dyDescent="0.25">
      <c r="A175" s="58">
        <v>1992</v>
      </c>
      <c r="B175" s="45"/>
      <c r="C175" s="47"/>
      <c r="D175" s="59"/>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1:33" x14ac:dyDescent="0.25">
      <c r="A176" s="64" t="s">
        <v>78</v>
      </c>
      <c r="B176" s="45"/>
      <c r="C176" s="47"/>
      <c r="D176" s="59"/>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1:33" x14ac:dyDescent="0.25">
      <c r="A177" s="2"/>
      <c r="B177" s="46">
        <v>33716</v>
      </c>
      <c r="C177" s="46">
        <v>33717</v>
      </c>
      <c r="D177" s="46">
        <v>33718</v>
      </c>
      <c r="E177" s="46">
        <v>33719</v>
      </c>
      <c r="F177" s="46">
        <v>33720</v>
      </c>
      <c r="G177" s="46">
        <v>33721</v>
      </c>
      <c r="H177" s="47">
        <v>33722</v>
      </c>
      <c r="I177" s="47">
        <v>33723</v>
      </c>
      <c r="J177" s="47">
        <v>33724</v>
      </c>
      <c r="K177" s="47">
        <v>33725</v>
      </c>
      <c r="L177" s="47">
        <v>33726</v>
      </c>
      <c r="M177" s="47">
        <v>33727</v>
      </c>
      <c r="N177" s="47">
        <v>33728</v>
      </c>
      <c r="O177" s="47">
        <v>33729</v>
      </c>
      <c r="P177" s="47">
        <v>33730</v>
      </c>
      <c r="Q177" s="47">
        <v>33731</v>
      </c>
      <c r="R177" s="47">
        <v>33732</v>
      </c>
      <c r="S177" s="47">
        <v>33733</v>
      </c>
      <c r="T177" s="47">
        <v>33734</v>
      </c>
      <c r="U177" s="47">
        <v>33735</v>
      </c>
      <c r="V177" s="47">
        <v>33736</v>
      </c>
      <c r="W177" s="47">
        <v>33737</v>
      </c>
      <c r="X177" s="47">
        <v>33738</v>
      </c>
      <c r="Y177" s="47">
        <v>33739</v>
      </c>
      <c r="Z177" s="47">
        <v>33740</v>
      </c>
      <c r="AA177" s="47">
        <v>33741</v>
      </c>
      <c r="AB177" s="47">
        <v>33742</v>
      </c>
      <c r="AC177" s="46">
        <v>33743</v>
      </c>
      <c r="AD177" s="46">
        <v>33744</v>
      </c>
      <c r="AE177" s="46">
        <v>33745</v>
      </c>
      <c r="AF177" s="62" t="s">
        <v>24</v>
      </c>
      <c r="AG177" s="2"/>
    </row>
    <row r="178" spans="1:33" x14ac:dyDescent="0.25">
      <c r="A178" s="45" t="s">
        <v>11</v>
      </c>
      <c r="B178" s="50">
        <v>3</v>
      </c>
      <c r="C178" s="52"/>
      <c r="D178" s="50">
        <v>12</v>
      </c>
      <c r="E178" s="51"/>
      <c r="F178" s="49">
        <v>75</v>
      </c>
      <c r="G178" s="49">
        <v>22</v>
      </c>
      <c r="H178" s="49">
        <v>90</v>
      </c>
      <c r="I178" s="49">
        <v>255</v>
      </c>
      <c r="J178" s="49">
        <v>77</v>
      </c>
      <c r="K178" s="49">
        <v>700</v>
      </c>
      <c r="L178" s="50">
        <v>865</v>
      </c>
      <c r="M178" s="50">
        <v>10500</v>
      </c>
      <c r="N178" s="50">
        <v>6500</v>
      </c>
      <c r="O178" s="49">
        <v>8500</v>
      </c>
      <c r="P178" s="50">
        <v>11000</v>
      </c>
      <c r="Q178" s="49">
        <v>10750</v>
      </c>
      <c r="R178" s="50">
        <v>9300</v>
      </c>
      <c r="S178" s="50">
        <v>6050</v>
      </c>
      <c r="T178" s="50">
        <v>6500</v>
      </c>
      <c r="U178" s="50">
        <v>5400</v>
      </c>
      <c r="V178" s="50">
        <v>3050</v>
      </c>
      <c r="W178" s="50">
        <v>3500</v>
      </c>
      <c r="X178" s="49">
        <v>3000</v>
      </c>
      <c r="Y178" s="50">
        <v>4200</v>
      </c>
      <c r="Z178" s="50">
        <v>3550</v>
      </c>
      <c r="AA178" s="49">
        <v>255</v>
      </c>
      <c r="AB178" s="51"/>
      <c r="AC178" s="2"/>
      <c r="AD178" s="2"/>
      <c r="AE178" s="2"/>
      <c r="AF178" s="53">
        <f t="shared" ref="AF178:AF199" si="11">SUM(B178:AE178)</f>
        <v>94154</v>
      </c>
      <c r="AG178" s="2"/>
    </row>
    <row r="179" spans="1:33" x14ac:dyDescent="0.25">
      <c r="A179" s="45" t="s">
        <v>79</v>
      </c>
      <c r="B179" s="52"/>
      <c r="C179" s="52"/>
      <c r="D179" s="52"/>
      <c r="E179" s="51"/>
      <c r="F179" s="51"/>
      <c r="G179" s="49">
        <v>66</v>
      </c>
      <c r="H179" s="49">
        <v>160</v>
      </c>
      <c r="I179" s="49">
        <v>140</v>
      </c>
      <c r="J179" s="49">
        <v>850</v>
      </c>
      <c r="K179" s="49">
        <v>780</v>
      </c>
      <c r="L179" s="49">
        <v>1250</v>
      </c>
      <c r="M179" s="49">
        <v>1200</v>
      </c>
      <c r="N179" s="49">
        <v>3500</v>
      </c>
      <c r="O179" s="49">
        <v>3150</v>
      </c>
      <c r="P179" s="49">
        <v>3500</v>
      </c>
      <c r="Q179" s="49">
        <v>2500</v>
      </c>
      <c r="R179" s="49">
        <v>2800</v>
      </c>
      <c r="S179" s="49">
        <v>2600</v>
      </c>
      <c r="T179" s="50">
        <v>2500</v>
      </c>
      <c r="U179" s="50">
        <v>2500</v>
      </c>
      <c r="V179" s="49">
        <v>2500</v>
      </c>
      <c r="W179" s="50">
        <v>2500</v>
      </c>
      <c r="X179" s="50">
        <v>1500</v>
      </c>
      <c r="Y179" s="49">
        <v>3130</v>
      </c>
      <c r="Z179" s="49">
        <v>3200</v>
      </c>
      <c r="AA179" s="49">
        <v>150</v>
      </c>
      <c r="AB179" s="49"/>
      <c r="AC179" s="2"/>
      <c r="AD179" s="2"/>
      <c r="AE179" s="2">
        <v>30</v>
      </c>
      <c r="AF179" s="53">
        <f t="shared" si="11"/>
        <v>40506</v>
      </c>
      <c r="AG179" s="2"/>
    </row>
    <row r="180" spans="1:33" x14ac:dyDescent="0.25">
      <c r="A180" s="45" t="s">
        <v>14</v>
      </c>
      <c r="B180" s="53"/>
      <c r="C180" s="50"/>
      <c r="D180" s="50">
        <v>4</v>
      </c>
      <c r="E180" s="51"/>
      <c r="F180" s="49">
        <v>4</v>
      </c>
      <c r="G180" s="51"/>
      <c r="H180" s="49">
        <v>1</v>
      </c>
      <c r="I180" s="50">
        <v>215</v>
      </c>
      <c r="J180" s="50">
        <v>4</v>
      </c>
      <c r="K180" s="50">
        <v>350</v>
      </c>
      <c r="L180" s="50">
        <v>318</v>
      </c>
      <c r="M180" s="50">
        <v>2000</v>
      </c>
      <c r="N180" s="50">
        <v>1250</v>
      </c>
      <c r="O180" s="50">
        <v>950</v>
      </c>
      <c r="P180" s="50">
        <v>2500</v>
      </c>
      <c r="Q180" s="50">
        <v>1925</v>
      </c>
      <c r="R180" s="50">
        <v>1500</v>
      </c>
      <c r="S180" s="50">
        <v>370</v>
      </c>
      <c r="T180" s="50">
        <v>150</v>
      </c>
      <c r="U180" s="50">
        <v>162</v>
      </c>
      <c r="V180" s="50">
        <v>125</v>
      </c>
      <c r="W180" s="50">
        <v>220</v>
      </c>
      <c r="X180" s="50">
        <v>55</v>
      </c>
      <c r="Y180" s="50">
        <v>285</v>
      </c>
      <c r="Z180" s="50">
        <v>255</v>
      </c>
      <c r="AA180" s="50">
        <v>10</v>
      </c>
      <c r="AB180" s="51"/>
      <c r="AC180" s="2"/>
      <c r="AD180" s="2"/>
      <c r="AE180" s="2"/>
      <c r="AF180" s="53">
        <f t="shared" si="11"/>
        <v>12653</v>
      </c>
      <c r="AG180" s="2"/>
    </row>
    <row r="181" spans="1:33" x14ac:dyDescent="0.25">
      <c r="A181" s="45" t="s">
        <v>15</v>
      </c>
      <c r="B181" s="52"/>
      <c r="C181" s="52"/>
      <c r="D181" s="52"/>
      <c r="E181" s="51"/>
      <c r="F181" s="50">
        <v>150</v>
      </c>
      <c r="G181" s="52"/>
      <c r="H181" s="49">
        <v>40</v>
      </c>
      <c r="I181" s="50">
        <v>74</v>
      </c>
      <c r="J181" s="50">
        <v>15</v>
      </c>
      <c r="K181" s="50">
        <v>220</v>
      </c>
      <c r="L181" s="50">
        <v>290</v>
      </c>
      <c r="M181" s="50">
        <v>550</v>
      </c>
      <c r="N181" s="50">
        <v>450</v>
      </c>
      <c r="O181" s="50">
        <v>400</v>
      </c>
      <c r="P181" s="50">
        <v>850</v>
      </c>
      <c r="Q181" s="50">
        <v>1960</v>
      </c>
      <c r="R181" s="50">
        <v>2000</v>
      </c>
      <c r="S181" s="50">
        <v>125</v>
      </c>
      <c r="T181" s="50">
        <v>90</v>
      </c>
      <c r="U181" s="50">
        <v>54</v>
      </c>
      <c r="V181" s="50">
        <v>150</v>
      </c>
      <c r="W181" s="50">
        <v>70</v>
      </c>
      <c r="X181" s="50">
        <v>65</v>
      </c>
      <c r="Y181" s="50">
        <v>63</v>
      </c>
      <c r="Z181" s="50">
        <v>80</v>
      </c>
      <c r="AA181" s="50">
        <v>14</v>
      </c>
      <c r="AB181" s="51"/>
      <c r="AC181" s="2"/>
      <c r="AD181" s="2"/>
      <c r="AE181" s="2"/>
      <c r="AF181" s="53">
        <f t="shared" si="11"/>
        <v>7710</v>
      </c>
      <c r="AG181" s="2"/>
    </row>
    <row r="182" spans="1:33" x14ac:dyDescent="0.25">
      <c r="A182" s="45" t="s">
        <v>80</v>
      </c>
      <c r="B182" s="53"/>
      <c r="C182" s="50"/>
      <c r="D182" s="50"/>
      <c r="E182" s="51"/>
      <c r="F182" s="52"/>
      <c r="G182" s="51"/>
      <c r="H182" s="52"/>
      <c r="I182" s="50">
        <v>25</v>
      </c>
      <c r="J182" s="50">
        <v>10</v>
      </c>
      <c r="K182" s="50">
        <v>30</v>
      </c>
      <c r="L182" s="50">
        <v>70</v>
      </c>
      <c r="M182" s="50">
        <v>258</v>
      </c>
      <c r="N182" s="50">
        <v>400</v>
      </c>
      <c r="O182" s="50">
        <v>345</v>
      </c>
      <c r="P182" s="50">
        <v>575</v>
      </c>
      <c r="Q182" s="50">
        <v>650</v>
      </c>
      <c r="R182" s="50">
        <v>850</v>
      </c>
      <c r="S182" s="50">
        <v>328</v>
      </c>
      <c r="T182" s="50">
        <v>550</v>
      </c>
      <c r="U182" s="50">
        <v>500</v>
      </c>
      <c r="V182" s="50">
        <v>500</v>
      </c>
      <c r="W182" s="50">
        <v>200</v>
      </c>
      <c r="X182" s="50">
        <v>155</v>
      </c>
      <c r="Y182" s="50">
        <v>180</v>
      </c>
      <c r="Z182" s="50">
        <v>625</v>
      </c>
      <c r="AA182" s="50">
        <v>55</v>
      </c>
      <c r="AB182" s="51"/>
      <c r="AC182" s="2"/>
      <c r="AD182" s="2"/>
      <c r="AE182" s="2"/>
      <c r="AF182" s="53">
        <f t="shared" si="11"/>
        <v>6306</v>
      </c>
      <c r="AG182" s="2"/>
    </row>
    <row r="183" spans="1:33" x14ac:dyDescent="0.25">
      <c r="A183" s="45" t="s">
        <v>2</v>
      </c>
      <c r="B183" s="50">
        <v>27</v>
      </c>
      <c r="C183" s="50"/>
      <c r="D183" s="50">
        <v>24</v>
      </c>
      <c r="E183" s="51"/>
      <c r="F183" s="50">
        <v>18</v>
      </c>
      <c r="G183" s="50">
        <v>1</v>
      </c>
      <c r="H183" s="51"/>
      <c r="I183" s="49">
        <v>17</v>
      </c>
      <c r="J183" s="49">
        <v>17</v>
      </c>
      <c r="K183" s="50">
        <v>22</v>
      </c>
      <c r="L183" s="50">
        <v>25</v>
      </c>
      <c r="M183" s="50">
        <v>85</v>
      </c>
      <c r="N183" s="50">
        <v>38</v>
      </c>
      <c r="O183" s="50">
        <v>63</v>
      </c>
      <c r="P183" s="50">
        <v>27</v>
      </c>
      <c r="Q183" s="50">
        <v>1430</v>
      </c>
      <c r="R183" s="50">
        <v>590</v>
      </c>
      <c r="S183" s="49">
        <v>205</v>
      </c>
      <c r="T183" s="49">
        <v>75</v>
      </c>
      <c r="U183" s="49">
        <v>108</v>
      </c>
      <c r="V183" s="49">
        <v>76</v>
      </c>
      <c r="W183" s="49">
        <v>110</v>
      </c>
      <c r="X183" s="49">
        <v>22</v>
      </c>
      <c r="Y183" s="49">
        <v>37</v>
      </c>
      <c r="Z183" s="49">
        <v>69</v>
      </c>
      <c r="AA183" s="49">
        <v>12</v>
      </c>
      <c r="AB183" s="51"/>
      <c r="AC183" s="2"/>
      <c r="AD183" s="2"/>
      <c r="AE183" s="2"/>
      <c r="AF183" s="53">
        <f t="shared" si="11"/>
        <v>3098</v>
      </c>
      <c r="AG183" s="2"/>
    </row>
    <row r="184" spans="1:33" x14ac:dyDescent="0.25">
      <c r="A184" s="45" t="s">
        <v>1</v>
      </c>
      <c r="B184" s="51"/>
      <c r="C184" s="51"/>
      <c r="D184" s="51"/>
      <c r="E184" s="51"/>
      <c r="F184" s="51"/>
      <c r="G184" s="51"/>
      <c r="H184" s="51"/>
      <c r="I184" s="51"/>
      <c r="J184" s="51"/>
      <c r="K184" s="50">
        <v>4</v>
      </c>
      <c r="L184" s="49">
        <v>2</v>
      </c>
      <c r="M184" s="49">
        <v>1</v>
      </c>
      <c r="N184" s="50">
        <v>1</v>
      </c>
      <c r="O184" s="49">
        <v>3</v>
      </c>
      <c r="P184" s="51"/>
      <c r="Q184" s="49">
        <v>9</v>
      </c>
      <c r="R184" s="49">
        <v>2</v>
      </c>
      <c r="S184" s="50">
        <v>7</v>
      </c>
      <c r="T184" s="50">
        <v>5</v>
      </c>
      <c r="U184" s="50">
        <v>10</v>
      </c>
      <c r="V184" s="50">
        <v>5</v>
      </c>
      <c r="W184" s="50">
        <v>7</v>
      </c>
      <c r="X184" s="49">
        <v>5</v>
      </c>
      <c r="Y184" s="49">
        <v>4</v>
      </c>
      <c r="Z184" s="50">
        <v>13</v>
      </c>
      <c r="AA184" s="50">
        <v>12</v>
      </c>
      <c r="AB184" s="51"/>
      <c r="AC184" s="2"/>
      <c r="AD184" s="2"/>
      <c r="AE184" s="2"/>
      <c r="AF184" s="53">
        <f t="shared" si="11"/>
        <v>90</v>
      </c>
      <c r="AG184" s="2"/>
    </row>
    <row r="185" spans="1:33" x14ac:dyDescent="0.25">
      <c r="A185" s="45" t="s">
        <v>12</v>
      </c>
      <c r="B185" s="51"/>
      <c r="C185" s="51"/>
      <c r="D185" s="51"/>
      <c r="E185" s="51"/>
      <c r="F185" s="51"/>
      <c r="G185" s="51"/>
      <c r="H185" s="51"/>
      <c r="I185" s="51"/>
      <c r="J185" s="51"/>
      <c r="K185" s="49">
        <v>1</v>
      </c>
      <c r="L185" s="51"/>
      <c r="M185" s="51"/>
      <c r="N185" s="49">
        <v>5</v>
      </c>
      <c r="O185" s="51"/>
      <c r="P185" s="51"/>
      <c r="Q185" s="51"/>
      <c r="R185" s="51"/>
      <c r="S185" s="49">
        <v>11</v>
      </c>
      <c r="T185" s="50">
        <v>15</v>
      </c>
      <c r="U185" s="50">
        <v>10</v>
      </c>
      <c r="V185" s="49">
        <v>15</v>
      </c>
      <c r="W185" s="50">
        <v>10</v>
      </c>
      <c r="X185" s="51"/>
      <c r="Y185" s="51"/>
      <c r="Z185" s="49">
        <v>10</v>
      </c>
      <c r="AA185" s="50">
        <v>12</v>
      </c>
      <c r="AB185" s="51"/>
      <c r="AC185" s="2"/>
      <c r="AD185" s="2"/>
      <c r="AE185" s="2"/>
      <c r="AF185" s="53">
        <f t="shared" si="11"/>
        <v>89</v>
      </c>
      <c r="AG185" s="2"/>
    </row>
    <row r="186" spans="1:33" x14ac:dyDescent="0.25">
      <c r="A186" s="45" t="s">
        <v>7</v>
      </c>
      <c r="B186" s="49">
        <v>8</v>
      </c>
      <c r="C186" s="51"/>
      <c r="D186" s="51"/>
      <c r="E186" s="49">
        <v>6</v>
      </c>
      <c r="F186" s="51"/>
      <c r="G186" s="50">
        <v>1</v>
      </c>
      <c r="H186" s="49">
        <v>4</v>
      </c>
      <c r="I186" s="49">
        <v>1</v>
      </c>
      <c r="J186" s="51"/>
      <c r="K186" s="49">
        <v>1</v>
      </c>
      <c r="L186" s="51"/>
      <c r="M186" s="49">
        <v>1</v>
      </c>
      <c r="N186" s="50">
        <v>16</v>
      </c>
      <c r="O186" s="52"/>
      <c r="P186" s="49">
        <v>2</v>
      </c>
      <c r="Q186" s="49">
        <v>13</v>
      </c>
      <c r="R186" s="49">
        <v>14</v>
      </c>
      <c r="S186" s="49">
        <v>5</v>
      </c>
      <c r="T186" s="49">
        <v>1</v>
      </c>
      <c r="U186" s="49">
        <v>2</v>
      </c>
      <c r="V186" s="49">
        <v>2</v>
      </c>
      <c r="W186" s="51"/>
      <c r="X186" s="51"/>
      <c r="Y186" s="51"/>
      <c r="Z186" s="50">
        <v>4</v>
      </c>
      <c r="AA186" s="50">
        <v>1</v>
      </c>
      <c r="AB186" s="52"/>
      <c r="AC186" s="2"/>
      <c r="AD186" s="2"/>
      <c r="AE186" s="2"/>
      <c r="AF186" s="53">
        <f t="shared" si="11"/>
        <v>82</v>
      </c>
      <c r="AG186" s="2"/>
    </row>
    <row r="187" spans="1:33" x14ac:dyDescent="0.25">
      <c r="A187" s="45" t="s">
        <v>45</v>
      </c>
      <c r="B187" s="54"/>
      <c r="C187" s="49"/>
      <c r="D187" s="49"/>
      <c r="E187" s="51"/>
      <c r="F187" s="51"/>
      <c r="G187" s="51"/>
      <c r="H187" s="51"/>
      <c r="I187" s="51"/>
      <c r="J187" s="51"/>
      <c r="K187" s="51"/>
      <c r="L187" s="49">
        <v>11</v>
      </c>
      <c r="M187" s="49">
        <v>8</v>
      </c>
      <c r="N187" s="49">
        <v>18</v>
      </c>
      <c r="O187" s="51"/>
      <c r="P187" s="49">
        <v>1</v>
      </c>
      <c r="Q187" s="51"/>
      <c r="R187" s="49">
        <v>2</v>
      </c>
      <c r="S187" s="49">
        <v>6</v>
      </c>
      <c r="T187" s="49">
        <v>3</v>
      </c>
      <c r="U187" s="49">
        <v>5</v>
      </c>
      <c r="V187" s="49">
        <v>7</v>
      </c>
      <c r="W187" s="49">
        <v>7</v>
      </c>
      <c r="X187" s="51"/>
      <c r="Y187" s="49">
        <v>1</v>
      </c>
      <c r="Z187" s="49">
        <v>3</v>
      </c>
      <c r="AA187" s="51"/>
      <c r="AB187" s="51"/>
      <c r="AC187" s="2"/>
      <c r="AD187" s="2"/>
      <c r="AE187" s="2"/>
      <c r="AF187" s="53">
        <f t="shared" si="11"/>
        <v>72</v>
      </c>
      <c r="AG187" s="2"/>
    </row>
    <row r="188" spans="1:33" x14ac:dyDescent="0.25">
      <c r="A188" s="45" t="s">
        <v>3</v>
      </c>
      <c r="B188" s="54"/>
      <c r="C188" s="49"/>
      <c r="D188" s="49">
        <v>3</v>
      </c>
      <c r="E188" s="51"/>
      <c r="F188" s="49">
        <v>3</v>
      </c>
      <c r="G188" s="49">
        <v>1</v>
      </c>
      <c r="H188" s="51"/>
      <c r="I188" s="51"/>
      <c r="J188" s="51"/>
      <c r="K188" s="50">
        <v>11</v>
      </c>
      <c r="L188" s="50">
        <v>2</v>
      </c>
      <c r="M188" s="50">
        <v>2</v>
      </c>
      <c r="N188" s="50">
        <v>1</v>
      </c>
      <c r="O188" s="50">
        <v>3</v>
      </c>
      <c r="P188" s="49">
        <v>3</v>
      </c>
      <c r="Q188" s="50">
        <v>5</v>
      </c>
      <c r="R188" s="50">
        <v>2</v>
      </c>
      <c r="S188" s="52"/>
      <c r="T188" s="52"/>
      <c r="U188" s="52"/>
      <c r="V188" s="52"/>
      <c r="W188" s="52"/>
      <c r="X188" s="52"/>
      <c r="Y188" s="52"/>
      <c r="Z188" s="52"/>
      <c r="AA188" s="52"/>
      <c r="AB188" s="51"/>
      <c r="AC188" s="2"/>
      <c r="AD188" s="2"/>
      <c r="AE188" s="2"/>
      <c r="AF188" s="53">
        <f t="shared" si="11"/>
        <v>36</v>
      </c>
      <c r="AG188" s="2"/>
    </row>
    <row r="189" spans="1:33" x14ac:dyDescent="0.25">
      <c r="A189" s="45" t="s">
        <v>44</v>
      </c>
      <c r="B189" s="51"/>
      <c r="C189" s="51"/>
      <c r="D189" s="51"/>
      <c r="E189" s="51"/>
      <c r="F189" s="52"/>
      <c r="G189" s="51"/>
      <c r="H189" s="52"/>
      <c r="I189" s="52"/>
      <c r="J189" s="52"/>
      <c r="K189" s="52"/>
      <c r="L189" s="59">
        <v>1</v>
      </c>
      <c r="M189" s="52"/>
      <c r="N189" s="59">
        <v>2</v>
      </c>
      <c r="O189" s="59">
        <v>4</v>
      </c>
      <c r="P189" s="65"/>
      <c r="Q189" s="59">
        <v>2</v>
      </c>
      <c r="R189" s="65"/>
      <c r="S189" s="59">
        <v>7</v>
      </c>
      <c r="T189" s="59">
        <v>4</v>
      </c>
      <c r="U189" s="65"/>
      <c r="V189" s="59">
        <v>1</v>
      </c>
      <c r="W189" s="59">
        <v>5</v>
      </c>
      <c r="X189" s="59">
        <v>1</v>
      </c>
      <c r="Y189" s="59">
        <v>2</v>
      </c>
      <c r="Z189" s="59">
        <v>7</v>
      </c>
      <c r="AA189" s="52"/>
      <c r="AB189" s="51"/>
      <c r="AC189" s="2"/>
      <c r="AD189" s="2"/>
      <c r="AE189" s="2"/>
      <c r="AF189" s="53">
        <f t="shared" si="11"/>
        <v>36</v>
      </c>
      <c r="AG189" s="2"/>
    </row>
    <row r="190" spans="1:33" x14ac:dyDescent="0.25">
      <c r="A190" s="45" t="s">
        <v>40</v>
      </c>
      <c r="B190" s="51"/>
      <c r="C190" s="51"/>
      <c r="D190" s="51"/>
      <c r="E190" s="51"/>
      <c r="F190" s="51"/>
      <c r="G190" s="50">
        <v>1</v>
      </c>
      <c r="H190" s="52"/>
      <c r="I190" s="52"/>
      <c r="J190" s="52"/>
      <c r="K190" s="52"/>
      <c r="L190" s="52"/>
      <c r="M190" s="52"/>
      <c r="N190" s="50">
        <v>1</v>
      </c>
      <c r="O190" s="50">
        <v>4</v>
      </c>
      <c r="P190" s="52"/>
      <c r="Q190" s="52"/>
      <c r="R190" s="52"/>
      <c r="S190" s="52"/>
      <c r="T190" s="52"/>
      <c r="U190" s="52"/>
      <c r="V190" s="52"/>
      <c r="W190" s="52"/>
      <c r="X190" s="52"/>
      <c r="Y190" s="52"/>
      <c r="Z190" s="50">
        <v>6</v>
      </c>
      <c r="AA190" s="50">
        <v>1</v>
      </c>
      <c r="AB190" s="50"/>
      <c r="AC190" s="2"/>
      <c r="AD190" s="2"/>
      <c r="AE190" s="2">
        <v>1</v>
      </c>
      <c r="AF190" s="53">
        <f t="shared" si="11"/>
        <v>14</v>
      </c>
      <c r="AG190" s="2"/>
    </row>
    <row r="191" spans="1:33" x14ac:dyDescent="0.25">
      <c r="A191" s="45" t="s">
        <v>8</v>
      </c>
      <c r="B191" s="51"/>
      <c r="C191" s="51"/>
      <c r="D191" s="51"/>
      <c r="E191" s="51"/>
      <c r="F191" s="51"/>
      <c r="G191" s="51"/>
      <c r="H191" s="51"/>
      <c r="I191" s="51"/>
      <c r="J191" s="51"/>
      <c r="K191" s="51"/>
      <c r="L191" s="51"/>
      <c r="M191" s="51"/>
      <c r="N191" s="51"/>
      <c r="O191" s="51"/>
      <c r="P191" s="51"/>
      <c r="Q191" s="50">
        <v>1</v>
      </c>
      <c r="R191" s="51"/>
      <c r="S191" s="50">
        <v>1</v>
      </c>
      <c r="T191" s="51"/>
      <c r="U191" s="50">
        <v>1</v>
      </c>
      <c r="V191" s="50">
        <v>1</v>
      </c>
      <c r="W191" s="51"/>
      <c r="X191" s="51"/>
      <c r="Y191" s="50">
        <v>1</v>
      </c>
      <c r="Z191" s="50">
        <v>1</v>
      </c>
      <c r="AA191" s="50">
        <v>1</v>
      </c>
      <c r="AB191" s="51"/>
      <c r="AC191" s="2"/>
      <c r="AD191" s="2"/>
      <c r="AE191" s="2"/>
      <c r="AF191" s="53">
        <f t="shared" si="11"/>
        <v>7</v>
      </c>
      <c r="AG191" s="2"/>
    </row>
    <row r="192" spans="1:33" x14ac:dyDescent="0.25">
      <c r="A192" s="45" t="s">
        <v>50</v>
      </c>
      <c r="B192" s="53"/>
      <c r="C192" s="49"/>
      <c r="D192" s="50"/>
      <c r="E192" s="51"/>
      <c r="F192" s="52"/>
      <c r="G192" s="52"/>
      <c r="H192" s="52"/>
      <c r="I192" s="52"/>
      <c r="J192" s="52"/>
      <c r="K192" s="52"/>
      <c r="L192" s="52"/>
      <c r="M192" s="52"/>
      <c r="N192" s="52"/>
      <c r="O192" s="52"/>
      <c r="P192" s="52"/>
      <c r="Q192" s="52"/>
      <c r="R192" s="52"/>
      <c r="S192" s="52"/>
      <c r="T192" s="50">
        <v>1</v>
      </c>
      <c r="U192" s="50">
        <v>2</v>
      </c>
      <c r="V192" s="52"/>
      <c r="W192" s="50">
        <v>1</v>
      </c>
      <c r="X192" s="50">
        <v>1</v>
      </c>
      <c r="Y192" s="52"/>
      <c r="Z192" s="52"/>
      <c r="AA192" s="52"/>
      <c r="AB192" s="51"/>
      <c r="AC192" s="2"/>
      <c r="AD192" s="2"/>
      <c r="AE192" s="2"/>
      <c r="AF192" s="53">
        <f t="shared" si="11"/>
        <v>5</v>
      </c>
      <c r="AG192" s="2"/>
    </row>
    <row r="193" spans="1:33" x14ac:dyDescent="0.25">
      <c r="A193" s="45" t="s">
        <v>42</v>
      </c>
      <c r="B193" s="52"/>
      <c r="C193" s="51"/>
      <c r="D193" s="51"/>
      <c r="E193" s="52"/>
      <c r="F193" s="51"/>
      <c r="G193" s="52"/>
      <c r="H193" s="52"/>
      <c r="I193" s="52"/>
      <c r="J193" s="51"/>
      <c r="K193" s="52"/>
      <c r="L193" s="51"/>
      <c r="M193" s="52"/>
      <c r="N193" s="52"/>
      <c r="O193" s="51"/>
      <c r="P193" s="52"/>
      <c r="Q193" s="52"/>
      <c r="R193" s="52"/>
      <c r="S193" s="52"/>
      <c r="T193" s="50">
        <v>1</v>
      </c>
      <c r="U193" s="50">
        <v>1</v>
      </c>
      <c r="V193" s="52"/>
      <c r="W193" s="49">
        <v>1</v>
      </c>
      <c r="X193" s="51"/>
      <c r="Y193" s="51"/>
      <c r="Z193" s="52"/>
      <c r="AA193" s="50">
        <v>1</v>
      </c>
      <c r="AB193" s="51"/>
      <c r="AC193" s="2"/>
      <c r="AD193" s="2"/>
      <c r="AE193" s="2"/>
      <c r="AF193" s="53">
        <f t="shared" si="11"/>
        <v>4</v>
      </c>
      <c r="AG193" s="2"/>
    </row>
    <row r="194" spans="1:33" x14ac:dyDescent="0.25">
      <c r="A194" s="45" t="s">
        <v>54</v>
      </c>
      <c r="B194" s="50"/>
      <c r="C194" s="51"/>
      <c r="D194" s="49">
        <v>2</v>
      </c>
      <c r="E194" s="51"/>
      <c r="F194" s="51"/>
      <c r="G194" s="51"/>
      <c r="H194" s="51"/>
      <c r="I194" s="51"/>
      <c r="J194" s="51"/>
      <c r="K194" s="51"/>
      <c r="L194" s="51"/>
      <c r="M194" s="51"/>
      <c r="N194" s="51"/>
      <c r="O194" s="51"/>
      <c r="P194" s="51"/>
      <c r="Q194" s="51"/>
      <c r="R194" s="51"/>
      <c r="S194" s="51"/>
      <c r="T194" s="52"/>
      <c r="U194" s="51"/>
      <c r="V194" s="51"/>
      <c r="W194" s="51"/>
      <c r="X194" s="51"/>
      <c r="Y194" s="51"/>
      <c r="Z194" s="51"/>
      <c r="AA194" s="51"/>
      <c r="AB194" s="51"/>
      <c r="AC194" s="2"/>
      <c r="AD194" s="2"/>
      <c r="AE194" s="2"/>
      <c r="AF194" s="53">
        <f t="shared" si="11"/>
        <v>2</v>
      </c>
      <c r="AG194" s="2"/>
    </row>
    <row r="195" spans="1:33" x14ac:dyDescent="0.25">
      <c r="A195" s="45" t="s">
        <v>81</v>
      </c>
      <c r="B195" s="50"/>
      <c r="C195" s="51"/>
      <c r="D195" s="51"/>
      <c r="E195" s="51"/>
      <c r="F195" s="51"/>
      <c r="G195" s="51"/>
      <c r="H195" s="51"/>
      <c r="I195" s="51"/>
      <c r="J195" s="51"/>
      <c r="K195" s="51"/>
      <c r="L195" s="51"/>
      <c r="M195" s="51"/>
      <c r="N195" s="51"/>
      <c r="O195" s="51"/>
      <c r="P195" s="51"/>
      <c r="Q195" s="49">
        <v>2</v>
      </c>
      <c r="R195" s="51"/>
      <c r="S195" s="51"/>
      <c r="T195" s="52"/>
      <c r="U195" s="51"/>
      <c r="V195" s="51"/>
      <c r="W195" s="51"/>
      <c r="X195" s="51"/>
      <c r="Y195" s="51"/>
      <c r="Z195" s="51"/>
      <c r="AA195" s="51"/>
      <c r="AB195" s="51"/>
      <c r="AC195" s="2"/>
      <c r="AD195" s="2"/>
      <c r="AE195" s="2"/>
      <c r="AF195" s="53">
        <f t="shared" si="11"/>
        <v>2</v>
      </c>
      <c r="AG195" s="2"/>
    </row>
    <row r="196" spans="1:33" x14ac:dyDescent="0.25">
      <c r="A196" s="45" t="s">
        <v>52</v>
      </c>
      <c r="B196" s="50"/>
      <c r="C196" s="51"/>
      <c r="D196" s="52"/>
      <c r="E196" s="51"/>
      <c r="F196" s="51"/>
      <c r="G196" s="51"/>
      <c r="H196" s="51"/>
      <c r="I196" s="51"/>
      <c r="J196" s="51"/>
      <c r="K196" s="51"/>
      <c r="L196" s="51"/>
      <c r="M196" s="51"/>
      <c r="N196" s="51"/>
      <c r="O196" s="51"/>
      <c r="P196" s="51"/>
      <c r="Q196" s="51"/>
      <c r="R196" s="51"/>
      <c r="S196" s="51"/>
      <c r="T196" s="49">
        <v>1</v>
      </c>
      <c r="U196" s="51"/>
      <c r="V196" s="51"/>
      <c r="W196" s="51"/>
      <c r="X196" s="51"/>
      <c r="Y196" s="51"/>
      <c r="Z196" s="51"/>
      <c r="AA196" s="51"/>
      <c r="AB196" s="51"/>
      <c r="AC196" s="2"/>
      <c r="AD196" s="2"/>
      <c r="AE196" s="2"/>
      <c r="AF196" s="53">
        <f t="shared" si="11"/>
        <v>1</v>
      </c>
      <c r="AG196" s="2"/>
    </row>
    <row r="197" spans="1:33" x14ac:dyDescent="0.25">
      <c r="A197" s="45" t="s">
        <v>51</v>
      </c>
      <c r="B197" s="50"/>
      <c r="C197" s="51"/>
      <c r="D197" s="52"/>
      <c r="E197" s="51"/>
      <c r="F197" s="51"/>
      <c r="G197" s="51"/>
      <c r="H197" s="51"/>
      <c r="I197" s="51"/>
      <c r="J197" s="51"/>
      <c r="K197" s="51"/>
      <c r="L197" s="51"/>
      <c r="M197" s="51"/>
      <c r="N197" s="51"/>
      <c r="O197" s="51"/>
      <c r="P197" s="52"/>
      <c r="Q197" s="51"/>
      <c r="R197" s="51"/>
      <c r="S197" s="51"/>
      <c r="T197" s="49">
        <v>1</v>
      </c>
      <c r="U197" s="51"/>
      <c r="V197" s="51"/>
      <c r="W197" s="51"/>
      <c r="X197" s="51"/>
      <c r="Y197" s="51"/>
      <c r="Z197" s="51"/>
      <c r="AA197" s="51"/>
      <c r="AB197" s="51"/>
      <c r="AC197" s="2"/>
      <c r="AD197" s="2"/>
      <c r="AE197" s="2"/>
      <c r="AF197" s="53">
        <f t="shared" si="11"/>
        <v>1</v>
      </c>
      <c r="AG197" s="2"/>
    </row>
    <row r="198" spans="1:33" x14ac:dyDescent="0.25">
      <c r="A198" s="45" t="s">
        <v>13</v>
      </c>
      <c r="B198" s="50"/>
      <c r="C198" s="51"/>
      <c r="D198" s="49"/>
      <c r="E198" s="51"/>
      <c r="F198" s="51"/>
      <c r="G198" s="51"/>
      <c r="H198" s="51"/>
      <c r="I198" s="51"/>
      <c r="J198" s="51"/>
      <c r="K198" s="51"/>
      <c r="L198" s="52"/>
      <c r="M198" s="51"/>
      <c r="N198" s="52"/>
      <c r="O198" s="52"/>
      <c r="P198" s="66">
        <v>1</v>
      </c>
      <c r="Q198" s="52"/>
      <c r="R198" s="67"/>
      <c r="S198" s="52"/>
      <c r="T198" s="52"/>
      <c r="U198" s="67"/>
      <c r="V198" s="52"/>
      <c r="W198" s="52"/>
      <c r="X198" s="52"/>
      <c r="Y198" s="52"/>
      <c r="Z198" s="52"/>
      <c r="AA198" s="51"/>
      <c r="AB198" s="51"/>
      <c r="AC198" s="2"/>
      <c r="AD198" s="2"/>
      <c r="AE198" s="2"/>
      <c r="AF198" s="53">
        <f t="shared" si="11"/>
        <v>1</v>
      </c>
      <c r="AG198" s="2"/>
    </row>
    <row r="199" spans="1:33" x14ac:dyDescent="0.25">
      <c r="A199" s="61" t="s">
        <v>24</v>
      </c>
      <c r="B199" s="68">
        <f>SUM(B178:B198)</f>
        <v>38</v>
      </c>
      <c r="C199" s="68">
        <f t="shared" ref="C199:AE199" si="12">SUM(C178:C198)</f>
        <v>0</v>
      </c>
      <c r="D199" s="68">
        <f t="shared" si="12"/>
        <v>45</v>
      </c>
      <c r="E199" s="68">
        <f t="shared" si="12"/>
        <v>6</v>
      </c>
      <c r="F199" s="68">
        <f t="shared" si="12"/>
        <v>250</v>
      </c>
      <c r="G199" s="68">
        <f t="shared" si="12"/>
        <v>92</v>
      </c>
      <c r="H199" s="68">
        <f t="shared" si="12"/>
        <v>295</v>
      </c>
      <c r="I199" s="68">
        <f t="shared" si="12"/>
        <v>727</v>
      </c>
      <c r="J199" s="68">
        <f t="shared" si="12"/>
        <v>973</v>
      </c>
      <c r="K199" s="68">
        <f t="shared" si="12"/>
        <v>2119</v>
      </c>
      <c r="L199" s="68">
        <f t="shared" si="12"/>
        <v>2834</v>
      </c>
      <c r="M199" s="68">
        <f t="shared" si="12"/>
        <v>14605</v>
      </c>
      <c r="N199" s="68">
        <f t="shared" si="12"/>
        <v>12182</v>
      </c>
      <c r="O199" s="68">
        <f t="shared" si="12"/>
        <v>13422</v>
      </c>
      <c r="P199" s="68">
        <f t="shared" si="12"/>
        <v>18459</v>
      </c>
      <c r="Q199" s="68">
        <f t="shared" si="12"/>
        <v>19247</v>
      </c>
      <c r="R199" s="68">
        <f t="shared" si="12"/>
        <v>17060</v>
      </c>
      <c r="S199" s="68">
        <f t="shared" si="12"/>
        <v>9715</v>
      </c>
      <c r="T199" s="68">
        <f t="shared" si="12"/>
        <v>9897</v>
      </c>
      <c r="U199" s="68">
        <f t="shared" si="12"/>
        <v>8755</v>
      </c>
      <c r="V199" s="68">
        <f t="shared" si="12"/>
        <v>6432</v>
      </c>
      <c r="W199" s="68">
        <f t="shared" si="12"/>
        <v>6631</v>
      </c>
      <c r="X199" s="68">
        <f t="shared" si="12"/>
        <v>4804</v>
      </c>
      <c r="Y199" s="68">
        <f t="shared" si="12"/>
        <v>7903</v>
      </c>
      <c r="Z199" s="68">
        <f t="shared" si="12"/>
        <v>7823</v>
      </c>
      <c r="AA199" s="68">
        <f t="shared" si="12"/>
        <v>524</v>
      </c>
      <c r="AB199" s="68">
        <f t="shared" si="12"/>
        <v>0</v>
      </c>
      <c r="AC199" s="68">
        <f t="shared" si="12"/>
        <v>0</v>
      </c>
      <c r="AD199" s="68">
        <f t="shared" si="12"/>
        <v>0</v>
      </c>
      <c r="AE199" s="68">
        <f t="shared" si="12"/>
        <v>31</v>
      </c>
      <c r="AF199" s="53">
        <f t="shared" si="11"/>
        <v>164869</v>
      </c>
      <c r="AG199" s="2"/>
    </row>
    <row r="200" spans="1:33" x14ac:dyDescent="0.25">
      <c r="A200" s="45"/>
      <c r="B200" s="45"/>
      <c r="C200" s="47"/>
      <c r="D200" s="59"/>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1:33" x14ac:dyDescent="0.25">
      <c r="A201" s="45"/>
      <c r="B201" s="45"/>
      <c r="C201" s="47"/>
      <c r="D201" s="59"/>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1:33" x14ac:dyDescent="0.25">
      <c r="A202" s="58">
        <v>1993</v>
      </c>
      <c r="B202" s="45"/>
      <c r="C202" s="47"/>
      <c r="D202" s="59"/>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1:33" x14ac:dyDescent="0.25">
      <c r="A203" s="85" t="s">
        <v>82</v>
      </c>
      <c r="B203" s="45"/>
      <c r="C203" s="47"/>
      <c r="D203" s="59"/>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1:33" x14ac:dyDescent="0.25">
      <c r="A204" s="2"/>
      <c r="B204" s="46">
        <v>34081</v>
      </c>
      <c r="C204" s="46">
        <v>34082</v>
      </c>
      <c r="D204" s="46">
        <v>34083</v>
      </c>
      <c r="E204" s="46">
        <v>34084</v>
      </c>
      <c r="F204" s="46">
        <v>34085</v>
      </c>
      <c r="G204" s="46">
        <v>34086</v>
      </c>
      <c r="H204" s="47">
        <v>34087</v>
      </c>
      <c r="I204" s="47">
        <v>34088</v>
      </c>
      <c r="J204" s="47">
        <v>34089</v>
      </c>
      <c r="K204" s="47">
        <v>34090</v>
      </c>
      <c r="L204" s="47">
        <v>34091</v>
      </c>
      <c r="M204" s="47">
        <v>34092</v>
      </c>
      <c r="N204" s="47">
        <v>34093</v>
      </c>
      <c r="O204" s="47">
        <v>34094</v>
      </c>
      <c r="P204" s="47">
        <v>34095</v>
      </c>
      <c r="Q204" s="47">
        <v>34096</v>
      </c>
      <c r="R204" s="47">
        <v>33732</v>
      </c>
      <c r="S204" s="47">
        <v>34098</v>
      </c>
      <c r="T204" s="47">
        <v>34099</v>
      </c>
      <c r="U204" s="47">
        <v>34100</v>
      </c>
      <c r="V204" s="47">
        <v>34101</v>
      </c>
      <c r="W204" s="47">
        <v>34102</v>
      </c>
      <c r="X204" s="47">
        <v>34103</v>
      </c>
      <c r="Y204" s="47">
        <v>34104</v>
      </c>
      <c r="Z204" s="47">
        <v>34105</v>
      </c>
      <c r="AA204" s="47">
        <v>34106</v>
      </c>
      <c r="AB204" s="47">
        <v>34107</v>
      </c>
      <c r="AC204" s="46">
        <v>34108</v>
      </c>
      <c r="AD204" s="46">
        <v>34109</v>
      </c>
      <c r="AE204" s="46">
        <v>34110</v>
      </c>
      <c r="AF204" s="62" t="s">
        <v>24</v>
      </c>
      <c r="AG204" s="2"/>
    </row>
    <row r="205" spans="1:33" x14ac:dyDescent="0.25">
      <c r="A205" s="45" t="s">
        <v>11</v>
      </c>
      <c r="B205" s="53"/>
      <c r="C205" s="50"/>
      <c r="D205" s="50"/>
      <c r="E205" s="51"/>
      <c r="F205" s="51"/>
      <c r="G205" s="49">
        <v>20</v>
      </c>
      <c r="H205" s="51"/>
      <c r="I205" s="51"/>
      <c r="J205" s="51"/>
      <c r="K205" s="51"/>
      <c r="L205" s="50">
        <v>3000</v>
      </c>
      <c r="M205" s="50">
        <v>2500</v>
      </c>
      <c r="N205" s="50">
        <v>3500</v>
      </c>
      <c r="O205" s="50">
        <v>5000</v>
      </c>
      <c r="P205" s="50">
        <v>5500</v>
      </c>
      <c r="Q205" s="50">
        <v>7000</v>
      </c>
      <c r="R205" s="50">
        <v>8000</v>
      </c>
      <c r="S205" s="50">
        <v>8000</v>
      </c>
      <c r="T205" s="50">
        <v>2000</v>
      </c>
      <c r="U205" s="50">
        <v>1000</v>
      </c>
      <c r="V205" s="50">
        <v>100</v>
      </c>
      <c r="W205" s="50">
        <v>3500</v>
      </c>
      <c r="X205" s="50">
        <v>2000</v>
      </c>
      <c r="Y205" s="50">
        <v>2500</v>
      </c>
      <c r="Z205" s="49">
        <v>700</v>
      </c>
      <c r="AA205" s="49">
        <v>100</v>
      </c>
      <c r="AB205" s="49">
        <v>380</v>
      </c>
      <c r="AC205" s="2"/>
      <c r="AD205" s="2"/>
      <c r="AE205" s="2"/>
      <c r="AF205" s="53">
        <f t="shared" ref="AF205:AF226" si="13">SUM(B205:AE205)</f>
        <v>54800</v>
      </c>
      <c r="AG205" s="2"/>
    </row>
    <row r="206" spans="1:33" x14ac:dyDescent="0.25">
      <c r="A206" s="45" t="s">
        <v>79</v>
      </c>
      <c r="B206" s="53"/>
      <c r="C206" s="50"/>
      <c r="D206" s="50"/>
      <c r="E206" s="49">
        <v>90</v>
      </c>
      <c r="F206" s="51"/>
      <c r="G206" s="51"/>
      <c r="H206" s="51"/>
      <c r="I206" s="51"/>
      <c r="J206" s="51"/>
      <c r="K206" s="51"/>
      <c r="L206" s="50">
        <v>90</v>
      </c>
      <c r="M206" s="49">
        <v>400</v>
      </c>
      <c r="N206" s="50">
        <v>400</v>
      </c>
      <c r="O206" s="50">
        <v>600</v>
      </c>
      <c r="P206" s="50">
        <v>600</v>
      </c>
      <c r="Q206" s="50">
        <v>600</v>
      </c>
      <c r="R206" s="50">
        <v>600</v>
      </c>
      <c r="S206" s="49">
        <v>500</v>
      </c>
      <c r="T206" s="49">
        <v>600</v>
      </c>
      <c r="U206" s="50">
        <v>600</v>
      </c>
      <c r="V206" s="49">
        <v>600</v>
      </c>
      <c r="W206" s="49">
        <v>400</v>
      </c>
      <c r="X206" s="49">
        <v>50</v>
      </c>
      <c r="Y206" s="51"/>
      <c r="Z206" s="51"/>
      <c r="AA206" s="51"/>
      <c r="AB206" s="51"/>
      <c r="AC206" s="2"/>
      <c r="AD206" s="2"/>
      <c r="AE206" s="2"/>
      <c r="AF206" s="53">
        <f t="shared" si="13"/>
        <v>6130</v>
      </c>
      <c r="AG206" s="2"/>
    </row>
    <row r="207" spans="1:33" x14ac:dyDescent="0.25">
      <c r="A207" s="45" t="s">
        <v>14</v>
      </c>
      <c r="B207" s="50">
        <v>1</v>
      </c>
      <c r="C207" s="50"/>
      <c r="D207" s="50"/>
      <c r="E207" s="51"/>
      <c r="F207" s="51"/>
      <c r="G207" s="51"/>
      <c r="H207" s="51"/>
      <c r="I207" s="51"/>
      <c r="J207" s="51"/>
      <c r="K207" s="51"/>
      <c r="L207" s="50">
        <v>250</v>
      </c>
      <c r="M207" s="50">
        <v>250</v>
      </c>
      <c r="N207" s="50">
        <v>500</v>
      </c>
      <c r="O207" s="50">
        <v>500</v>
      </c>
      <c r="P207" s="50">
        <v>550</v>
      </c>
      <c r="Q207" s="50">
        <v>550</v>
      </c>
      <c r="R207" s="50">
        <v>800</v>
      </c>
      <c r="S207" s="50">
        <v>800</v>
      </c>
      <c r="T207" s="50">
        <v>100</v>
      </c>
      <c r="U207" s="50">
        <v>10</v>
      </c>
      <c r="V207" s="50">
        <v>10</v>
      </c>
      <c r="W207" s="50">
        <v>20</v>
      </c>
      <c r="X207" s="50">
        <v>10</v>
      </c>
      <c r="Y207" s="50">
        <v>10</v>
      </c>
      <c r="Z207" s="50">
        <v>2</v>
      </c>
      <c r="AA207" s="50">
        <v>10</v>
      </c>
      <c r="AB207" s="50">
        <v>20</v>
      </c>
      <c r="AC207" s="2"/>
      <c r="AD207" s="2"/>
      <c r="AE207" s="2"/>
      <c r="AF207" s="53">
        <f t="shared" si="13"/>
        <v>4393</v>
      </c>
      <c r="AG207" s="2"/>
    </row>
    <row r="208" spans="1:33" x14ac:dyDescent="0.25">
      <c r="A208" s="45" t="s">
        <v>80</v>
      </c>
      <c r="B208" s="53"/>
      <c r="C208" s="50"/>
      <c r="D208" s="50"/>
      <c r="E208" s="51"/>
      <c r="F208" s="51"/>
      <c r="G208" s="51">
        <v>4</v>
      </c>
      <c r="H208" s="51"/>
      <c r="I208" s="51"/>
      <c r="J208" s="51"/>
      <c r="K208" s="51"/>
      <c r="L208" s="49">
        <v>150</v>
      </c>
      <c r="M208" s="49">
        <v>200</v>
      </c>
      <c r="N208" s="49">
        <v>400</v>
      </c>
      <c r="O208" s="49">
        <v>400</v>
      </c>
      <c r="P208" s="50">
        <v>400</v>
      </c>
      <c r="Q208" s="49">
        <v>300</v>
      </c>
      <c r="R208" s="50">
        <v>600</v>
      </c>
      <c r="S208" s="50">
        <v>500</v>
      </c>
      <c r="T208" s="49">
        <v>200</v>
      </c>
      <c r="U208" s="49">
        <v>100</v>
      </c>
      <c r="V208" s="50">
        <v>30</v>
      </c>
      <c r="W208" s="50">
        <v>22</v>
      </c>
      <c r="X208" s="49">
        <v>10</v>
      </c>
      <c r="Y208" s="49">
        <v>12</v>
      </c>
      <c r="Z208" s="51"/>
      <c r="AA208" s="52"/>
      <c r="AB208" s="51"/>
      <c r="AC208" s="2"/>
      <c r="AD208" s="2"/>
      <c r="AE208" s="2"/>
      <c r="AF208" s="53">
        <f t="shared" si="13"/>
        <v>3328</v>
      </c>
      <c r="AG208" s="2"/>
    </row>
    <row r="209" spans="1:33" x14ac:dyDescent="0.25">
      <c r="A209" s="45" t="s">
        <v>15</v>
      </c>
      <c r="B209" s="53"/>
      <c r="C209" s="50"/>
      <c r="D209" s="50"/>
      <c r="E209" s="49">
        <v>3</v>
      </c>
      <c r="F209" s="51"/>
      <c r="G209" s="51"/>
      <c r="H209" s="51"/>
      <c r="I209" s="51"/>
      <c r="J209" s="51"/>
      <c r="K209" s="51"/>
      <c r="L209" s="50">
        <v>50</v>
      </c>
      <c r="M209" s="50">
        <v>250</v>
      </c>
      <c r="N209" s="50">
        <v>30</v>
      </c>
      <c r="O209" s="50">
        <v>200</v>
      </c>
      <c r="P209" s="50">
        <v>250</v>
      </c>
      <c r="Q209" s="50">
        <v>200</v>
      </c>
      <c r="R209" s="50">
        <v>600</v>
      </c>
      <c r="S209" s="49">
        <v>200</v>
      </c>
      <c r="T209" s="49">
        <v>100</v>
      </c>
      <c r="U209" s="50">
        <v>50</v>
      </c>
      <c r="V209" s="50">
        <v>50</v>
      </c>
      <c r="W209" s="50">
        <v>150</v>
      </c>
      <c r="X209" s="50">
        <v>75</v>
      </c>
      <c r="Y209" s="50">
        <v>50</v>
      </c>
      <c r="Z209" s="50">
        <v>25</v>
      </c>
      <c r="AA209" s="50">
        <v>10</v>
      </c>
      <c r="AB209" s="50">
        <v>20</v>
      </c>
      <c r="AC209" s="2"/>
      <c r="AD209" s="2"/>
      <c r="AE209" s="2"/>
      <c r="AF209" s="53">
        <f t="shared" si="13"/>
        <v>2313</v>
      </c>
      <c r="AG209" s="2"/>
    </row>
    <row r="210" spans="1:33" x14ac:dyDescent="0.25">
      <c r="A210" s="45" t="s">
        <v>2</v>
      </c>
      <c r="B210" s="50">
        <v>5</v>
      </c>
      <c r="C210" s="50"/>
      <c r="D210" s="50"/>
      <c r="E210" s="52"/>
      <c r="F210" s="51"/>
      <c r="G210" s="51"/>
      <c r="H210" s="51"/>
      <c r="I210" s="51"/>
      <c r="J210" s="51"/>
      <c r="K210" s="51"/>
      <c r="L210" s="50">
        <v>10</v>
      </c>
      <c r="M210" s="52"/>
      <c r="N210" s="50">
        <v>10</v>
      </c>
      <c r="O210" s="50">
        <v>10</v>
      </c>
      <c r="P210" s="50">
        <v>50</v>
      </c>
      <c r="Q210" s="50">
        <v>50</v>
      </c>
      <c r="R210" s="50">
        <v>40</v>
      </c>
      <c r="S210" s="52"/>
      <c r="T210" s="52"/>
      <c r="U210" s="50">
        <v>1</v>
      </c>
      <c r="V210" s="52"/>
      <c r="W210" s="52"/>
      <c r="X210" s="52"/>
      <c r="Y210" s="52"/>
      <c r="Z210" s="52"/>
      <c r="AA210" s="52"/>
      <c r="AB210" s="52"/>
      <c r="AC210" s="2"/>
      <c r="AD210" s="2"/>
      <c r="AE210" s="2"/>
      <c r="AF210" s="53">
        <f t="shared" si="13"/>
        <v>176</v>
      </c>
      <c r="AG210" s="2"/>
    </row>
    <row r="211" spans="1:33" x14ac:dyDescent="0.25">
      <c r="A211" s="45" t="s">
        <v>1</v>
      </c>
      <c r="B211" s="53"/>
      <c r="C211" s="50"/>
      <c r="D211" s="50"/>
      <c r="E211" s="52"/>
      <c r="F211" s="51"/>
      <c r="G211" s="51"/>
      <c r="H211" s="51"/>
      <c r="I211" s="51"/>
      <c r="J211" s="51"/>
      <c r="K211" s="51"/>
      <c r="L211" s="50">
        <v>4</v>
      </c>
      <c r="M211" s="50">
        <v>4</v>
      </c>
      <c r="N211" s="50">
        <v>4</v>
      </c>
      <c r="O211" s="50">
        <v>2</v>
      </c>
      <c r="P211" s="50">
        <v>10</v>
      </c>
      <c r="Q211" s="50">
        <v>40</v>
      </c>
      <c r="R211" s="50">
        <v>40</v>
      </c>
      <c r="S211" s="52"/>
      <c r="T211" s="52"/>
      <c r="U211" s="50">
        <v>6</v>
      </c>
      <c r="V211" s="50">
        <v>6</v>
      </c>
      <c r="W211" s="50">
        <v>6</v>
      </c>
      <c r="X211" s="50">
        <v>6</v>
      </c>
      <c r="Y211" s="49">
        <v>6</v>
      </c>
      <c r="Z211" s="49">
        <v>6</v>
      </c>
      <c r="AA211" s="49">
        <v>6</v>
      </c>
      <c r="AB211" s="49">
        <v>18</v>
      </c>
      <c r="AC211" s="2"/>
      <c r="AD211" s="2"/>
      <c r="AE211" s="2"/>
      <c r="AF211" s="53">
        <f t="shared" si="13"/>
        <v>164</v>
      </c>
      <c r="AG211" s="2"/>
    </row>
    <row r="212" spans="1:33" x14ac:dyDescent="0.25">
      <c r="A212" s="45" t="s">
        <v>12</v>
      </c>
      <c r="B212" s="50"/>
      <c r="C212" s="52"/>
      <c r="D212" s="50"/>
      <c r="E212" s="51"/>
      <c r="F212" s="51"/>
      <c r="G212" s="52"/>
      <c r="H212" s="51"/>
      <c r="I212" s="51"/>
      <c r="J212" s="51"/>
      <c r="K212" s="51"/>
      <c r="L212" s="52"/>
      <c r="M212" s="52"/>
      <c r="N212" s="52"/>
      <c r="O212" s="52"/>
      <c r="P212" s="50">
        <v>2</v>
      </c>
      <c r="Q212" s="50">
        <v>30</v>
      </c>
      <c r="R212" s="50">
        <v>40</v>
      </c>
      <c r="S212" s="50">
        <v>40</v>
      </c>
      <c r="T212" s="52"/>
      <c r="U212" s="52"/>
      <c r="V212" s="52"/>
      <c r="W212" s="52"/>
      <c r="X212" s="52"/>
      <c r="Y212" s="52"/>
      <c r="Z212" s="52"/>
      <c r="AA212" s="52"/>
      <c r="AB212" s="52"/>
      <c r="AC212" s="2"/>
      <c r="AD212" s="2"/>
      <c r="AE212" s="2"/>
      <c r="AF212" s="53">
        <f t="shared" si="13"/>
        <v>112</v>
      </c>
      <c r="AG212" s="2"/>
    </row>
    <row r="213" spans="1:33" x14ac:dyDescent="0.25">
      <c r="A213" s="45" t="s">
        <v>7</v>
      </c>
      <c r="B213" s="50"/>
      <c r="C213" s="49"/>
      <c r="D213" s="52"/>
      <c r="E213" s="51"/>
      <c r="F213" s="51"/>
      <c r="G213" s="51"/>
      <c r="H213" s="51"/>
      <c r="I213" s="51"/>
      <c r="J213" s="51"/>
      <c r="K213" s="51"/>
      <c r="L213" s="51"/>
      <c r="M213" s="51"/>
      <c r="N213" s="51"/>
      <c r="O213" s="51"/>
      <c r="P213" s="51"/>
      <c r="Q213" s="51"/>
      <c r="R213" s="50">
        <v>23</v>
      </c>
      <c r="S213" s="51"/>
      <c r="T213" s="51"/>
      <c r="U213" s="51"/>
      <c r="V213" s="51"/>
      <c r="W213" s="51"/>
      <c r="X213" s="51"/>
      <c r="Y213" s="51"/>
      <c r="Z213" s="51">
        <v>1</v>
      </c>
      <c r="AA213" s="51"/>
      <c r="AB213" s="51"/>
      <c r="AC213" s="2"/>
      <c r="AD213" s="2"/>
      <c r="AE213" s="2"/>
      <c r="AF213" s="53">
        <f t="shared" si="13"/>
        <v>24</v>
      </c>
      <c r="AG213" s="2"/>
    </row>
    <row r="214" spans="1:33" x14ac:dyDescent="0.25">
      <c r="A214" s="45" t="s">
        <v>3</v>
      </c>
      <c r="B214" s="53"/>
      <c r="C214" s="49"/>
      <c r="D214" s="50"/>
      <c r="E214" s="51"/>
      <c r="F214" s="51"/>
      <c r="G214" s="51"/>
      <c r="H214" s="51"/>
      <c r="I214" s="51"/>
      <c r="J214" s="51"/>
      <c r="K214" s="51"/>
      <c r="L214" s="51"/>
      <c r="M214" s="51"/>
      <c r="N214" s="51"/>
      <c r="O214" s="51"/>
      <c r="P214" s="49">
        <v>4</v>
      </c>
      <c r="Q214" s="52"/>
      <c r="R214" s="50">
        <v>3</v>
      </c>
      <c r="S214" s="50">
        <v>2</v>
      </c>
      <c r="T214" s="51"/>
      <c r="U214" s="51"/>
      <c r="V214" s="49">
        <v>1</v>
      </c>
      <c r="W214" s="49">
        <v>2</v>
      </c>
      <c r="X214" s="51"/>
      <c r="Y214" s="51"/>
      <c r="Z214" s="51"/>
      <c r="AA214" s="49">
        <v>2</v>
      </c>
      <c r="AB214" s="51"/>
      <c r="AC214" s="2"/>
      <c r="AD214" s="2"/>
      <c r="AE214" s="2"/>
      <c r="AF214" s="53">
        <f t="shared" si="13"/>
        <v>14</v>
      </c>
      <c r="AG214" s="2"/>
    </row>
    <row r="215" spans="1:33" x14ac:dyDescent="0.25">
      <c r="A215" s="45" t="s">
        <v>8</v>
      </c>
      <c r="B215" s="50"/>
      <c r="C215" s="50"/>
      <c r="D215" s="52"/>
      <c r="E215" s="51"/>
      <c r="F215" s="51"/>
      <c r="G215" s="51"/>
      <c r="H215" s="51"/>
      <c r="I215" s="51"/>
      <c r="J215" s="51"/>
      <c r="K215" s="51"/>
      <c r="L215" s="51"/>
      <c r="M215" s="51"/>
      <c r="N215" s="51"/>
      <c r="O215" s="51"/>
      <c r="P215" s="49">
        <v>1</v>
      </c>
      <c r="Q215" s="49">
        <v>1</v>
      </c>
      <c r="R215" s="49">
        <v>1</v>
      </c>
      <c r="S215" s="49">
        <v>1</v>
      </c>
      <c r="T215" s="51"/>
      <c r="U215" s="51"/>
      <c r="V215" s="51"/>
      <c r="W215" s="49">
        <v>6</v>
      </c>
      <c r="X215" s="49">
        <v>3</v>
      </c>
      <c r="Y215" s="52"/>
      <c r="Z215" s="51"/>
      <c r="AA215" s="51"/>
      <c r="AB215" s="51"/>
      <c r="AC215" s="2"/>
      <c r="AD215" s="2"/>
      <c r="AE215" s="2"/>
      <c r="AF215" s="53">
        <f t="shared" si="13"/>
        <v>13</v>
      </c>
      <c r="AG215" s="2"/>
    </row>
    <row r="216" spans="1:33" x14ac:dyDescent="0.25">
      <c r="A216" s="45" t="s">
        <v>53</v>
      </c>
      <c r="B216" s="50"/>
      <c r="C216" s="50"/>
      <c r="D216" s="52"/>
      <c r="E216" s="51"/>
      <c r="F216" s="51"/>
      <c r="G216" s="51"/>
      <c r="H216" s="51"/>
      <c r="I216" s="51"/>
      <c r="J216" s="51"/>
      <c r="K216" s="51"/>
      <c r="L216" s="51"/>
      <c r="M216" s="51"/>
      <c r="N216" s="51"/>
      <c r="O216" s="49">
        <v>1</v>
      </c>
      <c r="P216" s="49">
        <v>1</v>
      </c>
      <c r="Q216" s="50">
        <v>6</v>
      </c>
      <c r="R216" s="50">
        <v>1</v>
      </c>
      <c r="S216" s="51"/>
      <c r="T216" s="51"/>
      <c r="U216" s="51"/>
      <c r="V216" s="51"/>
      <c r="W216" s="51"/>
      <c r="X216" s="51">
        <v>1</v>
      </c>
      <c r="Y216" s="51"/>
      <c r="Z216" s="51"/>
      <c r="AA216" s="51">
        <v>1</v>
      </c>
      <c r="AB216" s="51"/>
      <c r="AC216" s="2"/>
      <c r="AD216" s="2"/>
      <c r="AE216" s="2"/>
      <c r="AF216" s="53">
        <f t="shared" si="13"/>
        <v>11</v>
      </c>
      <c r="AG216" s="2"/>
    </row>
    <row r="217" spans="1:33" x14ac:dyDescent="0.25">
      <c r="A217" s="45" t="s">
        <v>46</v>
      </c>
      <c r="B217" s="50"/>
      <c r="C217" s="49"/>
      <c r="D217" s="52"/>
      <c r="E217" s="51"/>
      <c r="F217" s="51"/>
      <c r="G217" s="51"/>
      <c r="H217" s="51"/>
      <c r="I217" s="51"/>
      <c r="J217" s="51"/>
      <c r="K217" s="51"/>
      <c r="L217" s="51"/>
      <c r="M217" s="51"/>
      <c r="N217" s="51"/>
      <c r="O217" s="49">
        <v>1</v>
      </c>
      <c r="P217" s="52"/>
      <c r="Q217" s="50">
        <v>1</v>
      </c>
      <c r="R217" s="50">
        <v>6</v>
      </c>
      <c r="S217" s="52"/>
      <c r="T217" s="51"/>
      <c r="U217" s="51"/>
      <c r="V217" s="51"/>
      <c r="W217" s="49">
        <v>1</v>
      </c>
      <c r="X217" s="51"/>
      <c r="Y217" s="51"/>
      <c r="Z217" s="51"/>
      <c r="AA217" s="51"/>
      <c r="AB217" s="51"/>
      <c r="AC217" s="2"/>
      <c r="AD217" s="2"/>
      <c r="AE217" s="2"/>
      <c r="AF217" s="53">
        <f t="shared" si="13"/>
        <v>9</v>
      </c>
      <c r="AG217" s="2"/>
    </row>
    <row r="218" spans="1:33" x14ac:dyDescent="0.25">
      <c r="A218" s="45" t="s">
        <v>44</v>
      </c>
      <c r="B218" s="50"/>
      <c r="C218" s="50"/>
      <c r="D218" s="52"/>
      <c r="E218" s="51"/>
      <c r="F218" s="51"/>
      <c r="G218" s="51"/>
      <c r="H218" s="51"/>
      <c r="I218" s="51"/>
      <c r="J218" s="51"/>
      <c r="K218" s="51"/>
      <c r="L218" s="51"/>
      <c r="M218" s="49">
        <v>1</v>
      </c>
      <c r="N218" s="51"/>
      <c r="O218" s="51"/>
      <c r="P218" s="49">
        <v>1</v>
      </c>
      <c r="Q218" s="49">
        <v>6</v>
      </c>
      <c r="R218" s="51"/>
      <c r="S218" s="51"/>
      <c r="T218" s="51"/>
      <c r="U218" s="51"/>
      <c r="V218" s="51"/>
      <c r="W218" s="51"/>
      <c r="X218" s="51"/>
      <c r="Y218" s="51"/>
      <c r="Z218" s="51"/>
      <c r="AA218" s="51"/>
      <c r="AB218" s="51"/>
      <c r="AC218" s="2"/>
      <c r="AD218" s="2"/>
      <c r="AE218" s="2"/>
      <c r="AF218" s="53">
        <f t="shared" si="13"/>
        <v>8</v>
      </c>
      <c r="AG218" s="2"/>
    </row>
    <row r="219" spans="1:33" x14ac:dyDescent="0.25">
      <c r="A219" s="45" t="s">
        <v>52</v>
      </c>
      <c r="B219" s="50"/>
      <c r="C219" s="52"/>
      <c r="D219" s="50"/>
      <c r="E219" s="51"/>
      <c r="F219" s="51"/>
      <c r="G219" s="51"/>
      <c r="H219" s="51"/>
      <c r="I219" s="51"/>
      <c r="J219" s="51"/>
      <c r="K219" s="51"/>
      <c r="L219" s="51"/>
      <c r="M219" s="51"/>
      <c r="N219" s="51"/>
      <c r="O219" s="51"/>
      <c r="P219" s="51"/>
      <c r="Q219" s="49">
        <v>1</v>
      </c>
      <c r="R219" s="50">
        <v>2</v>
      </c>
      <c r="S219" s="49">
        <v>2</v>
      </c>
      <c r="T219" s="51"/>
      <c r="U219" s="51"/>
      <c r="V219" s="51"/>
      <c r="W219" s="51"/>
      <c r="X219" s="51"/>
      <c r="Y219" s="51"/>
      <c r="Z219" s="51"/>
      <c r="AA219" s="51"/>
      <c r="AB219" s="51"/>
      <c r="AC219" s="2"/>
      <c r="AD219" s="2"/>
      <c r="AE219" s="2"/>
      <c r="AF219" s="53">
        <f t="shared" si="13"/>
        <v>5</v>
      </c>
      <c r="AG219" s="2"/>
    </row>
    <row r="220" spans="1:33" x14ac:dyDescent="0.25">
      <c r="A220" s="45" t="s">
        <v>84</v>
      </c>
      <c r="B220" s="50"/>
      <c r="C220" s="50"/>
      <c r="D220" s="49"/>
      <c r="E220" s="51"/>
      <c r="F220" s="51"/>
      <c r="G220" s="51"/>
      <c r="H220" s="51"/>
      <c r="I220" s="51"/>
      <c r="J220" s="51"/>
      <c r="K220" s="51"/>
      <c r="L220" s="51"/>
      <c r="M220" s="51"/>
      <c r="N220" s="51"/>
      <c r="O220" s="52"/>
      <c r="P220" s="52"/>
      <c r="Q220" s="52"/>
      <c r="R220" s="50">
        <v>5</v>
      </c>
      <c r="S220" s="51"/>
      <c r="T220" s="51"/>
      <c r="U220" s="51"/>
      <c r="V220" s="51"/>
      <c r="W220" s="51"/>
      <c r="X220" s="51"/>
      <c r="Y220" s="51"/>
      <c r="Z220" s="51"/>
      <c r="AA220" s="51"/>
      <c r="AB220" s="51"/>
      <c r="AC220" s="2"/>
      <c r="AD220" s="2"/>
      <c r="AE220" s="2"/>
      <c r="AF220" s="53">
        <f t="shared" si="13"/>
        <v>5</v>
      </c>
      <c r="AG220" s="2"/>
    </row>
    <row r="221" spans="1:33" x14ac:dyDescent="0.25">
      <c r="A221" s="45" t="s">
        <v>40</v>
      </c>
      <c r="B221" s="50"/>
      <c r="C221" s="50"/>
      <c r="D221" s="51"/>
      <c r="E221" s="51"/>
      <c r="F221" s="51"/>
      <c r="G221" s="51"/>
      <c r="H221" s="51"/>
      <c r="I221" s="51"/>
      <c r="J221" s="51"/>
      <c r="K221" s="51"/>
      <c r="L221" s="51"/>
      <c r="M221" s="51"/>
      <c r="N221" s="51"/>
      <c r="O221" s="51"/>
      <c r="P221" s="50">
        <v>2</v>
      </c>
      <c r="Q221" s="50">
        <v>2</v>
      </c>
      <c r="R221" s="51"/>
      <c r="S221" s="51"/>
      <c r="T221" s="51"/>
      <c r="U221" s="51"/>
      <c r="V221" s="51"/>
      <c r="W221" s="51"/>
      <c r="X221" s="51"/>
      <c r="Y221" s="51"/>
      <c r="Z221" s="51"/>
      <c r="AA221" s="51"/>
      <c r="AB221" s="51"/>
      <c r="AC221" s="2"/>
      <c r="AD221" s="2"/>
      <c r="AE221" s="2"/>
      <c r="AF221" s="53">
        <f t="shared" si="13"/>
        <v>4</v>
      </c>
      <c r="AG221" s="2"/>
    </row>
    <row r="222" spans="1:33" x14ac:dyDescent="0.25">
      <c r="A222" s="45" t="s">
        <v>51</v>
      </c>
      <c r="B222" s="50"/>
      <c r="C222" s="50"/>
      <c r="D222" s="49"/>
      <c r="E222" s="51"/>
      <c r="F222" s="51"/>
      <c r="G222" s="51"/>
      <c r="H222" s="51"/>
      <c r="I222" s="51"/>
      <c r="J222" s="51"/>
      <c r="K222" s="51"/>
      <c r="L222" s="51"/>
      <c r="M222" s="52"/>
      <c r="N222" s="51"/>
      <c r="O222" s="51"/>
      <c r="P222" s="52"/>
      <c r="Q222" s="50">
        <v>2</v>
      </c>
      <c r="R222" s="49">
        <v>1</v>
      </c>
      <c r="S222" s="51"/>
      <c r="T222" s="51"/>
      <c r="U222" s="51"/>
      <c r="V222" s="51"/>
      <c r="W222" s="51"/>
      <c r="X222" s="51"/>
      <c r="Y222" s="51"/>
      <c r="Z222" s="51"/>
      <c r="AA222" s="51"/>
      <c r="AB222" s="51"/>
      <c r="AC222" s="2"/>
      <c r="AD222" s="2"/>
      <c r="AE222" s="2"/>
      <c r="AF222" s="53">
        <f t="shared" si="13"/>
        <v>3</v>
      </c>
      <c r="AG222" s="2"/>
    </row>
    <row r="223" spans="1:33" x14ac:dyDescent="0.25">
      <c r="A223" s="45" t="s">
        <v>45</v>
      </c>
      <c r="B223" s="50"/>
      <c r="C223" s="52"/>
      <c r="D223" s="49"/>
      <c r="E223" s="51"/>
      <c r="F223" s="51"/>
      <c r="G223" s="51"/>
      <c r="H223" s="51"/>
      <c r="I223" s="51"/>
      <c r="J223" s="51"/>
      <c r="K223" s="51"/>
      <c r="L223" s="51"/>
      <c r="M223" s="51"/>
      <c r="N223" s="51"/>
      <c r="O223" s="52"/>
      <c r="P223" s="51"/>
      <c r="Q223" s="52"/>
      <c r="R223" s="50">
        <v>2</v>
      </c>
      <c r="S223" s="51"/>
      <c r="T223" s="51"/>
      <c r="U223" s="51"/>
      <c r="V223" s="51"/>
      <c r="W223" s="52"/>
      <c r="X223" s="51"/>
      <c r="Y223" s="51"/>
      <c r="Z223" s="51"/>
      <c r="AA223" s="51"/>
      <c r="AB223" s="51"/>
      <c r="AC223" s="2"/>
      <c r="AD223" s="2"/>
      <c r="AE223" s="2"/>
      <c r="AF223" s="53">
        <f t="shared" si="13"/>
        <v>2</v>
      </c>
      <c r="AG223" s="2"/>
    </row>
    <row r="224" spans="1:33" x14ac:dyDescent="0.25">
      <c r="A224" s="45" t="s">
        <v>42</v>
      </c>
      <c r="B224" s="50"/>
      <c r="C224" s="50"/>
      <c r="D224" s="49"/>
      <c r="E224" s="51"/>
      <c r="F224" s="51"/>
      <c r="G224" s="51"/>
      <c r="H224" s="51"/>
      <c r="I224" s="51"/>
      <c r="J224" s="51"/>
      <c r="K224" s="51"/>
      <c r="L224" s="51"/>
      <c r="M224" s="51"/>
      <c r="N224" s="51"/>
      <c r="O224" s="51"/>
      <c r="P224" s="52"/>
      <c r="Q224" s="52"/>
      <c r="R224" s="52"/>
      <c r="S224" s="52"/>
      <c r="T224" s="51"/>
      <c r="U224" s="51"/>
      <c r="V224" s="51"/>
      <c r="W224" s="52"/>
      <c r="X224" s="52"/>
      <c r="Y224" s="51">
        <v>1</v>
      </c>
      <c r="Z224" s="51"/>
      <c r="AA224" s="51"/>
      <c r="AB224" s="51">
        <v>1</v>
      </c>
      <c r="AC224" s="2"/>
      <c r="AD224" s="2"/>
      <c r="AE224" s="2"/>
      <c r="AF224" s="53">
        <f t="shared" si="13"/>
        <v>2</v>
      </c>
      <c r="AG224" s="2"/>
    </row>
    <row r="225" spans="1:33" x14ac:dyDescent="0.25">
      <c r="A225" s="45" t="s">
        <v>43</v>
      </c>
      <c r="B225" s="50"/>
      <c r="C225" s="50"/>
      <c r="D225" s="49"/>
      <c r="E225" s="51"/>
      <c r="F225" s="51"/>
      <c r="G225" s="51"/>
      <c r="H225" s="51"/>
      <c r="I225" s="51"/>
      <c r="J225" s="51"/>
      <c r="K225" s="51"/>
      <c r="L225" s="51"/>
      <c r="M225" s="51"/>
      <c r="N225" s="51"/>
      <c r="O225" s="51"/>
      <c r="P225" s="51"/>
      <c r="Q225" s="51"/>
      <c r="R225" s="52"/>
      <c r="S225" s="51"/>
      <c r="T225" s="51"/>
      <c r="U225" s="51"/>
      <c r="V225" s="51"/>
      <c r="W225" s="51"/>
      <c r="X225" s="51"/>
      <c r="Y225" s="49">
        <v>1</v>
      </c>
      <c r="Z225" s="51"/>
      <c r="AA225" s="51"/>
      <c r="AB225" s="51"/>
      <c r="AC225" s="2"/>
      <c r="AD225" s="2"/>
      <c r="AE225" s="2"/>
      <c r="AF225" s="53">
        <f t="shared" si="13"/>
        <v>1</v>
      </c>
      <c r="AG225" s="2"/>
    </row>
    <row r="226" spans="1:33" x14ac:dyDescent="0.25">
      <c r="A226" s="57" t="s">
        <v>24</v>
      </c>
      <c r="B226" s="51">
        <f>SUM(B205:B225)</f>
        <v>6</v>
      </c>
      <c r="C226" s="51">
        <f t="shared" ref="C226:AE226" si="14">SUM(C205:C225)</f>
        <v>0</v>
      </c>
      <c r="D226" s="51">
        <f t="shared" si="14"/>
        <v>0</v>
      </c>
      <c r="E226" s="51">
        <f t="shared" si="14"/>
        <v>93</v>
      </c>
      <c r="F226" s="51">
        <f t="shared" si="14"/>
        <v>0</v>
      </c>
      <c r="G226" s="51">
        <f t="shared" si="14"/>
        <v>24</v>
      </c>
      <c r="H226" s="51">
        <f t="shared" si="14"/>
        <v>0</v>
      </c>
      <c r="I226" s="51">
        <f t="shared" si="14"/>
        <v>0</v>
      </c>
      <c r="J226" s="51">
        <f t="shared" si="14"/>
        <v>0</v>
      </c>
      <c r="K226" s="51">
        <f t="shared" si="14"/>
        <v>0</v>
      </c>
      <c r="L226" s="51">
        <f t="shared" si="14"/>
        <v>3554</v>
      </c>
      <c r="M226" s="51">
        <f t="shared" si="14"/>
        <v>3605</v>
      </c>
      <c r="N226" s="51">
        <f t="shared" si="14"/>
        <v>4844</v>
      </c>
      <c r="O226" s="51">
        <f t="shared" si="14"/>
        <v>6714</v>
      </c>
      <c r="P226" s="51">
        <f t="shared" si="14"/>
        <v>7371</v>
      </c>
      <c r="Q226" s="51">
        <f t="shared" si="14"/>
        <v>8789</v>
      </c>
      <c r="R226" s="51">
        <f t="shared" si="14"/>
        <v>10764</v>
      </c>
      <c r="S226" s="51">
        <f t="shared" si="14"/>
        <v>10045</v>
      </c>
      <c r="T226" s="51">
        <f t="shared" si="14"/>
        <v>3000</v>
      </c>
      <c r="U226" s="51">
        <f t="shared" si="14"/>
        <v>1767</v>
      </c>
      <c r="V226" s="51">
        <f t="shared" si="14"/>
        <v>797</v>
      </c>
      <c r="W226" s="51">
        <f t="shared" si="14"/>
        <v>4107</v>
      </c>
      <c r="X226" s="51">
        <f t="shared" si="14"/>
        <v>2155</v>
      </c>
      <c r="Y226" s="51">
        <f t="shared" si="14"/>
        <v>2580</v>
      </c>
      <c r="Z226" s="51">
        <f t="shared" si="14"/>
        <v>734</v>
      </c>
      <c r="AA226" s="51">
        <f t="shared" si="14"/>
        <v>129</v>
      </c>
      <c r="AB226" s="51">
        <f t="shared" si="14"/>
        <v>439</v>
      </c>
      <c r="AC226" s="51">
        <f t="shared" si="14"/>
        <v>0</v>
      </c>
      <c r="AD226" s="51">
        <f t="shared" si="14"/>
        <v>0</v>
      </c>
      <c r="AE226" s="51">
        <f t="shared" si="14"/>
        <v>0</v>
      </c>
      <c r="AF226" s="53">
        <f t="shared" si="13"/>
        <v>71517</v>
      </c>
      <c r="AG226" s="2"/>
    </row>
    <row r="227" spans="1:33" x14ac:dyDescent="0.25">
      <c r="A227" s="2"/>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2"/>
      <c r="AD227" s="2"/>
      <c r="AE227" s="2"/>
      <c r="AF227" s="51"/>
      <c r="AG227" s="2"/>
    </row>
    <row r="228" spans="1:33" x14ac:dyDescent="0.25">
      <c r="A228" s="2"/>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2"/>
      <c r="AD228" s="2"/>
      <c r="AE228" s="2"/>
      <c r="AF228" s="51"/>
      <c r="AG228" s="2"/>
    </row>
    <row r="229" spans="1:33" x14ac:dyDescent="0.25">
      <c r="A229" s="58">
        <v>1994</v>
      </c>
      <c r="B229" s="2"/>
      <c r="C229" s="2"/>
      <c r="D229" s="2"/>
      <c r="E229" s="45"/>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row>
    <row r="230" spans="1:33" x14ac:dyDescent="0.25">
      <c r="A230" s="85" t="s">
        <v>82</v>
      </c>
      <c r="B230" s="2"/>
      <c r="C230" s="2"/>
      <c r="D230" s="2"/>
      <c r="E230" s="45"/>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row>
    <row r="231" spans="1:33" x14ac:dyDescent="0.25">
      <c r="A231" s="2"/>
      <c r="B231" s="46">
        <v>34446</v>
      </c>
      <c r="C231" s="46">
        <v>34447</v>
      </c>
      <c r="D231" s="46">
        <v>34448</v>
      </c>
      <c r="E231" s="47">
        <v>34449</v>
      </c>
      <c r="F231" s="47">
        <v>34450</v>
      </c>
      <c r="G231" s="46">
        <v>34451</v>
      </c>
      <c r="H231" s="47">
        <v>34452</v>
      </c>
      <c r="I231" s="47">
        <v>34453</v>
      </c>
      <c r="J231" s="47">
        <v>34454</v>
      </c>
      <c r="K231" s="47">
        <v>34455</v>
      </c>
      <c r="L231" s="47">
        <v>34456</v>
      </c>
      <c r="M231" s="47">
        <v>34457</v>
      </c>
      <c r="N231" s="47">
        <v>34458</v>
      </c>
      <c r="O231" s="47">
        <v>34459</v>
      </c>
      <c r="P231" s="47">
        <v>34460</v>
      </c>
      <c r="Q231" s="47">
        <v>34461</v>
      </c>
      <c r="R231" s="47">
        <v>34462</v>
      </c>
      <c r="S231" s="47">
        <v>34463</v>
      </c>
      <c r="T231" s="47">
        <v>34464</v>
      </c>
      <c r="U231" s="47">
        <v>34465</v>
      </c>
      <c r="V231" s="47">
        <v>34466</v>
      </c>
      <c r="W231" s="47">
        <v>34467</v>
      </c>
      <c r="X231" s="47">
        <v>34468</v>
      </c>
      <c r="Y231" s="47">
        <v>34469</v>
      </c>
      <c r="Z231" s="47">
        <v>34470</v>
      </c>
      <c r="AA231" s="47">
        <v>34471</v>
      </c>
      <c r="AB231" s="47">
        <v>34472</v>
      </c>
      <c r="AC231" s="46">
        <v>34473</v>
      </c>
      <c r="AD231" s="46">
        <v>34474</v>
      </c>
      <c r="AE231" s="46">
        <v>34475</v>
      </c>
      <c r="AF231" s="60" t="s">
        <v>24</v>
      </c>
      <c r="AG231" s="2"/>
    </row>
    <row r="232" spans="1:33" x14ac:dyDescent="0.25">
      <c r="A232" s="45" t="s">
        <v>11</v>
      </c>
      <c r="B232" s="69"/>
      <c r="C232" s="70"/>
      <c r="D232" s="2"/>
      <c r="E232" s="66">
        <v>4</v>
      </c>
      <c r="F232" s="50">
        <v>6</v>
      </c>
      <c r="G232" s="66">
        <v>7</v>
      </c>
      <c r="H232" s="50">
        <v>99</v>
      </c>
      <c r="I232" s="66">
        <v>412</v>
      </c>
      <c r="J232" s="50">
        <v>2837</v>
      </c>
      <c r="K232" s="50">
        <v>4655</v>
      </c>
      <c r="L232" s="50">
        <v>5010</v>
      </c>
      <c r="M232" s="50">
        <v>6050</v>
      </c>
      <c r="N232" s="50">
        <v>7900</v>
      </c>
      <c r="O232" s="50">
        <v>9330</v>
      </c>
      <c r="P232" s="50">
        <v>8052</v>
      </c>
      <c r="Q232" s="50">
        <v>5400</v>
      </c>
      <c r="R232" s="50">
        <v>8180</v>
      </c>
      <c r="S232" s="50">
        <v>4782</v>
      </c>
      <c r="T232" s="50">
        <v>4270</v>
      </c>
      <c r="U232" s="50">
        <v>3660</v>
      </c>
      <c r="V232" s="50">
        <v>2997</v>
      </c>
      <c r="W232" s="50">
        <v>1425</v>
      </c>
      <c r="X232" s="50">
        <v>2145</v>
      </c>
      <c r="Y232" s="66">
        <v>1910</v>
      </c>
      <c r="Z232" s="50">
        <v>1096</v>
      </c>
      <c r="AA232" s="2"/>
      <c r="AB232" s="2"/>
      <c r="AC232" s="2"/>
      <c r="AD232" s="2"/>
      <c r="AE232" s="2"/>
      <c r="AF232" s="53">
        <f t="shared" ref="AF232:AF255" si="15">SUM(B232:AE232)</f>
        <v>80227</v>
      </c>
      <c r="AG232" s="2"/>
    </row>
    <row r="233" spans="1:33" x14ac:dyDescent="0.25">
      <c r="A233" s="45" t="s">
        <v>79</v>
      </c>
      <c r="B233" s="69"/>
      <c r="C233" s="2"/>
      <c r="D233" s="70">
        <v>4</v>
      </c>
      <c r="E233" s="59">
        <v>58</v>
      </c>
      <c r="F233" s="65"/>
      <c r="G233" s="2"/>
      <c r="H233" s="65"/>
      <c r="I233" s="65"/>
      <c r="J233" s="59">
        <v>22</v>
      </c>
      <c r="K233" s="59">
        <v>340</v>
      </c>
      <c r="L233" s="59">
        <v>197</v>
      </c>
      <c r="M233" s="59">
        <v>466</v>
      </c>
      <c r="N233" s="59">
        <v>260</v>
      </c>
      <c r="O233" s="59">
        <v>3</v>
      </c>
      <c r="P233" s="59">
        <v>410</v>
      </c>
      <c r="Q233" s="70">
        <v>950</v>
      </c>
      <c r="R233" s="59">
        <v>902</v>
      </c>
      <c r="S233" s="70">
        <v>806</v>
      </c>
      <c r="T233" s="59">
        <v>420</v>
      </c>
      <c r="U233" s="59">
        <v>80</v>
      </c>
      <c r="V233" s="65"/>
      <c r="W233" s="59">
        <v>250</v>
      </c>
      <c r="X233" s="65"/>
      <c r="Y233" s="2"/>
      <c r="Z233" s="2"/>
      <c r="AA233" s="2"/>
      <c r="AB233" s="2"/>
      <c r="AC233" s="2"/>
      <c r="AD233" s="2"/>
      <c r="AE233" s="2"/>
      <c r="AF233" s="53">
        <f t="shared" si="15"/>
        <v>5168</v>
      </c>
      <c r="AG233" s="2"/>
    </row>
    <row r="234" spans="1:33" x14ac:dyDescent="0.25">
      <c r="A234" s="45" t="s">
        <v>14</v>
      </c>
      <c r="B234" s="2"/>
      <c r="C234" s="2"/>
      <c r="D234" s="2"/>
      <c r="E234" s="59">
        <v>4</v>
      </c>
      <c r="F234" s="59">
        <v>2</v>
      </c>
      <c r="G234" s="2"/>
      <c r="H234" s="59">
        <v>17</v>
      </c>
      <c r="I234" s="59">
        <v>4</v>
      </c>
      <c r="J234" s="59">
        <v>26</v>
      </c>
      <c r="K234" s="59">
        <v>139</v>
      </c>
      <c r="L234" s="59">
        <v>515</v>
      </c>
      <c r="M234" s="59">
        <v>510</v>
      </c>
      <c r="N234" s="59">
        <v>300</v>
      </c>
      <c r="O234" s="59">
        <v>325</v>
      </c>
      <c r="P234" s="59">
        <v>275</v>
      </c>
      <c r="Q234" s="59">
        <v>260</v>
      </c>
      <c r="R234" s="59">
        <v>105</v>
      </c>
      <c r="S234" s="59">
        <v>91</v>
      </c>
      <c r="T234" s="59">
        <v>133</v>
      </c>
      <c r="U234" s="59">
        <v>171</v>
      </c>
      <c r="V234" s="59">
        <v>157</v>
      </c>
      <c r="W234" s="59">
        <v>121</v>
      </c>
      <c r="X234" s="59">
        <v>116</v>
      </c>
      <c r="Y234" s="59">
        <v>96</v>
      </c>
      <c r="Z234" s="59">
        <v>55</v>
      </c>
      <c r="AA234" s="2"/>
      <c r="AB234" s="2"/>
      <c r="AC234" s="2"/>
      <c r="AD234" s="2"/>
      <c r="AE234" s="2"/>
      <c r="AF234" s="53">
        <f t="shared" si="15"/>
        <v>3422</v>
      </c>
      <c r="AG234" s="2"/>
    </row>
    <row r="235" spans="1:33" x14ac:dyDescent="0.25">
      <c r="A235" s="45" t="s">
        <v>80</v>
      </c>
      <c r="B235" s="2"/>
      <c r="C235" s="2"/>
      <c r="D235" s="2"/>
      <c r="E235" s="2"/>
      <c r="F235" s="70">
        <v>3</v>
      </c>
      <c r="G235" s="2"/>
      <c r="H235" s="45"/>
      <c r="I235" s="2"/>
      <c r="J235" s="70">
        <v>9</v>
      </c>
      <c r="K235" s="70">
        <v>38</v>
      </c>
      <c r="L235" s="70">
        <v>7</v>
      </c>
      <c r="M235" s="71">
        <v>15</v>
      </c>
      <c r="N235" s="70">
        <v>24</v>
      </c>
      <c r="O235" s="70">
        <v>5</v>
      </c>
      <c r="P235" s="71">
        <v>156</v>
      </c>
      <c r="Q235" s="70">
        <v>280</v>
      </c>
      <c r="R235" s="70">
        <v>113</v>
      </c>
      <c r="S235" s="70">
        <v>155</v>
      </c>
      <c r="T235" s="70">
        <v>81</v>
      </c>
      <c r="U235" s="70">
        <v>61</v>
      </c>
      <c r="V235" s="70">
        <v>127</v>
      </c>
      <c r="W235" s="70">
        <v>76</v>
      </c>
      <c r="X235" s="70">
        <v>1</v>
      </c>
      <c r="Y235" s="2"/>
      <c r="Z235" s="70">
        <v>4</v>
      </c>
      <c r="AA235" s="2"/>
      <c r="AB235" s="2"/>
      <c r="AC235" s="2"/>
      <c r="AD235" s="2"/>
      <c r="AE235" s="2"/>
      <c r="AF235" s="53">
        <f t="shared" si="15"/>
        <v>1155</v>
      </c>
      <c r="AG235" s="2"/>
    </row>
    <row r="236" spans="1:33" x14ac:dyDescent="0.25">
      <c r="A236" s="45" t="s">
        <v>15</v>
      </c>
      <c r="B236" s="69"/>
      <c r="C236" s="2"/>
      <c r="D236" s="2"/>
      <c r="E236" s="70">
        <v>5</v>
      </c>
      <c r="F236" s="2"/>
      <c r="G236" s="70">
        <v>10</v>
      </c>
      <c r="H236" s="59">
        <v>1</v>
      </c>
      <c r="I236" s="70">
        <v>18</v>
      </c>
      <c r="J236" s="70">
        <v>52</v>
      </c>
      <c r="K236" s="70">
        <v>50</v>
      </c>
      <c r="L236" s="70">
        <v>125</v>
      </c>
      <c r="M236" s="70">
        <v>53</v>
      </c>
      <c r="N236" s="70">
        <v>51</v>
      </c>
      <c r="O236" s="70">
        <v>50</v>
      </c>
      <c r="P236" s="70">
        <v>40</v>
      </c>
      <c r="Q236" s="70">
        <v>30</v>
      </c>
      <c r="R236" s="70">
        <v>35</v>
      </c>
      <c r="S236" s="70">
        <v>34</v>
      </c>
      <c r="T236" s="70">
        <v>60</v>
      </c>
      <c r="U236" s="70">
        <v>75</v>
      </c>
      <c r="V236" s="70">
        <v>42</v>
      </c>
      <c r="W236" s="70">
        <v>19</v>
      </c>
      <c r="X236" s="70">
        <v>46</v>
      </c>
      <c r="Y236" s="70">
        <v>21</v>
      </c>
      <c r="Z236" s="70">
        <v>10</v>
      </c>
      <c r="AA236" s="2"/>
      <c r="AB236" s="2"/>
      <c r="AC236" s="2"/>
      <c r="AD236" s="2"/>
      <c r="AE236" s="2"/>
      <c r="AF236" s="53">
        <f t="shared" si="15"/>
        <v>827</v>
      </c>
      <c r="AG236" s="2"/>
    </row>
    <row r="237" spans="1:33" x14ac:dyDescent="0.25">
      <c r="A237" s="45" t="s">
        <v>40</v>
      </c>
      <c r="B237" s="2"/>
      <c r="C237" s="2"/>
      <c r="D237" s="2">
        <v>1</v>
      </c>
      <c r="E237" s="72"/>
      <c r="F237" s="69"/>
      <c r="G237" s="70"/>
      <c r="H237" s="45"/>
      <c r="I237" s="2"/>
      <c r="J237" s="2"/>
      <c r="K237" s="2"/>
      <c r="L237" s="2"/>
      <c r="M237" s="2"/>
      <c r="N237" s="2"/>
      <c r="O237" s="2"/>
      <c r="P237" s="25"/>
      <c r="Q237" s="2">
        <v>500</v>
      </c>
      <c r="R237" s="2"/>
      <c r="S237" s="2">
        <v>1</v>
      </c>
      <c r="T237" s="2"/>
      <c r="U237" s="2"/>
      <c r="V237" s="2"/>
      <c r="W237" s="2"/>
      <c r="X237" s="2"/>
      <c r="Y237" s="2"/>
      <c r="Z237" s="2"/>
      <c r="AA237" s="2"/>
      <c r="AB237" s="2"/>
      <c r="AC237" s="2"/>
      <c r="AD237" s="2"/>
      <c r="AE237" s="2"/>
      <c r="AF237" s="53">
        <f t="shared" si="15"/>
        <v>502</v>
      </c>
      <c r="AG237" s="2"/>
    </row>
    <row r="238" spans="1:33" x14ac:dyDescent="0.25">
      <c r="A238" s="45" t="s">
        <v>2</v>
      </c>
      <c r="B238" s="2"/>
      <c r="C238" s="2"/>
      <c r="D238" s="2"/>
      <c r="E238" s="70">
        <v>4</v>
      </c>
      <c r="F238" s="59">
        <v>1</v>
      </c>
      <c r="G238" s="2"/>
      <c r="H238" s="59">
        <v>10</v>
      </c>
      <c r="I238" s="70">
        <v>13</v>
      </c>
      <c r="J238" s="70">
        <v>88</v>
      </c>
      <c r="K238" s="59">
        <v>58</v>
      </c>
      <c r="L238" s="70">
        <v>57</v>
      </c>
      <c r="M238" s="70">
        <v>59</v>
      </c>
      <c r="N238" s="70">
        <v>42</v>
      </c>
      <c r="O238" s="70">
        <v>45</v>
      </c>
      <c r="P238" s="70">
        <v>13</v>
      </c>
      <c r="Q238" s="65"/>
      <c r="R238" s="59">
        <v>3</v>
      </c>
      <c r="S238" s="2"/>
      <c r="T238" s="59">
        <v>1</v>
      </c>
      <c r="U238" s="70">
        <v>7</v>
      </c>
      <c r="V238" s="70">
        <v>9</v>
      </c>
      <c r="W238" s="70">
        <v>10</v>
      </c>
      <c r="X238" s="59">
        <v>2</v>
      </c>
      <c r="Y238" s="65"/>
      <c r="Z238" s="2"/>
      <c r="AA238" s="2"/>
      <c r="AB238" s="2"/>
      <c r="AC238" s="2"/>
      <c r="AD238" s="2"/>
      <c r="AE238" s="2"/>
      <c r="AF238" s="53">
        <f t="shared" si="15"/>
        <v>422</v>
      </c>
      <c r="AG238" s="2"/>
    </row>
    <row r="239" spans="1:33" x14ac:dyDescent="0.25">
      <c r="A239" s="45" t="s">
        <v>1</v>
      </c>
      <c r="B239" s="72"/>
      <c r="C239" s="69"/>
      <c r="D239" s="70"/>
      <c r="E239" s="73"/>
      <c r="F239" s="70">
        <v>2</v>
      </c>
      <c r="G239" s="2"/>
      <c r="H239" s="65"/>
      <c r="I239" s="70">
        <v>1</v>
      </c>
      <c r="J239" s="70">
        <v>6</v>
      </c>
      <c r="K239" s="2"/>
      <c r="L239" s="70">
        <v>4</v>
      </c>
      <c r="M239" s="70">
        <v>6</v>
      </c>
      <c r="N239" s="70">
        <v>1</v>
      </c>
      <c r="O239" s="70">
        <v>6</v>
      </c>
      <c r="P239" s="70">
        <v>6</v>
      </c>
      <c r="Q239" s="70">
        <v>6</v>
      </c>
      <c r="R239" s="70">
        <v>6</v>
      </c>
      <c r="S239" s="70">
        <v>8</v>
      </c>
      <c r="T239" s="70">
        <v>7</v>
      </c>
      <c r="U239" s="70">
        <v>10</v>
      </c>
      <c r="V239" s="70">
        <v>11</v>
      </c>
      <c r="W239" s="70">
        <v>13</v>
      </c>
      <c r="X239" s="70">
        <v>16</v>
      </c>
      <c r="Y239" s="70">
        <v>24</v>
      </c>
      <c r="Z239" s="70">
        <v>10</v>
      </c>
      <c r="AA239" s="2"/>
      <c r="AB239" s="2"/>
      <c r="AC239" s="2"/>
      <c r="AD239" s="2"/>
      <c r="AE239" s="2"/>
      <c r="AF239" s="53">
        <f t="shared" si="15"/>
        <v>143</v>
      </c>
      <c r="AG239" s="2"/>
    </row>
    <row r="240" spans="1:33" x14ac:dyDescent="0.25">
      <c r="A240" s="45" t="s">
        <v>17</v>
      </c>
      <c r="B240" s="2"/>
      <c r="C240" s="2"/>
      <c r="D240" s="2"/>
      <c r="E240" s="47"/>
      <c r="F240" s="70"/>
      <c r="G240" s="70"/>
      <c r="H240" s="45"/>
      <c r="I240" s="2"/>
      <c r="J240" s="2"/>
      <c r="K240" s="2"/>
      <c r="L240" s="2"/>
      <c r="M240" s="65"/>
      <c r="N240" s="65"/>
      <c r="O240" s="65"/>
      <c r="P240" s="74">
        <v>100</v>
      </c>
      <c r="Q240" s="2"/>
      <c r="R240" s="65"/>
      <c r="S240" s="2">
        <v>1</v>
      </c>
      <c r="T240" s="2"/>
      <c r="U240" s="2"/>
      <c r="V240" s="2"/>
      <c r="W240" s="2"/>
      <c r="X240" s="2"/>
      <c r="Y240" s="2"/>
      <c r="Z240" s="2"/>
      <c r="AA240" s="2"/>
      <c r="AB240" s="2"/>
      <c r="AC240" s="2"/>
      <c r="AD240" s="2"/>
      <c r="AE240" s="2"/>
      <c r="AF240" s="53">
        <f t="shared" si="15"/>
        <v>101</v>
      </c>
      <c r="AG240" s="2"/>
    </row>
    <row r="241" spans="1:33" x14ac:dyDescent="0.25">
      <c r="A241" s="45" t="s">
        <v>12</v>
      </c>
      <c r="B241" s="2"/>
      <c r="C241" s="2"/>
      <c r="D241" s="2"/>
      <c r="E241" s="65"/>
      <c r="F241" s="70">
        <v>15</v>
      </c>
      <c r="G241" s="2"/>
      <c r="H241" s="59">
        <v>15</v>
      </c>
      <c r="I241" s="2"/>
      <c r="J241" s="2"/>
      <c r="K241" s="70">
        <v>5</v>
      </c>
      <c r="L241" s="2"/>
      <c r="M241" s="65"/>
      <c r="N241" s="65"/>
      <c r="O241" s="65"/>
      <c r="P241" s="65"/>
      <c r="Q241" s="59">
        <v>2</v>
      </c>
      <c r="R241" s="70">
        <v>2</v>
      </c>
      <c r="S241" s="2"/>
      <c r="T241" s="70">
        <v>1</v>
      </c>
      <c r="U241" s="2"/>
      <c r="V241" s="2"/>
      <c r="W241" s="2"/>
      <c r="X241" s="70">
        <v>1</v>
      </c>
      <c r="Y241" s="70">
        <v>2</v>
      </c>
      <c r="Z241" s="2"/>
      <c r="AA241" s="2"/>
      <c r="AB241" s="2"/>
      <c r="AC241" s="2"/>
      <c r="AD241" s="2"/>
      <c r="AE241" s="2"/>
      <c r="AF241" s="53">
        <f t="shared" si="15"/>
        <v>43</v>
      </c>
      <c r="AG241" s="2"/>
    </row>
    <row r="242" spans="1:33" x14ac:dyDescent="0.25">
      <c r="A242" s="45" t="s">
        <v>84</v>
      </c>
      <c r="B242" s="2"/>
      <c r="C242" s="2"/>
      <c r="D242" s="2"/>
      <c r="E242" s="59"/>
      <c r="F242" s="65"/>
      <c r="G242" s="2">
        <v>1</v>
      </c>
      <c r="H242" s="45"/>
      <c r="I242" s="2">
        <v>1</v>
      </c>
      <c r="J242" s="2"/>
      <c r="K242" s="2"/>
      <c r="L242" s="2"/>
      <c r="M242" s="70">
        <v>3</v>
      </c>
      <c r="N242" s="70">
        <v>13</v>
      </c>
      <c r="O242" s="70">
        <v>1</v>
      </c>
      <c r="P242" s="70">
        <v>7</v>
      </c>
      <c r="Q242" s="70">
        <v>7</v>
      </c>
      <c r="R242" s="25"/>
      <c r="S242" s="2"/>
      <c r="T242" s="2"/>
      <c r="U242" s="2"/>
      <c r="V242" s="2"/>
      <c r="W242" s="2"/>
      <c r="X242" s="2"/>
      <c r="Y242" s="2"/>
      <c r="Z242" s="2"/>
      <c r="AA242" s="2"/>
      <c r="AB242" s="2"/>
      <c r="AC242" s="2"/>
      <c r="AD242" s="2"/>
      <c r="AE242" s="2"/>
      <c r="AF242" s="53">
        <f t="shared" si="15"/>
        <v>33</v>
      </c>
      <c r="AG242" s="2"/>
    </row>
    <row r="243" spans="1:33" x14ac:dyDescent="0.25">
      <c r="A243" s="45" t="s">
        <v>44</v>
      </c>
      <c r="B243" s="72"/>
      <c r="C243" s="69"/>
      <c r="D243" s="70"/>
      <c r="E243" s="45"/>
      <c r="F243" s="65"/>
      <c r="G243" s="2"/>
      <c r="H243" s="65"/>
      <c r="I243" s="2"/>
      <c r="J243" s="2"/>
      <c r="K243" s="2"/>
      <c r="L243" s="2"/>
      <c r="M243" s="65"/>
      <c r="N243" s="2"/>
      <c r="O243" s="2"/>
      <c r="P243" s="59">
        <v>5</v>
      </c>
      <c r="Q243" s="70">
        <v>4</v>
      </c>
      <c r="R243" s="70">
        <v>3</v>
      </c>
      <c r="S243" s="2"/>
      <c r="T243" s="65"/>
      <c r="U243" s="70">
        <v>3</v>
      </c>
      <c r="V243" s="65"/>
      <c r="W243" s="70">
        <v>2</v>
      </c>
      <c r="X243" s="2"/>
      <c r="Y243" s="2"/>
      <c r="Z243" s="2"/>
      <c r="AA243" s="2"/>
      <c r="AB243" s="2"/>
      <c r="AC243" s="2"/>
      <c r="AD243" s="2"/>
      <c r="AE243" s="2"/>
      <c r="AF243" s="53">
        <f t="shared" si="15"/>
        <v>17</v>
      </c>
      <c r="AG243" s="2"/>
    </row>
    <row r="244" spans="1:33" x14ac:dyDescent="0.25">
      <c r="A244" s="45" t="s">
        <v>42</v>
      </c>
      <c r="B244" s="2"/>
      <c r="C244" s="2"/>
      <c r="D244" s="2"/>
      <c r="E244" s="59"/>
      <c r="F244" s="65"/>
      <c r="G244" s="65"/>
      <c r="H244" s="45"/>
      <c r="I244" s="2"/>
      <c r="J244" s="2"/>
      <c r="K244" s="2"/>
      <c r="L244" s="2"/>
      <c r="M244" s="70">
        <v>4</v>
      </c>
      <c r="N244" s="70">
        <v>2</v>
      </c>
      <c r="O244" s="70">
        <v>2</v>
      </c>
      <c r="P244" s="71">
        <v>2</v>
      </c>
      <c r="Q244" s="2"/>
      <c r="R244" s="70">
        <v>1</v>
      </c>
      <c r="S244" s="2"/>
      <c r="T244" s="2"/>
      <c r="U244" s="2"/>
      <c r="V244" s="2"/>
      <c r="W244" s="2"/>
      <c r="X244" s="2"/>
      <c r="Y244" s="2"/>
      <c r="Z244" s="2"/>
      <c r="AA244" s="2"/>
      <c r="AB244" s="2"/>
      <c r="AC244" s="2"/>
      <c r="AD244" s="2"/>
      <c r="AE244" s="2"/>
      <c r="AF244" s="53">
        <f t="shared" si="15"/>
        <v>11</v>
      </c>
      <c r="AG244" s="2"/>
    </row>
    <row r="245" spans="1:33" x14ac:dyDescent="0.25">
      <c r="A245" s="45" t="s">
        <v>8</v>
      </c>
      <c r="B245" s="69"/>
      <c r="C245" s="2"/>
      <c r="D245" s="2"/>
      <c r="E245" s="45"/>
      <c r="F245" s="65"/>
      <c r="G245" s="65"/>
      <c r="H245" s="65"/>
      <c r="I245" s="2"/>
      <c r="J245" s="2"/>
      <c r="K245" s="2"/>
      <c r="L245" s="2"/>
      <c r="M245" s="2"/>
      <c r="N245" s="2"/>
      <c r="O245" s="2"/>
      <c r="P245" s="2"/>
      <c r="Q245" s="70">
        <v>2</v>
      </c>
      <c r="R245" s="2"/>
      <c r="S245" s="2"/>
      <c r="T245" s="2"/>
      <c r="U245" s="70">
        <v>1</v>
      </c>
      <c r="V245" s="2"/>
      <c r="W245" s="2"/>
      <c r="X245" s="70">
        <v>3</v>
      </c>
      <c r="Y245" s="70">
        <v>3</v>
      </c>
      <c r="Z245" s="70">
        <v>1</v>
      </c>
      <c r="AA245" s="2"/>
      <c r="AB245" s="2"/>
      <c r="AC245" s="2"/>
      <c r="AD245" s="2"/>
      <c r="AE245" s="2"/>
      <c r="AF245" s="53">
        <f t="shared" si="15"/>
        <v>10</v>
      </c>
      <c r="AG245" s="2"/>
    </row>
    <row r="246" spans="1:33" x14ac:dyDescent="0.25">
      <c r="A246" s="45" t="s">
        <v>7</v>
      </c>
      <c r="B246" s="47"/>
      <c r="C246" s="65"/>
      <c r="D246" s="65"/>
      <c r="E246" s="50"/>
      <c r="F246" s="66"/>
      <c r="G246" s="66"/>
      <c r="H246" s="66"/>
      <c r="I246" s="66"/>
      <c r="J246" s="66"/>
      <c r="K246" s="66"/>
      <c r="L246" s="66">
        <v>4</v>
      </c>
      <c r="M246" s="66">
        <v>1</v>
      </c>
      <c r="N246" s="67"/>
      <c r="O246" s="67"/>
      <c r="P246" s="50"/>
      <c r="Q246" s="50"/>
      <c r="R246" s="50">
        <v>4</v>
      </c>
      <c r="S246" s="66">
        <v>1</v>
      </c>
      <c r="T246" s="66"/>
      <c r="U246" s="50"/>
      <c r="V246" s="66"/>
      <c r="W246" s="50"/>
      <c r="X246" s="66"/>
      <c r="Y246" s="66"/>
      <c r="Z246" s="66"/>
      <c r="AA246" s="2"/>
      <c r="AB246" s="2"/>
      <c r="AC246" s="2"/>
      <c r="AD246" s="2"/>
      <c r="AE246" s="2"/>
      <c r="AF246" s="53">
        <f t="shared" si="15"/>
        <v>10</v>
      </c>
      <c r="AG246" s="2"/>
    </row>
    <row r="247" spans="1:33" x14ac:dyDescent="0.25">
      <c r="A247" s="45" t="s">
        <v>53</v>
      </c>
      <c r="B247" s="65"/>
      <c r="C247" s="65"/>
      <c r="D247" s="65"/>
      <c r="E247" s="47"/>
      <c r="F247" s="59"/>
      <c r="G247" s="2"/>
      <c r="H247" s="72"/>
      <c r="I247" s="65"/>
      <c r="J247" s="65"/>
      <c r="K247" s="2"/>
      <c r="L247" s="65"/>
      <c r="M247" s="59">
        <v>3</v>
      </c>
      <c r="N247" s="65"/>
      <c r="O247" s="65"/>
      <c r="P247" s="59">
        <v>2</v>
      </c>
      <c r="Q247" s="65"/>
      <c r="R247" s="65"/>
      <c r="S247" s="65"/>
      <c r="T247" s="59">
        <v>1</v>
      </c>
      <c r="U247" s="65"/>
      <c r="V247" s="59">
        <v>2</v>
      </c>
      <c r="W247" s="65"/>
      <c r="X247" s="65"/>
      <c r="Y247" s="65"/>
      <c r="Z247" s="65"/>
      <c r="AA247" s="2"/>
      <c r="AB247" s="2"/>
      <c r="AC247" s="2"/>
      <c r="AD247" s="2"/>
      <c r="AE247" s="2"/>
      <c r="AF247" s="53">
        <f t="shared" si="15"/>
        <v>8</v>
      </c>
      <c r="AG247" s="2"/>
    </row>
    <row r="248" spans="1:33" x14ac:dyDescent="0.25">
      <c r="A248" s="45" t="s">
        <v>45</v>
      </c>
      <c r="B248" s="65"/>
      <c r="C248" s="65"/>
      <c r="D248" s="65"/>
      <c r="E248" s="65"/>
      <c r="F248" s="2"/>
      <c r="G248" s="2"/>
      <c r="H248" s="72"/>
      <c r="I248" s="2"/>
      <c r="J248" s="2"/>
      <c r="K248" s="2"/>
      <c r="L248" s="2"/>
      <c r="M248" s="75">
        <v>1</v>
      </c>
      <c r="N248" s="2"/>
      <c r="O248" s="2"/>
      <c r="P248" s="75">
        <v>1</v>
      </c>
      <c r="Q248" s="2"/>
      <c r="R248" s="2"/>
      <c r="S248" s="2"/>
      <c r="T248" s="2"/>
      <c r="U248" s="2"/>
      <c r="V248" s="2"/>
      <c r="W248" s="2"/>
      <c r="X248" s="2"/>
      <c r="Y248" s="2"/>
      <c r="Z248" s="2"/>
      <c r="AA248" s="2"/>
      <c r="AB248" s="2"/>
      <c r="AC248" s="2"/>
      <c r="AD248" s="2"/>
      <c r="AE248" s="2"/>
      <c r="AF248" s="53">
        <f t="shared" si="15"/>
        <v>2</v>
      </c>
      <c r="AG248" s="2"/>
    </row>
    <row r="249" spans="1:33" x14ac:dyDescent="0.25">
      <c r="A249" s="45" t="s">
        <v>32</v>
      </c>
      <c r="B249" s="45"/>
      <c r="C249" s="69"/>
      <c r="D249" s="70"/>
      <c r="E249" s="45"/>
      <c r="F249" s="2"/>
      <c r="G249" s="65"/>
      <c r="H249" s="65"/>
      <c r="I249" s="65"/>
      <c r="J249" s="65"/>
      <c r="K249" s="65"/>
      <c r="L249" s="65"/>
      <c r="M249" s="65"/>
      <c r="N249" s="65"/>
      <c r="O249" s="65"/>
      <c r="P249" s="65"/>
      <c r="Q249" s="65">
        <v>1</v>
      </c>
      <c r="R249" s="65">
        <v>1</v>
      </c>
      <c r="S249" s="65"/>
      <c r="T249" s="65"/>
      <c r="U249" s="65"/>
      <c r="V249" s="65"/>
      <c r="W249" s="65"/>
      <c r="X249" s="65"/>
      <c r="Y249" s="65"/>
      <c r="Z249" s="65"/>
      <c r="AA249" s="2"/>
      <c r="AB249" s="2"/>
      <c r="AC249" s="2"/>
      <c r="AD249" s="2"/>
      <c r="AE249" s="2"/>
      <c r="AF249" s="53">
        <f t="shared" si="15"/>
        <v>2</v>
      </c>
      <c r="AG249" s="2"/>
    </row>
    <row r="250" spans="1:33" x14ac:dyDescent="0.25">
      <c r="A250" s="45" t="s">
        <v>52</v>
      </c>
      <c r="B250" s="65"/>
      <c r="C250" s="2"/>
      <c r="D250" s="2"/>
      <c r="E250" s="65"/>
      <c r="F250" s="2"/>
      <c r="G250" s="2"/>
      <c r="H250" s="72"/>
      <c r="I250" s="2"/>
      <c r="J250" s="2"/>
      <c r="K250" s="2"/>
      <c r="L250" s="2"/>
      <c r="M250" s="2"/>
      <c r="N250" s="2"/>
      <c r="O250" s="2"/>
      <c r="P250" s="2"/>
      <c r="Q250" s="2">
        <v>1</v>
      </c>
      <c r="R250" s="65"/>
      <c r="S250" s="2"/>
      <c r="T250" s="2"/>
      <c r="U250" s="2"/>
      <c r="V250" s="2"/>
      <c r="W250" s="2"/>
      <c r="X250" s="2"/>
      <c r="Y250" s="2"/>
      <c r="Z250" s="2"/>
      <c r="AA250" s="2"/>
      <c r="AB250" s="2"/>
      <c r="AC250" s="2"/>
      <c r="AD250" s="2"/>
      <c r="AE250" s="2"/>
      <c r="AF250" s="53">
        <f t="shared" si="15"/>
        <v>1</v>
      </c>
      <c r="AG250" s="2"/>
    </row>
    <row r="251" spans="1:33" x14ac:dyDescent="0.25">
      <c r="A251" s="45" t="s">
        <v>51</v>
      </c>
      <c r="B251" s="65"/>
      <c r="C251" s="2"/>
      <c r="D251" s="65"/>
      <c r="E251" s="65"/>
      <c r="F251" s="2"/>
      <c r="G251" s="2"/>
      <c r="H251" s="72"/>
      <c r="I251" s="2"/>
      <c r="J251" s="65"/>
      <c r="K251" s="65"/>
      <c r="L251" s="65"/>
      <c r="M251" s="65"/>
      <c r="N251" s="65"/>
      <c r="O251" s="65"/>
      <c r="P251" s="74">
        <v>1</v>
      </c>
      <c r="Q251" s="65"/>
      <c r="R251" s="65"/>
      <c r="S251" s="65"/>
      <c r="T251" s="65"/>
      <c r="U251" s="65"/>
      <c r="V251" s="2"/>
      <c r="W251" s="65"/>
      <c r="X251" s="2"/>
      <c r="Y251" s="2"/>
      <c r="Z251" s="2"/>
      <c r="AA251" s="2"/>
      <c r="AB251" s="2"/>
      <c r="AC251" s="2"/>
      <c r="AD251" s="2"/>
      <c r="AE251" s="2"/>
      <c r="AF251" s="53">
        <f t="shared" si="15"/>
        <v>1</v>
      </c>
      <c r="AG251" s="2"/>
    </row>
    <row r="252" spans="1:33" x14ac:dyDescent="0.25">
      <c r="A252" s="45" t="s">
        <v>4</v>
      </c>
      <c r="B252" s="65"/>
      <c r="C252" s="2"/>
      <c r="D252" s="2"/>
      <c r="E252" s="65"/>
      <c r="F252" s="2"/>
      <c r="G252" s="2"/>
      <c r="H252" s="72"/>
      <c r="I252" s="2"/>
      <c r="J252" s="2"/>
      <c r="K252" s="2"/>
      <c r="L252" s="2"/>
      <c r="M252" s="2"/>
      <c r="N252" s="2"/>
      <c r="O252" s="2"/>
      <c r="P252" s="2"/>
      <c r="Q252" s="65"/>
      <c r="R252" s="2">
        <v>1</v>
      </c>
      <c r="S252" s="2"/>
      <c r="T252" s="2"/>
      <c r="U252" s="65"/>
      <c r="V252" s="2"/>
      <c r="W252" s="2"/>
      <c r="X252" s="65"/>
      <c r="Y252" s="65"/>
      <c r="Z252" s="65"/>
      <c r="AA252" s="2"/>
      <c r="AB252" s="2"/>
      <c r="AC252" s="2"/>
      <c r="AD252" s="2"/>
      <c r="AE252" s="2"/>
      <c r="AF252" s="53">
        <f t="shared" si="15"/>
        <v>1</v>
      </c>
      <c r="AG252" s="2"/>
    </row>
    <row r="253" spans="1:33" x14ac:dyDescent="0.25">
      <c r="A253" s="45" t="s">
        <v>13</v>
      </c>
      <c r="B253" s="65"/>
      <c r="C253" s="65"/>
      <c r="D253" s="2"/>
      <c r="E253" s="47"/>
      <c r="F253" s="59"/>
      <c r="G253" s="65"/>
      <c r="H253" s="45"/>
      <c r="I253" s="65"/>
      <c r="J253" s="65"/>
      <c r="K253" s="65"/>
      <c r="L253" s="65"/>
      <c r="M253" s="65"/>
      <c r="N253" s="65"/>
      <c r="O253" s="65"/>
      <c r="P253" s="65"/>
      <c r="Q253" s="65"/>
      <c r="R253" s="74">
        <v>1</v>
      </c>
      <c r="S253" s="65"/>
      <c r="T253" s="65"/>
      <c r="U253" s="65"/>
      <c r="V253" s="65"/>
      <c r="W253" s="65"/>
      <c r="X253" s="65"/>
      <c r="Y253" s="65"/>
      <c r="Z253" s="65"/>
      <c r="AA253" s="2"/>
      <c r="AB253" s="2"/>
      <c r="AC253" s="2"/>
      <c r="AD253" s="2"/>
      <c r="AE253" s="2"/>
      <c r="AF253" s="53">
        <f t="shared" si="15"/>
        <v>1</v>
      </c>
      <c r="AG253" s="2"/>
    </row>
    <row r="254" spans="1:33" x14ac:dyDescent="0.25">
      <c r="A254" s="45" t="s">
        <v>85</v>
      </c>
      <c r="B254" s="47"/>
      <c r="C254" s="2"/>
      <c r="D254" s="2"/>
      <c r="E254" s="45"/>
      <c r="F254" s="65"/>
      <c r="G254" s="65"/>
      <c r="H254" s="65"/>
      <c r="I254" s="65"/>
      <c r="J254" s="65"/>
      <c r="K254" s="65"/>
      <c r="L254" s="65"/>
      <c r="M254" s="65"/>
      <c r="N254" s="25"/>
      <c r="O254" s="25"/>
      <c r="P254" s="65"/>
      <c r="Q254" s="65"/>
      <c r="R254" s="59">
        <v>1</v>
      </c>
      <c r="S254" s="65"/>
      <c r="T254" s="65"/>
      <c r="U254" s="65"/>
      <c r="V254" s="65"/>
      <c r="W254" s="65"/>
      <c r="X254" s="65"/>
      <c r="Y254" s="65"/>
      <c r="Z254" s="65"/>
      <c r="AA254" s="2"/>
      <c r="AB254" s="2"/>
      <c r="AC254" s="2"/>
      <c r="AD254" s="2"/>
      <c r="AE254" s="2"/>
      <c r="AF254" s="53">
        <f t="shared" si="15"/>
        <v>1</v>
      </c>
      <c r="AG254" s="2"/>
    </row>
    <row r="255" spans="1:33" x14ac:dyDescent="0.25">
      <c r="A255" s="61" t="s">
        <v>24</v>
      </c>
      <c r="B255" s="51">
        <f>SUM(B232:B254)</f>
        <v>0</v>
      </c>
      <c r="C255" s="51">
        <f>SUM(C232:C254)</f>
        <v>0</v>
      </c>
      <c r="D255" s="51">
        <f t="shared" ref="D255:AE255" si="16">SUM(D232:D254)</f>
        <v>5</v>
      </c>
      <c r="E255" s="51">
        <f t="shared" si="16"/>
        <v>75</v>
      </c>
      <c r="F255" s="51">
        <f t="shared" si="16"/>
        <v>29</v>
      </c>
      <c r="G255" s="51">
        <f t="shared" si="16"/>
        <v>18</v>
      </c>
      <c r="H255" s="51">
        <f t="shared" si="16"/>
        <v>142</v>
      </c>
      <c r="I255" s="51">
        <f t="shared" si="16"/>
        <v>449</v>
      </c>
      <c r="J255" s="51">
        <f t="shared" si="16"/>
        <v>3040</v>
      </c>
      <c r="K255" s="51">
        <f t="shared" si="16"/>
        <v>5285</v>
      </c>
      <c r="L255" s="51">
        <f t="shared" si="16"/>
        <v>5919</v>
      </c>
      <c r="M255" s="51">
        <f t="shared" si="16"/>
        <v>7171</v>
      </c>
      <c r="N255" s="51">
        <f t="shared" si="16"/>
        <v>8593</v>
      </c>
      <c r="O255" s="51">
        <f t="shared" si="16"/>
        <v>9767</v>
      </c>
      <c r="P255" s="51">
        <f t="shared" si="16"/>
        <v>9070</v>
      </c>
      <c r="Q255" s="51">
        <f t="shared" si="16"/>
        <v>7443</v>
      </c>
      <c r="R255" s="51">
        <f t="shared" si="16"/>
        <v>9358</v>
      </c>
      <c r="S255" s="51">
        <f t="shared" si="16"/>
        <v>5879</v>
      </c>
      <c r="T255" s="51">
        <f t="shared" si="16"/>
        <v>4974</v>
      </c>
      <c r="U255" s="51">
        <f t="shared" si="16"/>
        <v>4068</v>
      </c>
      <c r="V255" s="51">
        <f t="shared" si="16"/>
        <v>3345</v>
      </c>
      <c r="W255" s="51">
        <f t="shared" si="16"/>
        <v>1916</v>
      </c>
      <c r="X255" s="51">
        <f t="shared" si="16"/>
        <v>2330</v>
      </c>
      <c r="Y255" s="51">
        <f t="shared" si="16"/>
        <v>2056</v>
      </c>
      <c r="Z255" s="51">
        <f t="shared" si="16"/>
        <v>1176</v>
      </c>
      <c r="AA255" s="51">
        <f t="shared" si="16"/>
        <v>0</v>
      </c>
      <c r="AB255" s="51">
        <f t="shared" si="16"/>
        <v>0</v>
      </c>
      <c r="AC255" s="51">
        <f t="shared" si="16"/>
        <v>0</v>
      </c>
      <c r="AD255" s="51">
        <f t="shared" si="16"/>
        <v>0</v>
      </c>
      <c r="AE255" s="51">
        <f t="shared" si="16"/>
        <v>0</v>
      </c>
      <c r="AF255" s="53">
        <f t="shared" si="15"/>
        <v>92108</v>
      </c>
      <c r="AG255" s="2"/>
    </row>
    <row r="258" spans="1:11" x14ac:dyDescent="0.25">
      <c r="A258" s="1" t="s">
        <v>122</v>
      </c>
    </row>
    <row r="260" spans="1:11" x14ac:dyDescent="0.25">
      <c r="A260" s="32" t="s">
        <v>39</v>
      </c>
      <c r="B260" s="8">
        <v>1986</v>
      </c>
      <c r="C260" s="8">
        <v>1989</v>
      </c>
      <c r="D260" s="8">
        <v>1990</v>
      </c>
      <c r="E260" s="8">
        <v>1991</v>
      </c>
      <c r="F260" s="8">
        <v>1992</v>
      </c>
      <c r="G260" s="8">
        <v>1993</v>
      </c>
      <c r="H260" s="8">
        <v>1994</v>
      </c>
      <c r="I260" s="8" t="s">
        <v>61</v>
      </c>
      <c r="J260" s="152" t="s">
        <v>126</v>
      </c>
      <c r="K260" s="152" t="s">
        <v>127</v>
      </c>
    </row>
    <row r="261" spans="1:11" x14ac:dyDescent="0.25">
      <c r="A261" s="3" t="s">
        <v>11</v>
      </c>
      <c r="B261" s="86">
        <v>72325</v>
      </c>
      <c r="C261" s="86">
        <v>58025</v>
      </c>
      <c r="D261" s="86">
        <v>29745</v>
      </c>
      <c r="E261" s="86">
        <v>74972</v>
      </c>
      <c r="F261" s="86">
        <v>94154</v>
      </c>
      <c r="G261" s="86">
        <v>54800</v>
      </c>
      <c r="H261" s="86">
        <v>80227</v>
      </c>
      <c r="I261" s="19">
        <f t="shared" ref="I261:I292" si="17">SUM(B261:H261)/7</f>
        <v>66321.142857142855</v>
      </c>
      <c r="J261" s="19">
        <v>1</v>
      </c>
      <c r="K261" s="19">
        <v>1</v>
      </c>
    </row>
    <row r="262" spans="1:11" x14ac:dyDescent="0.25">
      <c r="A262" s="3" t="s">
        <v>79</v>
      </c>
      <c r="B262" s="86">
        <v>6450</v>
      </c>
      <c r="C262" s="86">
        <v>1355</v>
      </c>
      <c r="D262" s="86">
        <v>16449</v>
      </c>
      <c r="E262" s="86">
        <v>3908</v>
      </c>
      <c r="F262" s="86">
        <v>40506</v>
      </c>
      <c r="G262" s="86">
        <v>6130</v>
      </c>
      <c r="H262" s="86">
        <v>5168</v>
      </c>
      <c r="I262" s="19">
        <f t="shared" si="17"/>
        <v>11423.714285714286</v>
      </c>
      <c r="J262" s="19">
        <v>1</v>
      </c>
      <c r="K262" s="19">
        <v>1</v>
      </c>
    </row>
    <row r="263" spans="1:11" x14ac:dyDescent="0.25">
      <c r="A263" s="3" t="s">
        <v>14</v>
      </c>
      <c r="B263" s="86">
        <v>2325</v>
      </c>
      <c r="C263" s="86">
        <v>7275</v>
      </c>
      <c r="D263" s="86">
        <v>1820</v>
      </c>
      <c r="E263" s="86">
        <v>4097</v>
      </c>
      <c r="F263" s="86">
        <v>12653</v>
      </c>
      <c r="G263" s="86">
        <v>4393</v>
      </c>
      <c r="H263" s="86">
        <v>3422</v>
      </c>
      <c r="I263" s="19">
        <f t="shared" si="17"/>
        <v>5140.7142857142853</v>
      </c>
      <c r="J263" s="19">
        <v>1</v>
      </c>
      <c r="K263" s="19">
        <v>1</v>
      </c>
    </row>
    <row r="264" spans="1:11" x14ac:dyDescent="0.25">
      <c r="A264" s="3" t="s">
        <v>80</v>
      </c>
      <c r="B264" s="86">
        <v>3060</v>
      </c>
      <c r="C264" s="86">
        <v>1338</v>
      </c>
      <c r="D264" s="86">
        <v>7097</v>
      </c>
      <c r="E264" s="86">
        <v>3376</v>
      </c>
      <c r="F264" s="86">
        <v>6306</v>
      </c>
      <c r="G264" s="86">
        <v>3328</v>
      </c>
      <c r="H264" s="86">
        <v>1155</v>
      </c>
      <c r="I264" s="19">
        <f t="shared" si="17"/>
        <v>3665.7142857142858</v>
      </c>
      <c r="J264" s="19">
        <v>1</v>
      </c>
      <c r="K264" s="19">
        <v>1</v>
      </c>
    </row>
    <row r="265" spans="1:11" x14ac:dyDescent="0.25">
      <c r="A265" s="3" t="s">
        <v>15</v>
      </c>
      <c r="B265" s="86">
        <v>3100</v>
      </c>
      <c r="C265" s="86">
        <v>2605</v>
      </c>
      <c r="D265" s="86">
        <v>327</v>
      </c>
      <c r="E265" s="86">
        <v>731</v>
      </c>
      <c r="F265" s="86">
        <v>7710</v>
      </c>
      <c r="G265" s="86">
        <v>2313</v>
      </c>
      <c r="H265" s="86">
        <v>827</v>
      </c>
      <c r="I265" s="19">
        <f t="shared" si="17"/>
        <v>2516.1428571428573</v>
      </c>
      <c r="J265" s="19">
        <v>1</v>
      </c>
      <c r="K265" s="19">
        <v>1</v>
      </c>
    </row>
    <row r="266" spans="1:11" x14ac:dyDescent="0.25">
      <c r="A266" s="3" t="s">
        <v>17</v>
      </c>
      <c r="B266" s="86"/>
      <c r="C266" s="86"/>
      <c r="D266" s="86"/>
      <c r="E266" s="86">
        <v>12350</v>
      </c>
      <c r="F266" s="86"/>
      <c r="G266" s="86"/>
      <c r="H266" s="86">
        <v>101</v>
      </c>
      <c r="I266" s="19">
        <f t="shared" si="17"/>
        <v>1778.7142857142858</v>
      </c>
      <c r="J266" s="19">
        <v>1</v>
      </c>
    </row>
    <row r="267" spans="1:11" x14ac:dyDescent="0.25">
      <c r="A267" s="3" t="s">
        <v>2</v>
      </c>
      <c r="B267" s="86">
        <v>2000</v>
      </c>
      <c r="C267" s="86">
        <v>7</v>
      </c>
      <c r="D267" s="86">
        <v>221</v>
      </c>
      <c r="E267" s="86">
        <v>148</v>
      </c>
      <c r="F267" s="86">
        <v>3098</v>
      </c>
      <c r="G267" s="86">
        <v>176</v>
      </c>
      <c r="H267" s="86">
        <v>422</v>
      </c>
      <c r="I267" s="19">
        <f t="shared" si="17"/>
        <v>867.42857142857144</v>
      </c>
      <c r="J267" s="19">
        <v>1</v>
      </c>
      <c r="K267" s="19">
        <v>1</v>
      </c>
    </row>
    <row r="268" spans="1:11" x14ac:dyDescent="0.25">
      <c r="A268" s="3" t="s">
        <v>40</v>
      </c>
      <c r="B268" s="86"/>
      <c r="C268" s="86"/>
      <c r="D268" s="86"/>
      <c r="E268" s="86"/>
      <c r="F268" s="86">
        <v>14</v>
      </c>
      <c r="G268" s="86">
        <v>4</v>
      </c>
      <c r="H268" s="86">
        <v>502</v>
      </c>
      <c r="I268" s="19">
        <f t="shared" si="17"/>
        <v>74.285714285714292</v>
      </c>
      <c r="J268" s="19">
        <v>1</v>
      </c>
      <c r="K268" s="19">
        <v>1</v>
      </c>
    </row>
    <row r="269" spans="1:11" x14ac:dyDescent="0.25">
      <c r="A269" s="3" t="s">
        <v>12</v>
      </c>
      <c r="B269" s="86">
        <v>164</v>
      </c>
      <c r="C269" s="86">
        <v>80</v>
      </c>
      <c r="D269" s="86"/>
      <c r="E269" s="86">
        <v>23</v>
      </c>
      <c r="F269" s="86">
        <v>89</v>
      </c>
      <c r="G269" s="86">
        <v>112</v>
      </c>
      <c r="H269" s="86">
        <v>43</v>
      </c>
      <c r="I269" s="19">
        <f t="shared" si="17"/>
        <v>73</v>
      </c>
      <c r="J269" s="19">
        <v>1</v>
      </c>
      <c r="K269" s="19">
        <v>1</v>
      </c>
    </row>
    <row r="270" spans="1:11" x14ac:dyDescent="0.25">
      <c r="A270" s="3" t="s">
        <v>1</v>
      </c>
      <c r="B270" s="86">
        <v>40</v>
      </c>
      <c r="C270" s="86">
        <v>30</v>
      </c>
      <c r="D270" s="86">
        <v>4</v>
      </c>
      <c r="E270" s="86">
        <v>39</v>
      </c>
      <c r="F270" s="86">
        <v>90</v>
      </c>
      <c r="G270" s="86">
        <v>164</v>
      </c>
      <c r="H270" s="86">
        <v>143</v>
      </c>
      <c r="I270" s="19">
        <f t="shared" si="17"/>
        <v>72.857142857142861</v>
      </c>
      <c r="J270" s="19">
        <v>1</v>
      </c>
      <c r="K270" s="19">
        <v>1</v>
      </c>
    </row>
    <row r="271" spans="1:11" x14ac:dyDescent="0.25">
      <c r="A271" s="3" t="s">
        <v>45</v>
      </c>
      <c r="B271" s="86"/>
      <c r="C271" s="86">
        <v>30</v>
      </c>
      <c r="D271" s="86">
        <v>24</v>
      </c>
      <c r="E271" s="86">
        <v>49</v>
      </c>
      <c r="F271" s="86">
        <v>72</v>
      </c>
      <c r="G271" s="86">
        <v>2</v>
      </c>
      <c r="H271" s="86">
        <v>2</v>
      </c>
      <c r="I271" s="19">
        <f t="shared" si="17"/>
        <v>25.571428571428573</v>
      </c>
      <c r="J271" s="19">
        <v>1</v>
      </c>
      <c r="K271" s="19">
        <v>1</v>
      </c>
    </row>
    <row r="272" spans="1:11" x14ac:dyDescent="0.25">
      <c r="A272" s="3" t="s">
        <v>7</v>
      </c>
      <c r="B272" s="86">
        <v>2</v>
      </c>
      <c r="C272" s="86">
        <v>9</v>
      </c>
      <c r="D272" s="86">
        <v>3</v>
      </c>
      <c r="E272" s="86">
        <v>15</v>
      </c>
      <c r="F272" s="86">
        <v>82</v>
      </c>
      <c r="G272" s="86">
        <v>24</v>
      </c>
      <c r="H272" s="86">
        <v>10</v>
      </c>
      <c r="I272" s="19">
        <f t="shared" si="17"/>
        <v>20.714285714285715</v>
      </c>
      <c r="J272" s="19">
        <v>1</v>
      </c>
      <c r="K272" s="19">
        <v>1</v>
      </c>
    </row>
    <row r="273" spans="1:11" x14ac:dyDescent="0.25">
      <c r="A273" s="3" t="s">
        <v>44</v>
      </c>
      <c r="B273" s="86">
        <v>5</v>
      </c>
      <c r="C273" s="86">
        <v>3</v>
      </c>
      <c r="D273" s="86">
        <v>5</v>
      </c>
      <c r="E273" s="86">
        <v>13</v>
      </c>
      <c r="F273" s="86">
        <v>36</v>
      </c>
      <c r="G273" s="86">
        <v>8</v>
      </c>
      <c r="H273" s="86">
        <v>17</v>
      </c>
      <c r="I273" s="19">
        <f t="shared" si="17"/>
        <v>12.428571428571429</v>
      </c>
      <c r="J273" s="19">
        <v>1</v>
      </c>
      <c r="K273" s="19">
        <v>1</v>
      </c>
    </row>
    <row r="274" spans="1:11" x14ac:dyDescent="0.25">
      <c r="A274" s="3" t="s">
        <v>3</v>
      </c>
      <c r="B274" s="86"/>
      <c r="C274" s="86"/>
      <c r="D274" s="86"/>
      <c r="E274" s="86"/>
      <c r="F274" s="86">
        <v>36</v>
      </c>
      <c r="G274" s="86">
        <v>14</v>
      </c>
      <c r="H274" s="86"/>
      <c r="I274" s="19">
        <f t="shared" si="17"/>
        <v>7.1428571428571432</v>
      </c>
      <c r="J274" s="19">
        <v>1</v>
      </c>
    </row>
    <row r="275" spans="1:11" x14ac:dyDescent="0.25">
      <c r="A275" s="3" t="s">
        <v>8</v>
      </c>
      <c r="B275" s="86"/>
      <c r="C275" s="86"/>
      <c r="D275" s="86"/>
      <c r="E275" s="86">
        <v>12</v>
      </c>
      <c r="F275" s="86">
        <v>7</v>
      </c>
      <c r="G275" s="86">
        <v>13</v>
      </c>
      <c r="H275" s="86">
        <v>10</v>
      </c>
      <c r="I275" s="19">
        <f t="shared" si="17"/>
        <v>6</v>
      </c>
      <c r="J275" s="19">
        <v>1</v>
      </c>
      <c r="K275" s="19">
        <v>1</v>
      </c>
    </row>
    <row r="276" spans="1:11" x14ac:dyDescent="0.25">
      <c r="A276" s="3" t="s">
        <v>84</v>
      </c>
      <c r="B276" s="86"/>
      <c r="C276" s="86"/>
      <c r="D276" s="86"/>
      <c r="E276" s="86"/>
      <c r="F276" s="86"/>
      <c r="G276" s="86">
        <v>5</v>
      </c>
      <c r="H276" s="86">
        <v>33</v>
      </c>
      <c r="I276" s="19">
        <f t="shared" si="17"/>
        <v>5.4285714285714288</v>
      </c>
      <c r="J276" s="19">
        <v>1</v>
      </c>
      <c r="K276" s="19">
        <v>1</v>
      </c>
    </row>
    <row r="277" spans="1:11" x14ac:dyDescent="0.25">
      <c r="A277" s="3" t="s">
        <v>53</v>
      </c>
      <c r="B277" s="86"/>
      <c r="C277" s="86"/>
      <c r="D277" s="86"/>
      <c r="E277" s="86">
        <v>8</v>
      </c>
      <c r="F277" s="86"/>
      <c r="G277" s="86">
        <v>11</v>
      </c>
      <c r="H277" s="86">
        <v>8</v>
      </c>
      <c r="I277" s="19">
        <f t="shared" si="17"/>
        <v>3.8571428571428572</v>
      </c>
      <c r="J277" s="19">
        <v>1</v>
      </c>
      <c r="K277" s="19">
        <v>1</v>
      </c>
    </row>
    <row r="278" spans="1:11" x14ac:dyDescent="0.25">
      <c r="A278" s="3" t="s">
        <v>42</v>
      </c>
      <c r="B278" s="86"/>
      <c r="C278" s="86">
        <v>4</v>
      </c>
      <c r="D278" s="86"/>
      <c r="E278" s="86">
        <v>3</v>
      </c>
      <c r="F278" s="86">
        <v>4</v>
      </c>
      <c r="G278" s="86">
        <v>2</v>
      </c>
      <c r="H278" s="86">
        <v>11</v>
      </c>
      <c r="I278" s="19">
        <f t="shared" si="17"/>
        <v>3.4285714285714284</v>
      </c>
      <c r="J278" s="19">
        <v>1</v>
      </c>
      <c r="K278" s="19">
        <v>1</v>
      </c>
    </row>
    <row r="279" spans="1:11" x14ac:dyDescent="0.25">
      <c r="A279" s="3" t="s">
        <v>13</v>
      </c>
      <c r="B279" s="86">
        <v>16</v>
      </c>
      <c r="C279" s="86"/>
      <c r="D279" s="86"/>
      <c r="E279" s="86">
        <v>1</v>
      </c>
      <c r="F279" s="86">
        <v>1</v>
      </c>
      <c r="G279" s="86"/>
      <c r="H279" s="86">
        <v>1</v>
      </c>
      <c r="I279" s="19">
        <f t="shared" si="17"/>
        <v>2.7142857142857144</v>
      </c>
      <c r="J279" s="19">
        <v>1</v>
      </c>
      <c r="K279" s="19">
        <v>1</v>
      </c>
    </row>
    <row r="280" spans="1:11" x14ac:dyDescent="0.25">
      <c r="A280" s="3" t="s">
        <v>50</v>
      </c>
      <c r="B280" s="86"/>
      <c r="C280" s="86"/>
      <c r="D280" s="86"/>
      <c r="E280" s="86">
        <v>5</v>
      </c>
      <c r="F280" s="86">
        <v>5</v>
      </c>
      <c r="G280" s="86"/>
      <c r="H280" s="86"/>
      <c r="I280" s="19">
        <f t="shared" si="17"/>
        <v>1.4285714285714286</v>
      </c>
      <c r="J280" s="19">
        <v>1</v>
      </c>
      <c r="K280" s="19">
        <v>1</v>
      </c>
    </row>
    <row r="281" spans="1:11" x14ac:dyDescent="0.25">
      <c r="A281" s="3" t="s">
        <v>46</v>
      </c>
      <c r="B281" s="86"/>
      <c r="C281" s="86"/>
      <c r="D281" s="86"/>
      <c r="E281" s="86"/>
      <c r="F281" s="86"/>
      <c r="G281" s="86">
        <v>9</v>
      </c>
      <c r="H281" s="86"/>
      <c r="I281" s="19">
        <f t="shared" si="17"/>
        <v>1.2857142857142858</v>
      </c>
      <c r="J281" s="19">
        <v>1</v>
      </c>
      <c r="K281" s="19">
        <v>1</v>
      </c>
    </row>
    <row r="282" spans="1:11" x14ac:dyDescent="0.25">
      <c r="A282" s="3" t="s">
        <v>52</v>
      </c>
      <c r="B282" s="86"/>
      <c r="C282" s="86">
        <v>1</v>
      </c>
      <c r="D282" s="86"/>
      <c r="E282" s="86"/>
      <c r="F282" s="86">
        <v>1</v>
      </c>
      <c r="G282" s="86">
        <v>5</v>
      </c>
      <c r="H282" s="86">
        <v>1</v>
      </c>
      <c r="I282" s="19">
        <f t="shared" si="17"/>
        <v>1.1428571428571428</v>
      </c>
      <c r="J282" s="19">
        <v>1</v>
      </c>
      <c r="K282" s="19">
        <v>1</v>
      </c>
    </row>
    <row r="283" spans="1:11" x14ac:dyDescent="0.25">
      <c r="A283" s="3" t="s">
        <v>83</v>
      </c>
      <c r="B283" s="86"/>
      <c r="C283" s="86"/>
      <c r="D283" s="86"/>
      <c r="E283" s="86">
        <v>7</v>
      </c>
      <c r="F283" s="86"/>
      <c r="G283" s="86"/>
      <c r="H283" s="86"/>
      <c r="I283" s="19">
        <f t="shared" si="17"/>
        <v>1</v>
      </c>
      <c r="J283" s="19">
        <v>1</v>
      </c>
      <c r="K283" s="19">
        <v>1</v>
      </c>
    </row>
    <row r="284" spans="1:11" x14ac:dyDescent="0.25">
      <c r="A284" s="3" t="s">
        <v>51</v>
      </c>
      <c r="B284" s="86"/>
      <c r="C284" s="86"/>
      <c r="D284" s="86"/>
      <c r="E284" s="86"/>
      <c r="F284" s="86">
        <v>1</v>
      </c>
      <c r="G284" s="86">
        <v>3</v>
      </c>
      <c r="H284" s="86">
        <v>1</v>
      </c>
      <c r="I284" s="19">
        <f t="shared" si="17"/>
        <v>0.7142857142857143</v>
      </c>
      <c r="J284" s="19">
        <v>1</v>
      </c>
      <c r="K284" s="19">
        <v>1</v>
      </c>
    </row>
    <row r="285" spans="1:11" x14ac:dyDescent="0.25">
      <c r="A285" s="88" t="s">
        <v>81</v>
      </c>
      <c r="B285" s="90"/>
      <c r="C285" s="90"/>
      <c r="D285" s="86">
        <v>2</v>
      </c>
      <c r="E285" s="90"/>
      <c r="F285" s="86">
        <v>2</v>
      </c>
      <c r="G285" s="90"/>
      <c r="H285" s="90"/>
      <c r="I285" s="24">
        <f t="shared" si="17"/>
        <v>0.5714285714285714</v>
      </c>
      <c r="J285" s="19">
        <v>1</v>
      </c>
    </row>
    <row r="286" spans="1:11" x14ac:dyDescent="0.25">
      <c r="A286" s="3" t="s">
        <v>4</v>
      </c>
      <c r="B286" s="86"/>
      <c r="C286" s="86"/>
      <c r="D286" s="86"/>
      <c r="E286" s="86">
        <v>2</v>
      </c>
      <c r="F286" s="86"/>
      <c r="G286" s="86"/>
      <c r="H286" s="86">
        <v>1</v>
      </c>
      <c r="I286" s="19">
        <f t="shared" si="17"/>
        <v>0.42857142857142855</v>
      </c>
      <c r="J286" s="19">
        <v>1</v>
      </c>
    </row>
    <row r="287" spans="1:11" x14ac:dyDescent="0.25">
      <c r="A287" s="3" t="s">
        <v>54</v>
      </c>
      <c r="B287" s="86"/>
      <c r="C287" s="86"/>
      <c r="D287" s="86"/>
      <c r="E287" s="86"/>
      <c r="F287" s="86">
        <v>2</v>
      </c>
      <c r="G287" s="86"/>
      <c r="H287" s="86"/>
      <c r="I287" s="19">
        <f t="shared" si="17"/>
        <v>0.2857142857142857</v>
      </c>
      <c r="J287" s="19">
        <v>1</v>
      </c>
      <c r="K287" s="19">
        <v>1</v>
      </c>
    </row>
    <row r="288" spans="1:11" x14ac:dyDescent="0.25">
      <c r="A288" s="3" t="s">
        <v>32</v>
      </c>
      <c r="B288" s="86"/>
      <c r="C288" s="86"/>
      <c r="D288" s="86"/>
      <c r="E288" s="86"/>
      <c r="F288" s="86"/>
      <c r="G288" s="86"/>
      <c r="H288" s="86">
        <v>2</v>
      </c>
      <c r="I288" s="19">
        <f t="shared" si="17"/>
        <v>0.2857142857142857</v>
      </c>
      <c r="J288" s="19">
        <v>1</v>
      </c>
      <c r="K288" s="19">
        <v>1</v>
      </c>
    </row>
    <row r="289" spans="1:11" x14ac:dyDescent="0.25">
      <c r="A289" s="3" t="s">
        <v>43</v>
      </c>
      <c r="B289" s="86"/>
      <c r="C289" s="86"/>
      <c r="D289" s="86"/>
      <c r="E289" s="86"/>
      <c r="F289" s="86"/>
      <c r="G289" s="86">
        <v>1</v>
      </c>
      <c r="H289" s="86"/>
      <c r="I289" s="19">
        <f t="shared" si="17"/>
        <v>0.14285714285714285</v>
      </c>
      <c r="J289" s="19">
        <v>1</v>
      </c>
    </row>
    <row r="290" spans="1:11" x14ac:dyDescent="0.25">
      <c r="A290" s="87" t="s">
        <v>85</v>
      </c>
      <c r="B290" s="89"/>
      <c r="C290" s="89"/>
      <c r="D290" s="89"/>
      <c r="E290" s="89"/>
      <c r="F290" s="89"/>
      <c r="G290" s="89"/>
      <c r="H290" s="89">
        <v>1</v>
      </c>
      <c r="I290" s="91">
        <f t="shared" si="17"/>
        <v>0.14285714285714285</v>
      </c>
      <c r="J290" s="19">
        <v>1</v>
      </c>
    </row>
    <row r="291" spans="1:11" x14ac:dyDescent="0.25">
      <c r="A291" s="92" t="s">
        <v>124</v>
      </c>
      <c r="B291" s="86">
        <v>89487</v>
      </c>
      <c r="C291" s="86">
        <v>70762</v>
      </c>
      <c r="D291" s="86">
        <v>55697</v>
      </c>
      <c r="E291" s="86">
        <v>99759</v>
      </c>
      <c r="F291" s="86">
        <v>164869</v>
      </c>
      <c r="G291" s="86">
        <v>71517</v>
      </c>
      <c r="H291" s="86">
        <v>92108</v>
      </c>
      <c r="I291" s="19">
        <f t="shared" si="17"/>
        <v>92028.428571428565</v>
      </c>
      <c r="J291" s="19">
        <f>SUM(J261:J290)</f>
        <v>30</v>
      </c>
    </row>
    <row r="292" spans="1:11" x14ac:dyDescent="0.25">
      <c r="A292" s="93" t="s">
        <v>125</v>
      </c>
      <c r="B292">
        <v>11</v>
      </c>
      <c r="C292">
        <v>13</v>
      </c>
      <c r="D292">
        <v>11</v>
      </c>
      <c r="E292">
        <v>19</v>
      </c>
      <c r="F292">
        <v>21</v>
      </c>
      <c r="G292">
        <v>21</v>
      </c>
      <c r="H292" s="86">
        <v>23</v>
      </c>
      <c r="I292" s="19">
        <f t="shared" si="17"/>
        <v>17</v>
      </c>
      <c r="K292" s="19">
        <f>SUM(K261:K290)</f>
        <v>24</v>
      </c>
    </row>
    <row r="295" spans="1:11" x14ac:dyDescent="0.25">
      <c r="A295" s="44" t="s">
        <v>123</v>
      </c>
      <c r="B295" s="2"/>
      <c r="C295" s="2"/>
      <c r="D295" s="2"/>
      <c r="E295" s="2"/>
      <c r="F295" s="2"/>
      <c r="G295" s="2"/>
      <c r="H295" s="2"/>
    </row>
    <row r="296" spans="1:11" x14ac:dyDescent="0.25">
      <c r="A296" s="2" t="s">
        <v>89</v>
      </c>
      <c r="B296" s="2"/>
      <c r="C296" s="2"/>
      <c r="D296" s="2"/>
      <c r="E296" s="2"/>
      <c r="F296" s="2"/>
      <c r="G296" s="2"/>
      <c r="H296" s="2"/>
    </row>
    <row r="297" spans="1:11" x14ac:dyDescent="0.25">
      <c r="A297" s="2"/>
      <c r="B297" s="2"/>
      <c r="C297" s="2"/>
      <c r="D297" s="2"/>
      <c r="E297" s="2"/>
      <c r="F297" s="2"/>
      <c r="G297" s="2"/>
      <c r="H297" s="2"/>
    </row>
    <row r="298" spans="1:11" x14ac:dyDescent="0.25">
      <c r="A298" s="20">
        <v>1986</v>
      </c>
      <c r="B298" s="2"/>
      <c r="C298" s="2"/>
      <c r="D298" s="2"/>
      <c r="E298" s="2"/>
      <c r="F298" s="2"/>
      <c r="G298" s="2"/>
      <c r="H298" s="2"/>
    </row>
    <row r="299" spans="1:11" x14ac:dyDescent="0.25">
      <c r="A299" s="2" t="s">
        <v>78</v>
      </c>
      <c r="B299" s="2"/>
      <c r="C299" s="2"/>
      <c r="D299" s="2"/>
      <c r="E299" s="2"/>
      <c r="F299" s="2"/>
      <c r="G299" s="2"/>
      <c r="H299" s="2"/>
    </row>
    <row r="300" spans="1:11" x14ac:dyDescent="0.25">
      <c r="A300" s="45"/>
      <c r="B300" s="46">
        <v>31528</v>
      </c>
      <c r="C300" s="46">
        <v>31533</v>
      </c>
      <c r="D300" s="47">
        <v>31538</v>
      </c>
      <c r="E300" s="47">
        <v>31543</v>
      </c>
      <c r="F300" s="47">
        <v>31548</v>
      </c>
      <c r="G300" s="46">
        <v>31553</v>
      </c>
      <c r="H300" s="76" t="s">
        <v>24</v>
      </c>
    </row>
    <row r="301" spans="1:11" x14ac:dyDescent="0.25">
      <c r="A301" s="45" t="s">
        <v>11</v>
      </c>
      <c r="B301" s="2"/>
      <c r="C301" s="2"/>
      <c r="D301" s="50">
        <v>6000</v>
      </c>
      <c r="E301" s="50">
        <v>8000</v>
      </c>
      <c r="F301" s="51"/>
      <c r="G301" s="2"/>
      <c r="H301" s="19">
        <f>SUM(B301:G301)</f>
        <v>14000</v>
      </c>
    </row>
    <row r="302" spans="1:11" x14ac:dyDescent="0.25">
      <c r="A302" s="45" t="s">
        <v>79</v>
      </c>
      <c r="B302" s="2"/>
      <c r="C302" s="2"/>
      <c r="D302" s="50">
        <v>300</v>
      </c>
      <c r="E302" s="50">
        <v>700</v>
      </c>
      <c r="F302" s="51"/>
      <c r="G302" s="2"/>
      <c r="H302" s="19">
        <f t="shared" ref="H302:H312" si="18">SUM(B302:G302)</f>
        <v>1000</v>
      </c>
    </row>
    <row r="303" spans="1:11" x14ac:dyDescent="0.25">
      <c r="A303" s="45" t="s">
        <v>15</v>
      </c>
      <c r="B303" s="2"/>
      <c r="C303" s="2"/>
      <c r="D303" s="50">
        <v>200</v>
      </c>
      <c r="E303" s="50">
        <v>400</v>
      </c>
      <c r="F303" s="51"/>
      <c r="G303" s="2"/>
      <c r="H303" s="19">
        <f t="shared" si="18"/>
        <v>600</v>
      </c>
    </row>
    <row r="304" spans="1:11" x14ac:dyDescent="0.25">
      <c r="A304" s="45" t="s">
        <v>80</v>
      </c>
      <c r="B304" s="2"/>
      <c r="C304" s="2"/>
      <c r="D304" s="49">
        <v>100</v>
      </c>
      <c r="E304" s="50">
        <v>500</v>
      </c>
      <c r="F304" s="51"/>
      <c r="G304" s="2"/>
      <c r="H304" s="19">
        <f t="shared" si="18"/>
        <v>600</v>
      </c>
    </row>
    <row r="305" spans="1:8" x14ac:dyDescent="0.25">
      <c r="A305" s="45" t="s">
        <v>14</v>
      </c>
      <c r="B305" s="2"/>
      <c r="C305" s="2"/>
      <c r="D305" s="49">
        <v>30</v>
      </c>
      <c r="E305" s="50">
        <v>100</v>
      </c>
      <c r="F305" s="51"/>
      <c r="G305" s="2"/>
      <c r="H305" s="19">
        <f t="shared" si="18"/>
        <v>130</v>
      </c>
    </row>
    <row r="306" spans="1:8" x14ac:dyDescent="0.25">
      <c r="A306" s="45" t="s">
        <v>2</v>
      </c>
      <c r="B306" s="2"/>
      <c r="C306" s="2"/>
      <c r="D306" s="49">
        <v>200</v>
      </c>
      <c r="E306" s="50">
        <v>75</v>
      </c>
      <c r="F306" s="51"/>
      <c r="G306" s="2"/>
      <c r="H306" s="19">
        <f t="shared" si="18"/>
        <v>275</v>
      </c>
    </row>
    <row r="307" spans="1:8" x14ac:dyDescent="0.25">
      <c r="A307" s="45" t="s">
        <v>12</v>
      </c>
      <c r="B307" s="2"/>
      <c r="C307" s="2"/>
      <c r="D307" s="52"/>
      <c r="E307" s="50">
        <v>50</v>
      </c>
      <c r="F307" s="51"/>
      <c r="G307" s="2"/>
      <c r="H307" s="19">
        <f t="shared" si="18"/>
        <v>50</v>
      </c>
    </row>
    <row r="308" spans="1:8" x14ac:dyDescent="0.25">
      <c r="A308" s="45" t="s">
        <v>1</v>
      </c>
      <c r="B308" s="2"/>
      <c r="C308" s="2"/>
      <c r="D308" s="50">
        <v>1</v>
      </c>
      <c r="E308" s="50">
        <v>5</v>
      </c>
      <c r="F308" s="51"/>
      <c r="G308" s="2"/>
      <c r="H308" s="19">
        <f t="shared" si="18"/>
        <v>6</v>
      </c>
    </row>
    <row r="309" spans="1:8" x14ac:dyDescent="0.25">
      <c r="A309" s="45" t="s">
        <v>13</v>
      </c>
      <c r="B309" s="2"/>
      <c r="C309" s="2"/>
      <c r="D309" s="52"/>
      <c r="E309" s="50">
        <v>2</v>
      </c>
      <c r="F309" s="51"/>
      <c r="G309" s="2"/>
      <c r="H309" s="19">
        <f t="shared" si="18"/>
        <v>2</v>
      </c>
    </row>
    <row r="310" spans="1:8" x14ac:dyDescent="0.25">
      <c r="A310" s="45" t="s">
        <v>44</v>
      </c>
      <c r="B310" s="2"/>
      <c r="C310" s="2"/>
      <c r="D310" s="52"/>
      <c r="E310" s="50">
        <v>1</v>
      </c>
      <c r="F310" s="51"/>
      <c r="G310" s="2"/>
      <c r="H310" s="19">
        <f t="shared" si="18"/>
        <v>1</v>
      </c>
    </row>
    <row r="311" spans="1:8" x14ac:dyDescent="0.25">
      <c r="A311" s="45" t="s">
        <v>7</v>
      </c>
      <c r="B311" s="2"/>
      <c r="C311" s="2"/>
      <c r="D311" s="51"/>
      <c r="E311" s="51"/>
      <c r="F311" s="51"/>
      <c r="G311" s="2"/>
      <c r="H311" s="19">
        <f t="shared" si="18"/>
        <v>0</v>
      </c>
    </row>
    <row r="312" spans="1:8" x14ac:dyDescent="0.25">
      <c r="A312" s="2" t="s">
        <v>24</v>
      </c>
      <c r="B312" s="2">
        <f>SUM(B301:B311)</f>
        <v>0</v>
      </c>
      <c r="C312" s="2">
        <f>SUM(C301:C311)</f>
        <v>0</v>
      </c>
      <c r="D312" s="2">
        <f>SUM(D301:D311)</f>
        <v>6831</v>
      </c>
      <c r="E312" s="2">
        <f>SUM(E301:E311)</f>
        <v>9833</v>
      </c>
      <c r="F312" s="2">
        <f>SUM(F301:F311)</f>
        <v>0</v>
      </c>
      <c r="G312" s="2">
        <f>SUM(G302:G311)</f>
        <v>0</v>
      </c>
      <c r="H312" s="19">
        <f t="shared" si="18"/>
        <v>16664</v>
      </c>
    </row>
    <row r="313" spans="1:8" x14ac:dyDescent="0.25">
      <c r="A313" s="2"/>
      <c r="B313" s="2"/>
      <c r="C313" s="2"/>
      <c r="D313" s="2"/>
      <c r="E313" s="2"/>
      <c r="F313" s="2"/>
      <c r="G313" s="2"/>
      <c r="H313" s="2"/>
    </row>
    <row r="314" spans="1:8" x14ac:dyDescent="0.25">
      <c r="A314" s="77">
        <v>1989</v>
      </c>
      <c r="B314" s="2"/>
      <c r="C314" s="2"/>
      <c r="D314" s="2"/>
      <c r="E314" s="2"/>
      <c r="F314" s="2"/>
      <c r="G314" s="2"/>
      <c r="H314" s="2"/>
    </row>
    <row r="315" spans="1:8" x14ac:dyDescent="0.25">
      <c r="A315" s="78" t="s">
        <v>86</v>
      </c>
      <c r="B315" s="2"/>
      <c r="C315" s="2"/>
      <c r="D315" s="2"/>
      <c r="E315" s="2"/>
      <c r="F315" s="2"/>
      <c r="G315" s="2"/>
      <c r="H315" s="2"/>
    </row>
    <row r="316" spans="1:8" x14ac:dyDescent="0.25">
      <c r="A316" s="2"/>
      <c r="B316" s="46">
        <v>32624</v>
      </c>
      <c r="C316" s="47">
        <v>32629</v>
      </c>
      <c r="D316" s="47">
        <v>32634</v>
      </c>
      <c r="E316" s="47">
        <v>32639</v>
      </c>
      <c r="F316" s="47">
        <v>32644</v>
      </c>
      <c r="G316" s="2" t="s">
        <v>87</v>
      </c>
      <c r="H316" s="76" t="s">
        <v>24</v>
      </c>
    </row>
    <row r="317" spans="1:8" x14ac:dyDescent="0.25">
      <c r="A317" s="45" t="s">
        <v>11</v>
      </c>
      <c r="B317" s="51"/>
      <c r="C317" s="49">
        <v>1000</v>
      </c>
      <c r="D317" s="49">
        <v>500</v>
      </c>
      <c r="E317" s="50">
        <v>10000</v>
      </c>
      <c r="F317" s="49">
        <v>500</v>
      </c>
      <c r="G317" s="66">
        <v>25</v>
      </c>
      <c r="H317" s="19">
        <f>SUM(B317:G317)</f>
        <v>12025</v>
      </c>
    </row>
    <row r="318" spans="1:8" x14ac:dyDescent="0.25">
      <c r="A318" s="45" t="s">
        <v>14</v>
      </c>
      <c r="B318" s="51"/>
      <c r="C318" s="49">
        <v>10</v>
      </c>
      <c r="D318" s="49">
        <v>50</v>
      </c>
      <c r="E318" s="49">
        <v>1500</v>
      </c>
      <c r="F318" s="49">
        <v>200</v>
      </c>
      <c r="G318" s="2"/>
      <c r="H318" s="19">
        <f t="shared" ref="H318:H330" si="19">SUM(B318:G318)</f>
        <v>1760</v>
      </c>
    </row>
    <row r="319" spans="1:8" x14ac:dyDescent="0.25">
      <c r="A319" s="45" t="s">
        <v>15</v>
      </c>
      <c r="B319" s="51"/>
      <c r="C319" s="52"/>
      <c r="D319" s="52"/>
      <c r="E319" s="49">
        <v>500</v>
      </c>
      <c r="F319" s="50">
        <v>25</v>
      </c>
      <c r="G319" s="2"/>
      <c r="H319" s="19">
        <f t="shared" si="19"/>
        <v>525</v>
      </c>
    </row>
    <row r="320" spans="1:8" x14ac:dyDescent="0.25">
      <c r="A320" s="45" t="s">
        <v>79</v>
      </c>
      <c r="B320" s="51"/>
      <c r="C320" s="51"/>
      <c r="D320" s="49">
        <v>50</v>
      </c>
      <c r="E320" s="52"/>
      <c r="F320" s="49">
        <v>25</v>
      </c>
      <c r="G320" s="2"/>
      <c r="H320" s="19">
        <f t="shared" si="19"/>
        <v>75</v>
      </c>
    </row>
    <row r="321" spans="1:8" x14ac:dyDescent="0.25">
      <c r="A321" s="45" t="s">
        <v>80</v>
      </c>
      <c r="B321" s="51"/>
      <c r="C321" s="50">
        <v>1</v>
      </c>
      <c r="D321" s="50">
        <v>250</v>
      </c>
      <c r="E321" s="52"/>
      <c r="F321" s="50">
        <v>200</v>
      </c>
      <c r="G321" s="2"/>
      <c r="H321" s="19">
        <f t="shared" si="19"/>
        <v>451</v>
      </c>
    </row>
    <row r="322" spans="1:8" x14ac:dyDescent="0.25">
      <c r="A322" s="45" t="s">
        <v>12</v>
      </c>
      <c r="B322" s="51"/>
      <c r="C322" s="50"/>
      <c r="D322" s="50"/>
      <c r="E322" s="50"/>
      <c r="F322" s="50"/>
      <c r="G322" s="2"/>
      <c r="H322" s="19">
        <f t="shared" si="19"/>
        <v>0</v>
      </c>
    </row>
    <row r="323" spans="1:8" x14ac:dyDescent="0.25">
      <c r="A323" s="45" t="s">
        <v>45</v>
      </c>
      <c r="B323" s="51"/>
      <c r="C323" s="51"/>
      <c r="D323" s="52"/>
      <c r="E323" s="50">
        <v>8</v>
      </c>
      <c r="F323" s="51"/>
      <c r="G323" s="2"/>
      <c r="H323" s="19">
        <f t="shared" si="19"/>
        <v>8</v>
      </c>
    </row>
    <row r="324" spans="1:8" x14ac:dyDescent="0.25">
      <c r="A324" s="45" t="s">
        <v>1</v>
      </c>
      <c r="B324" s="51"/>
      <c r="C324" s="51"/>
      <c r="D324" s="52"/>
      <c r="E324" s="51"/>
      <c r="F324" s="51"/>
      <c r="G324" s="2"/>
      <c r="H324" s="19">
        <f t="shared" si="19"/>
        <v>0</v>
      </c>
    </row>
    <row r="325" spans="1:8" x14ac:dyDescent="0.25">
      <c r="A325" s="45" t="s">
        <v>7</v>
      </c>
      <c r="B325" s="51"/>
      <c r="C325" s="51"/>
      <c r="D325" s="51"/>
      <c r="E325" s="51"/>
      <c r="F325" s="51"/>
      <c r="G325" s="2"/>
      <c r="H325" s="19">
        <f t="shared" si="19"/>
        <v>0</v>
      </c>
    </row>
    <row r="326" spans="1:8" x14ac:dyDescent="0.25">
      <c r="A326" s="45" t="s">
        <v>2</v>
      </c>
      <c r="B326" s="51"/>
      <c r="C326" s="51"/>
      <c r="D326" s="51"/>
      <c r="E326" s="50">
        <v>1</v>
      </c>
      <c r="F326" s="52"/>
      <c r="G326" s="2"/>
      <c r="H326" s="19">
        <f t="shared" si="19"/>
        <v>1</v>
      </c>
    </row>
    <row r="327" spans="1:8" x14ac:dyDescent="0.25">
      <c r="A327" s="45" t="s">
        <v>42</v>
      </c>
      <c r="B327" s="51"/>
      <c r="C327" s="51"/>
      <c r="D327" s="50">
        <v>3</v>
      </c>
      <c r="E327" s="49">
        <v>1</v>
      </c>
      <c r="F327" s="52"/>
      <c r="G327" s="2"/>
      <c r="H327" s="19">
        <f t="shared" si="19"/>
        <v>4</v>
      </c>
    </row>
    <row r="328" spans="1:8" x14ac:dyDescent="0.25">
      <c r="A328" s="45" t="s">
        <v>44</v>
      </c>
      <c r="B328" s="51"/>
      <c r="C328" s="51"/>
      <c r="D328" s="49"/>
      <c r="E328" s="51"/>
      <c r="F328" s="51"/>
      <c r="G328" s="2"/>
      <c r="H328" s="19">
        <f t="shared" si="19"/>
        <v>0</v>
      </c>
    </row>
    <row r="329" spans="1:8" x14ac:dyDescent="0.25">
      <c r="A329" s="45" t="s">
        <v>52</v>
      </c>
      <c r="B329" s="51"/>
      <c r="C329" s="52"/>
      <c r="D329" s="52"/>
      <c r="E329" s="52"/>
      <c r="F329" s="52"/>
      <c r="G329" s="2"/>
      <c r="H329" s="19">
        <f t="shared" si="19"/>
        <v>0</v>
      </c>
    </row>
    <row r="330" spans="1:8" x14ac:dyDescent="0.25">
      <c r="A330" s="2" t="s">
        <v>24</v>
      </c>
      <c r="B330" s="19">
        <f t="shared" ref="B330:G330" si="20">SUM(B317:B329)</f>
        <v>0</v>
      </c>
      <c r="C330" s="19">
        <f t="shared" si="20"/>
        <v>1011</v>
      </c>
      <c r="D330" s="19">
        <f t="shared" si="20"/>
        <v>853</v>
      </c>
      <c r="E330" s="19">
        <f t="shared" si="20"/>
        <v>12010</v>
      </c>
      <c r="F330" s="19">
        <f t="shared" si="20"/>
        <v>950</v>
      </c>
      <c r="G330" s="19">
        <f t="shared" si="20"/>
        <v>25</v>
      </c>
      <c r="H330" s="19">
        <f t="shared" si="19"/>
        <v>14849</v>
      </c>
    </row>
    <row r="331" spans="1:8" x14ac:dyDescent="0.25">
      <c r="A331" s="2"/>
      <c r="B331" s="2"/>
      <c r="C331" s="2"/>
      <c r="D331" s="2"/>
      <c r="E331" s="2"/>
      <c r="F331" s="2"/>
      <c r="G331" s="2"/>
      <c r="H331" s="2"/>
    </row>
    <row r="332" spans="1:8" x14ac:dyDescent="0.25">
      <c r="A332" s="77">
        <v>1990</v>
      </c>
      <c r="B332" s="2"/>
      <c r="C332" s="2"/>
      <c r="D332" s="2"/>
      <c r="E332" s="2"/>
      <c r="F332" s="2"/>
      <c r="G332" s="2"/>
      <c r="H332" s="2"/>
    </row>
    <row r="333" spans="1:8" x14ac:dyDescent="0.25">
      <c r="A333" s="78" t="s">
        <v>86</v>
      </c>
      <c r="B333" s="2"/>
      <c r="C333" s="2"/>
      <c r="D333" s="2"/>
      <c r="E333" s="2"/>
      <c r="F333" s="2"/>
      <c r="G333" s="2"/>
      <c r="H333" s="2"/>
    </row>
    <row r="334" spans="1:8" x14ac:dyDescent="0.25">
      <c r="A334" s="45"/>
      <c r="B334" s="46">
        <v>32989</v>
      </c>
      <c r="C334" s="47">
        <v>32994</v>
      </c>
      <c r="D334" s="47">
        <v>32999</v>
      </c>
      <c r="E334" s="47">
        <v>33004</v>
      </c>
      <c r="F334" s="47">
        <v>33009</v>
      </c>
      <c r="G334" s="46">
        <v>33014</v>
      </c>
      <c r="H334" s="76" t="s">
        <v>24</v>
      </c>
    </row>
    <row r="335" spans="1:8" x14ac:dyDescent="0.25">
      <c r="A335" s="45" t="s">
        <v>11</v>
      </c>
      <c r="B335" s="51"/>
      <c r="C335" s="49">
        <v>190</v>
      </c>
      <c r="D335" s="49">
        <v>950</v>
      </c>
      <c r="E335" s="49">
        <v>370</v>
      </c>
      <c r="F335" s="49">
        <v>500</v>
      </c>
      <c r="G335" s="2"/>
      <c r="H335" s="19">
        <f>SUM(B335:G335)</f>
        <v>2010</v>
      </c>
    </row>
    <row r="336" spans="1:8" x14ac:dyDescent="0.25">
      <c r="A336" s="45" t="s">
        <v>79</v>
      </c>
      <c r="B336" s="51"/>
      <c r="C336" s="49">
        <v>75</v>
      </c>
      <c r="D336" s="50">
        <v>1690</v>
      </c>
      <c r="E336" s="50">
        <v>1200</v>
      </c>
      <c r="F336" s="50">
        <v>50</v>
      </c>
      <c r="G336" s="2"/>
      <c r="H336" s="19">
        <f t="shared" ref="H336:H346" si="21">SUM(B336:G336)</f>
        <v>3015</v>
      </c>
    </row>
    <row r="337" spans="1:8" x14ac:dyDescent="0.25">
      <c r="A337" s="45" t="s">
        <v>80</v>
      </c>
      <c r="B337" s="51"/>
      <c r="C337" s="52">
        <v>2</v>
      </c>
      <c r="D337" s="50">
        <v>910</v>
      </c>
      <c r="E337" s="50">
        <v>750</v>
      </c>
      <c r="F337" s="49">
        <v>150</v>
      </c>
      <c r="G337" s="2"/>
      <c r="H337" s="19">
        <f t="shared" si="21"/>
        <v>1812</v>
      </c>
    </row>
    <row r="338" spans="1:8" x14ac:dyDescent="0.25">
      <c r="A338" s="45" t="s">
        <v>14</v>
      </c>
      <c r="B338" s="51"/>
      <c r="C338" s="50">
        <v>3</v>
      </c>
      <c r="D338" s="50">
        <v>10</v>
      </c>
      <c r="E338" s="50">
        <v>70</v>
      </c>
      <c r="F338" s="50">
        <v>50</v>
      </c>
      <c r="G338" s="2"/>
      <c r="H338" s="19">
        <f t="shared" si="21"/>
        <v>133</v>
      </c>
    </row>
    <row r="339" spans="1:8" x14ac:dyDescent="0.25">
      <c r="A339" s="45" t="s">
        <v>15</v>
      </c>
      <c r="B339" s="51"/>
      <c r="C339" s="49">
        <v>3</v>
      </c>
      <c r="D339" s="49">
        <v>21</v>
      </c>
      <c r="E339" s="50">
        <v>32</v>
      </c>
      <c r="F339" s="49">
        <v>2</v>
      </c>
      <c r="G339" s="2"/>
      <c r="H339" s="19">
        <f t="shared" si="21"/>
        <v>58</v>
      </c>
    </row>
    <row r="340" spans="1:8" x14ac:dyDescent="0.25">
      <c r="A340" s="45" t="s">
        <v>2</v>
      </c>
      <c r="B340" s="51"/>
      <c r="C340" s="49">
        <v>50</v>
      </c>
      <c r="D340" s="49">
        <v>30</v>
      </c>
      <c r="E340" s="50">
        <v>6</v>
      </c>
      <c r="F340" s="51"/>
      <c r="G340" s="2"/>
      <c r="H340" s="19">
        <f t="shared" si="21"/>
        <v>86</v>
      </c>
    </row>
    <row r="341" spans="1:8" x14ac:dyDescent="0.25">
      <c r="A341" s="45" t="s">
        <v>45</v>
      </c>
      <c r="B341" s="51"/>
      <c r="C341" s="52">
        <v>5</v>
      </c>
      <c r="D341" s="52"/>
      <c r="E341" s="52"/>
      <c r="F341" s="52"/>
      <c r="G341" s="2"/>
      <c r="H341" s="19">
        <f t="shared" si="21"/>
        <v>5</v>
      </c>
    </row>
    <row r="342" spans="1:8" x14ac:dyDescent="0.25">
      <c r="A342" s="45" t="s">
        <v>44</v>
      </c>
      <c r="B342" s="51"/>
      <c r="C342" s="52"/>
      <c r="D342" s="52"/>
      <c r="E342" s="50">
        <v>3</v>
      </c>
      <c r="F342" s="52"/>
      <c r="G342" s="2"/>
      <c r="H342" s="19">
        <f t="shared" si="21"/>
        <v>3</v>
      </c>
    </row>
    <row r="343" spans="1:8" x14ac:dyDescent="0.25">
      <c r="A343" s="45" t="s">
        <v>1</v>
      </c>
      <c r="B343" s="51"/>
      <c r="C343" s="52"/>
      <c r="D343" s="52"/>
      <c r="E343" s="50">
        <v>1</v>
      </c>
      <c r="F343" s="52"/>
      <c r="G343" s="2"/>
      <c r="H343" s="19">
        <f t="shared" si="21"/>
        <v>1</v>
      </c>
    </row>
    <row r="344" spans="1:8" x14ac:dyDescent="0.25">
      <c r="A344" s="45" t="s">
        <v>7</v>
      </c>
      <c r="B344" s="51"/>
      <c r="C344" s="51"/>
      <c r="D344" s="51"/>
      <c r="E344" s="51"/>
      <c r="F344" s="51"/>
      <c r="G344" s="2"/>
      <c r="H344" s="19">
        <f t="shared" si="21"/>
        <v>0</v>
      </c>
    </row>
    <row r="345" spans="1:8" x14ac:dyDescent="0.25">
      <c r="A345" s="45" t="s">
        <v>81</v>
      </c>
      <c r="B345" s="51"/>
      <c r="C345" s="51"/>
      <c r="D345" s="51"/>
      <c r="E345" s="51"/>
      <c r="F345" s="51"/>
      <c r="G345" s="2"/>
      <c r="H345" s="19">
        <f t="shared" si="21"/>
        <v>0</v>
      </c>
    </row>
    <row r="346" spans="1:8" x14ac:dyDescent="0.25">
      <c r="A346" s="2" t="s">
        <v>24</v>
      </c>
      <c r="B346" s="51">
        <f t="shared" ref="B346:G346" si="22">SUM(B335:B345)</f>
        <v>0</v>
      </c>
      <c r="C346" s="51">
        <f t="shared" si="22"/>
        <v>328</v>
      </c>
      <c r="D346" s="51">
        <f t="shared" si="22"/>
        <v>3611</v>
      </c>
      <c r="E346" s="51">
        <f t="shared" si="22"/>
        <v>2432</v>
      </c>
      <c r="F346" s="51">
        <f t="shared" si="22"/>
        <v>752</v>
      </c>
      <c r="G346" s="51">
        <f t="shared" si="22"/>
        <v>0</v>
      </c>
      <c r="H346" s="19">
        <f t="shared" si="21"/>
        <v>7123</v>
      </c>
    </row>
    <row r="347" spans="1:8" x14ac:dyDescent="0.25">
      <c r="A347" s="45"/>
      <c r="B347" s="51"/>
      <c r="C347" s="52"/>
      <c r="D347" s="52"/>
      <c r="E347" s="52"/>
      <c r="F347" s="52"/>
      <c r="G347" s="2"/>
      <c r="H347" s="2"/>
    </row>
    <row r="348" spans="1:8" x14ac:dyDescent="0.25">
      <c r="A348" s="77">
        <v>1991</v>
      </c>
      <c r="B348" s="51"/>
      <c r="C348" s="51"/>
      <c r="D348" s="51"/>
      <c r="E348" s="51"/>
      <c r="F348" s="51"/>
      <c r="G348" s="2"/>
      <c r="H348" s="2"/>
    </row>
    <row r="349" spans="1:8" x14ac:dyDescent="0.25">
      <c r="A349" s="78" t="s">
        <v>88</v>
      </c>
      <c r="B349" s="2"/>
      <c r="C349" s="2"/>
      <c r="D349" s="2"/>
      <c r="E349" s="2"/>
      <c r="F349" s="2"/>
      <c r="G349" s="2"/>
      <c r="H349" s="2"/>
    </row>
    <row r="350" spans="1:8" x14ac:dyDescent="0.25">
      <c r="A350" s="45"/>
      <c r="B350" s="46">
        <v>33354</v>
      </c>
      <c r="C350" s="47">
        <v>33359</v>
      </c>
      <c r="D350" s="47">
        <v>33364</v>
      </c>
      <c r="E350" s="47">
        <v>33369</v>
      </c>
      <c r="F350" s="47">
        <v>33374</v>
      </c>
      <c r="G350" s="46">
        <v>33379</v>
      </c>
      <c r="H350" s="76" t="s">
        <v>24</v>
      </c>
    </row>
    <row r="351" spans="1:8" x14ac:dyDescent="0.25">
      <c r="A351" s="45" t="s">
        <v>11</v>
      </c>
      <c r="B351" s="52"/>
      <c r="C351" s="49">
        <v>10</v>
      </c>
      <c r="D351" s="50">
        <v>13450</v>
      </c>
      <c r="E351" s="50">
        <v>2000</v>
      </c>
      <c r="F351" s="50">
        <v>5050</v>
      </c>
      <c r="G351" s="2"/>
      <c r="H351" s="19">
        <f t="shared" ref="H351:H370" si="23">SUM(B351:G351)</f>
        <v>20510</v>
      </c>
    </row>
    <row r="352" spans="1:8" x14ac:dyDescent="0.25">
      <c r="A352" s="45" t="s">
        <v>17</v>
      </c>
      <c r="B352" s="53"/>
      <c r="C352" s="51"/>
      <c r="D352" s="49">
        <v>100</v>
      </c>
      <c r="E352" s="51"/>
      <c r="F352" s="51"/>
      <c r="G352" s="2"/>
      <c r="H352" s="19">
        <f t="shared" si="23"/>
        <v>100</v>
      </c>
    </row>
    <row r="353" spans="1:8" x14ac:dyDescent="0.25">
      <c r="A353" s="45" t="s">
        <v>14</v>
      </c>
      <c r="B353" s="50">
        <v>2</v>
      </c>
      <c r="C353" s="50">
        <v>12</v>
      </c>
      <c r="D353" s="50">
        <v>105</v>
      </c>
      <c r="E353" s="50">
        <v>400</v>
      </c>
      <c r="F353" s="49">
        <v>700</v>
      </c>
      <c r="G353" s="2"/>
      <c r="H353" s="19">
        <f t="shared" si="23"/>
        <v>1219</v>
      </c>
    </row>
    <row r="354" spans="1:8" x14ac:dyDescent="0.25">
      <c r="A354" s="45" t="s">
        <v>79</v>
      </c>
      <c r="B354" s="52"/>
      <c r="C354" s="52"/>
      <c r="D354" s="50">
        <v>2</v>
      </c>
      <c r="E354" s="50">
        <v>600</v>
      </c>
      <c r="F354" s="52"/>
      <c r="G354" s="2"/>
      <c r="H354" s="19">
        <f t="shared" si="23"/>
        <v>602</v>
      </c>
    </row>
    <row r="355" spans="1:8" x14ac:dyDescent="0.25">
      <c r="A355" s="45" t="s">
        <v>80</v>
      </c>
      <c r="B355" s="53"/>
      <c r="C355" s="49">
        <v>1</v>
      </c>
      <c r="D355" s="49">
        <v>165</v>
      </c>
      <c r="E355" s="50">
        <v>600</v>
      </c>
      <c r="F355" s="51"/>
      <c r="G355" s="2"/>
      <c r="H355" s="19">
        <f t="shared" si="23"/>
        <v>766</v>
      </c>
    </row>
    <row r="356" spans="1:8" x14ac:dyDescent="0.25">
      <c r="A356" s="45" t="s">
        <v>15</v>
      </c>
      <c r="B356" s="53"/>
      <c r="C356" s="52"/>
      <c r="D356" s="50">
        <v>91</v>
      </c>
      <c r="E356" s="50">
        <v>40</v>
      </c>
      <c r="F356" s="50">
        <v>52</v>
      </c>
      <c r="G356" s="2"/>
      <c r="H356" s="19">
        <f t="shared" si="23"/>
        <v>183</v>
      </c>
    </row>
    <row r="357" spans="1:8" x14ac:dyDescent="0.25">
      <c r="A357" s="45" t="s">
        <v>2</v>
      </c>
      <c r="B357" s="49">
        <v>4</v>
      </c>
      <c r="C357" s="49">
        <v>1</v>
      </c>
      <c r="D357" s="49">
        <v>40</v>
      </c>
      <c r="E357" s="50">
        <v>2</v>
      </c>
      <c r="F357" s="49">
        <v>5</v>
      </c>
      <c r="G357" s="2"/>
      <c r="H357" s="19">
        <f t="shared" si="23"/>
        <v>52</v>
      </c>
    </row>
    <row r="358" spans="1:8" x14ac:dyDescent="0.25">
      <c r="A358" s="45" t="s">
        <v>45</v>
      </c>
      <c r="B358" s="53"/>
      <c r="C358" s="51"/>
      <c r="D358" s="50">
        <v>2</v>
      </c>
      <c r="E358" s="49">
        <v>20</v>
      </c>
      <c r="F358" s="49">
        <v>4</v>
      </c>
      <c r="G358" s="2"/>
      <c r="H358" s="19">
        <f t="shared" si="23"/>
        <v>26</v>
      </c>
    </row>
    <row r="359" spans="1:8" x14ac:dyDescent="0.25">
      <c r="A359" s="45" t="s">
        <v>1</v>
      </c>
      <c r="B359" s="53"/>
      <c r="C359" s="51"/>
      <c r="D359" s="51"/>
      <c r="E359" s="49">
        <v>5</v>
      </c>
      <c r="F359" s="49">
        <v>4</v>
      </c>
      <c r="G359" s="2"/>
      <c r="H359" s="19">
        <f t="shared" si="23"/>
        <v>9</v>
      </c>
    </row>
    <row r="360" spans="1:8" x14ac:dyDescent="0.25">
      <c r="A360" s="45" t="s">
        <v>12</v>
      </c>
      <c r="B360" s="52"/>
      <c r="C360" s="51"/>
      <c r="D360" s="52"/>
      <c r="E360" s="49">
        <v>2</v>
      </c>
      <c r="F360" s="51"/>
      <c r="G360" s="2"/>
      <c r="H360" s="19">
        <f t="shared" si="23"/>
        <v>2</v>
      </c>
    </row>
    <row r="361" spans="1:8" x14ac:dyDescent="0.25">
      <c r="A361" s="45" t="s">
        <v>7</v>
      </c>
      <c r="B361" s="52"/>
      <c r="C361" s="51"/>
      <c r="D361" s="49">
        <v>1</v>
      </c>
      <c r="E361" s="51"/>
      <c r="F361" s="51"/>
      <c r="G361" s="2"/>
      <c r="H361" s="19">
        <f t="shared" si="23"/>
        <v>1</v>
      </c>
    </row>
    <row r="362" spans="1:8" x14ac:dyDescent="0.25">
      <c r="A362" s="45" t="s">
        <v>44</v>
      </c>
      <c r="B362" s="53"/>
      <c r="C362" s="51"/>
      <c r="D362" s="51"/>
      <c r="E362" s="52"/>
      <c r="F362" s="52"/>
      <c r="G362" s="2"/>
      <c r="H362" s="19">
        <f t="shared" si="23"/>
        <v>0</v>
      </c>
    </row>
    <row r="363" spans="1:8" x14ac:dyDescent="0.25">
      <c r="A363" s="45" t="s">
        <v>8</v>
      </c>
      <c r="B363" s="50"/>
      <c r="C363" s="51"/>
      <c r="D363" s="52"/>
      <c r="E363" s="50">
        <v>5</v>
      </c>
      <c r="F363" s="52"/>
      <c r="G363" s="2"/>
      <c r="H363" s="19">
        <f t="shared" si="23"/>
        <v>5</v>
      </c>
    </row>
    <row r="364" spans="1:8" x14ac:dyDescent="0.25">
      <c r="A364" s="45" t="s">
        <v>53</v>
      </c>
      <c r="B364" s="54"/>
      <c r="C364" s="51"/>
      <c r="D364" s="52"/>
      <c r="E364" s="52"/>
      <c r="F364" s="51"/>
      <c r="G364" s="2"/>
      <c r="H364" s="19">
        <f t="shared" si="23"/>
        <v>0</v>
      </c>
    </row>
    <row r="365" spans="1:8" x14ac:dyDescent="0.25">
      <c r="A365" s="45" t="s">
        <v>83</v>
      </c>
      <c r="B365" s="54"/>
      <c r="C365" s="52"/>
      <c r="D365" s="52"/>
      <c r="E365" s="50">
        <v>3</v>
      </c>
      <c r="F365" s="52">
        <v>1</v>
      </c>
      <c r="G365" s="2"/>
      <c r="H365" s="19">
        <f t="shared" si="23"/>
        <v>4</v>
      </c>
    </row>
    <row r="366" spans="1:8" x14ac:dyDescent="0.25">
      <c r="A366" s="45" t="s">
        <v>50</v>
      </c>
      <c r="B366" s="54"/>
      <c r="C366" s="51"/>
      <c r="D366" s="52"/>
      <c r="E366" s="51"/>
      <c r="F366" s="51">
        <v>1</v>
      </c>
      <c r="G366" s="2"/>
      <c r="H366" s="19">
        <f t="shared" si="23"/>
        <v>1</v>
      </c>
    </row>
    <row r="367" spans="1:8" x14ac:dyDescent="0.25">
      <c r="A367" s="45" t="s">
        <v>42</v>
      </c>
      <c r="B367" s="53"/>
      <c r="C367" s="51"/>
      <c r="D367" s="49">
        <v>1</v>
      </c>
      <c r="E367" s="51"/>
      <c r="F367" s="51"/>
      <c r="G367" s="2"/>
      <c r="H367" s="19">
        <f t="shared" si="23"/>
        <v>1</v>
      </c>
    </row>
    <row r="368" spans="1:8" x14ac:dyDescent="0.25">
      <c r="A368" s="45" t="s">
        <v>4</v>
      </c>
      <c r="B368" s="50"/>
      <c r="C368" s="51"/>
      <c r="D368" s="51"/>
      <c r="E368" s="51"/>
      <c r="F368" s="52"/>
      <c r="G368" s="2"/>
      <c r="H368" s="19">
        <f t="shared" si="23"/>
        <v>0</v>
      </c>
    </row>
    <row r="369" spans="1:8" x14ac:dyDescent="0.25">
      <c r="A369" s="45" t="s">
        <v>13</v>
      </c>
      <c r="B369" s="50"/>
      <c r="C369" s="51"/>
      <c r="D369" s="51"/>
      <c r="E369" s="52"/>
      <c r="F369" s="49">
        <v>1</v>
      </c>
      <c r="G369" s="2"/>
      <c r="H369" s="19">
        <f t="shared" si="23"/>
        <v>1</v>
      </c>
    </row>
    <row r="370" spans="1:8" x14ac:dyDescent="0.25">
      <c r="A370" s="2" t="s">
        <v>24</v>
      </c>
      <c r="B370" s="19">
        <f t="shared" ref="B370:G370" si="24">SUM(B351:B369)</f>
        <v>6</v>
      </c>
      <c r="C370" s="19">
        <f t="shared" si="24"/>
        <v>24</v>
      </c>
      <c r="D370" s="19">
        <f t="shared" si="24"/>
        <v>13957</v>
      </c>
      <c r="E370" s="19">
        <f t="shared" si="24"/>
        <v>3677</v>
      </c>
      <c r="F370" s="19">
        <f t="shared" si="24"/>
        <v>5818</v>
      </c>
      <c r="G370" s="19">
        <f t="shared" si="24"/>
        <v>0</v>
      </c>
      <c r="H370" s="19">
        <f t="shared" si="23"/>
        <v>23482</v>
      </c>
    </row>
    <row r="371" spans="1:8" x14ac:dyDescent="0.25">
      <c r="A371" s="2"/>
      <c r="B371" s="2"/>
      <c r="C371" s="2"/>
      <c r="D371" s="2"/>
      <c r="E371" s="2"/>
      <c r="F371" s="2"/>
      <c r="G371" s="2"/>
      <c r="H371" s="2"/>
    </row>
    <row r="372" spans="1:8" x14ac:dyDescent="0.25">
      <c r="A372" s="77">
        <v>1992</v>
      </c>
      <c r="B372" s="2"/>
      <c r="C372" s="2"/>
      <c r="D372" s="2"/>
      <c r="E372" s="2"/>
      <c r="F372" s="2"/>
      <c r="G372" s="2"/>
      <c r="H372" s="2"/>
    </row>
    <row r="373" spans="1:8" x14ac:dyDescent="0.25">
      <c r="A373" s="78" t="s">
        <v>86</v>
      </c>
      <c r="B373" s="2"/>
      <c r="C373" s="2"/>
      <c r="D373" s="2"/>
      <c r="E373" s="2"/>
      <c r="F373" s="2"/>
      <c r="G373" s="2"/>
      <c r="H373" s="2"/>
    </row>
    <row r="374" spans="1:8" x14ac:dyDescent="0.25">
      <c r="A374" s="2"/>
      <c r="B374" s="46">
        <v>33720</v>
      </c>
      <c r="C374" s="47">
        <v>33725</v>
      </c>
      <c r="D374" s="47">
        <v>33730</v>
      </c>
      <c r="E374" s="47">
        <v>33735</v>
      </c>
      <c r="F374" s="47">
        <v>33740</v>
      </c>
      <c r="G374" s="46">
        <v>33745</v>
      </c>
      <c r="H374" s="76" t="s">
        <v>24</v>
      </c>
    </row>
    <row r="375" spans="1:8" x14ac:dyDescent="0.25">
      <c r="A375" s="45" t="s">
        <v>11</v>
      </c>
      <c r="B375" s="49">
        <v>75</v>
      </c>
      <c r="C375" s="49">
        <v>700</v>
      </c>
      <c r="D375" s="50">
        <v>11000</v>
      </c>
      <c r="E375" s="50">
        <v>5400</v>
      </c>
      <c r="F375" s="50">
        <v>3550</v>
      </c>
      <c r="G375" s="2"/>
      <c r="H375" s="19">
        <f t="shared" ref="H375:H396" si="25">SUM(B375:G375)</f>
        <v>20725</v>
      </c>
    </row>
    <row r="376" spans="1:8" x14ac:dyDescent="0.25">
      <c r="A376" s="45" t="s">
        <v>79</v>
      </c>
      <c r="B376" s="51"/>
      <c r="C376" s="49">
        <v>780</v>
      </c>
      <c r="D376" s="49">
        <v>3500</v>
      </c>
      <c r="E376" s="50">
        <v>2500</v>
      </c>
      <c r="F376" s="49">
        <v>3200</v>
      </c>
      <c r="G376" s="66">
        <v>30</v>
      </c>
      <c r="H376" s="19">
        <f t="shared" si="25"/>
        <v>10010</v>
      </c>
    </row>
    <row r="377" spans="1:8" x14ac:dyDescent="0.25">
      <c r="A377" s="45" t="s">
        <v>14</v>
      </c>
      <c r="B377" s="49">
        <v>4</v>
      </c>
      <c r="C377" s="50">
        <v>350</v>
      </c>
      <c r="D377" s="50">
        <v>2500</v>
      </c>
      <c r="E377" s="50">
        <v>162</v>
      </c>
      <c r="F377" s="50">
        <v>255</v>
      </c>
      <c r="G377" s="2"/>
      <c r="H377" s="19">
        <f t="shared" si="25"/>
        <v>3271</v>
      </c>
    </row>
    <row r="378" spans="1:8" x14ac:dyDescent="0.25">
      <c r="A378" s="45" t="s">
        <v>15</v>
      </c>
      <c r="B378" s="50">
        <v>150</v>
      </c>
      <c r="C378" s="50">
        <v>220</v>
      </c>
      <c r="D378" s="50">
        <v>850</v>
      </c>
      <c r="E378" s="50">
        <v>54</v>
      </c>
      <c r="F378" s="50">
        <v>80</v>
      </c>
      <c r="G378" s="2"/>
      <c r="H378" s="19">
        <f t="shared" si="25"/>
        <v>1354</v>
      </c>
    </row>
    <row r="379" spans="1:8" x14ac:dyDescent="0.25">
      <c r="A379" s="45" t="s">
        <v>80</v>
      </c>
      <c r="B379" s="52"/>
      <c r="C379" s="50">
        <v>30</v>
      </c>
      <c r="D379" s="50">
        <v>575</v>
      </c>
      <c r="E379" s="50">
        <v>500</v>
      </c>
      <c r="F379" s="50">
        <v>625</v>
      </c>
      <c r="G379" s="2"/>
      <c r="H379" s="19">
        <f t="shared" si="25"/>
        <v>1730</v>
      </c>
    </row>
    <row r="380" spans="1:8" x14ac:dyDescent="0.25">
      <c r="A380" s="45" t="s">
        <v>2</v>
      </c>
      <c r="B380" s="50">
        <v>18</v>
      </c>
      <c r="C380" s="50">
        <v>22</v>
      </c>
      <c r="D380" s="50">
        <v>27</v>
      </c>
      <c r="E380" s="49">
        <v>108</v>
      </c>
      <c r="F380" s="49">
        <v>69</v>
      </c>
      <c r="G380" s="2"/>
      <c r="H380" s="19">
        <f t="shared" si="25"/>
        <v>244</v>
      </c>
    </row>
    <row r="381" spans="1:8" x14ac:dyDescent="0.25">
      <c r="A381" s="45" t="s">
        <v>1</v>
      </c>
      <c r="B381" s="51"/>
      <c r="C381" s="50">
        <v>4</v>
      </c>
      <c r="D381" s="51"/>
      <c r="E381" s="50">
        <v>10</v>
      </c>
      <c r="F381" s="50">
        <v>13</v>
      </c>
      <c r="G381" s="2"/>
      <c r="H381" s="19">
        <f t="shared" si="25"/>
        <v>27</v>
      </c>
    </row>
    <row r="382" spans="1:8" x14ac:dyDescent="0.25">
      <c r="A382" s="45" t="s">
        <v>12</v>
      </c>
      <c r="B382" s="51"/>
      <c r="C382" s="49">
        <v>1</v>
      </c>
      <c r="D382" s="51"/>
      <c r="E382" s="50">
        <v>10</v>
      </c>
      <c r="F382" s="49">
        <v>10</v>
      </c>
      <c r="G382" s="2"/>
      <c r="H382" s="19">
        <f t="shared" si="25"/>
        <v>21</v>
      </c>
    </row>
    <row r="383" spans="1:8" x14ac:dyDescent="0.25">
      <c r="A383" s="45" t="s">
        <v>7</v>
      </c>
      <c r="B383" s="51"/>
      <c r="C383" s="49">
        <v>1</v>
      </c>
      <c r="D383" s="49">
        <v>2</v>
      </c>
      <c r="E383" s="49">
        <v>2</v>
      </c>
      <c r="F383" s="50">
        <v>4</v>
      </c>
      <c r="G383" s="2"/>
      <c r="H383" s="19">
        <f t="shared" si="25"/>
        <v>9</v>
      </c>
    </row>
    <row r="384" spans="1:8" x14ac:dyDescent="0.25">
      <c r="A384" s="45" t="s">
        <v>45</v>
      </c>
      <c r="B384" s="51"/>
      <c r="C384" s="51"/>
      <c r="D384" s="49">
        <v>1</v>
      </c>
      <c r="E384" s="49">
        <v>5</v>
      </c>
      <c r="F384" s="49">
        <v>3</v>
      </c>
      <c r="G384" s="2"/>
      <c r="H384" s="19">
        <f t="shared" si="25"/>
        <v>9</v>
      </c>
    </row>
    <row r="385" spans="1:8" x14ac:dyDescent="0.25">
      <c r="A385" s="45" t="s">
        <v>3</v>
      </c>
      <c r="B385" s="49">
        <v>3</v>
      </c>
      <c r="C385" s="50">
        <v>11</v>
      </c>
      <c r="D385" s="49">
        <v>3</v>
      </c>
      <c r="E385" s="52"/>
      <c r="F385" s="52"/>
      <c r="G385" s="2"/>
      <c r="H385" s="19">
        <f t="shared" si="25"/>
        <v>17</v>
      </c>
    </row>
    <row r="386" spans="1:8" x14ac:dyDescent="0.25">
      <c r="A386" s="45" t="s">
        <v>44</v>
      </c>
      <c r="B386" s="52"/>
      <c r="C386" s="52"/>
      <c r="D386" s="65"/>
      <c r="E386" s="65"/>
      <c r="F386" s="59">
        <v>7</v>
      </c>
      <c r="G386" s="2"/>
      <c r="H386" s="19">
        <f t="shared" si="25"/>
        <v>7</v>
      </c>
    </row>
    <row r="387" spans="1:8" x14ac:dyDescent="0.25">
      <c r="A387" s="45" t="s">
        <v>40</v>
      </c>
      <c r="B387" s="51"/>
      <c r="C387" s="52"/>
      <c r="D387" s="52"/>
      <c r="E387" s="52"/>
      <c r="F387" s="50">
        <v>6</v>
      </c>
      <c r="G387" s="2">
        <v>1</v>
      </c>
      <c r="H387" s="19">
        <f t="shared" si="25"/>
        <v>7</v>
      </c>
    </row>
    <row r="388" spans="1:8" x14ac:dyDescent="0.25">
      <c r="A388" s="45" t="s">
        <v>8</v>
      </c>
      <c r="B388" s="51"/>
      <c r="C388" s="51"/>
      <c r="D388" s="51"/>
      <c r="E388" s="50">
        <v>1</v>
      </c>
      <c r="F388" s="50">
        <v>1</v>
      </c>
      <c r="G388" s="2"/>
      <c r="H388" s="19">
        <f t="shared" si="25"/>
        <v>2</v>
      </c>
    </row>
    <row r="389" spans="1:8" x14ac:dyDescent="0.25">
      <c r="A389" s="45" t="s">
        <v>50</v>
      </c>
      <c r="B389" s="52"/>
      <c r="C389" s="52"/>
      <c r="D389" s="52"/>
      <c r="E389" s="50">
        <v>2</v>
      </c>
      <c r="F389" s="52"/>
      <c r="G389" s="2"/>
      <c r="H389" s="19">
        <f t="shared" si="25"/>
        <v>2</v>
      </c>
    </row>
    <row r="390" spans="1:8" x14ac:dyDescent="0.25">
      <c r="A390" s="45" t="s">
        <v>42</v>
      </c>
      <c r="B390" s="51"/>
      <c r="C390" s="52"/>
      <c r="D390" s="52"/>
      <c r="E390" s="50">
        <v>1</v>
      </c>
      <c r="F390" s="52"/>
      <c r="G390" s="2"/>
      <c r="H390" s="19">
        <f t="shared" si="25"/>
        <v>1</v>
      </c>
    </row>
    <row r="391" spans="1:8" x14ac:dyDescent="0.25">
      <c r="A391" s="45" t="s">
        <v>54</v>
      </c>
      <c r="B391" s="51"/>
      <c r="C391" s="51"/>
      <c r="D391" s="51"/>
      <c r="E391" s="51"/>
      <c r="F391" s="51"/>
      <c r="G391" s="2"/>
      <c r="H391" s="19">
        <f t="shared" si="25"/>
        <v>0</v>
      </c>
    </row>
    <row r="392" spans="1:8" x14ac:dyDescent="0.25">
      <c r="A392" s="45" t="s">
        <v>81</v>
      </c>
      <c r="B392" s="51"/>
      <c r="C392" s="51"/>
      <c r="D392" s="51"/>
      <c r="E392" s="51"/>
      <c r="F392" s="51"/>
      <c r="G392" s="2"/>
      <c r="H392" s="19">
        <f t="shared" si="25"/>
        <v>0</v>
      </c>
    </row>
    <row r="393" spans="1:8" x14ac:dyDescent="0.25">
      <c r="A393" s="45" t="s">
        <v>52</v>
      </c>
      <c r="B393" s="51"/>
      <c r="C393" s="51"/>
      <c r="D393" s="51"/>
      <c r="E393" s="51"/>
      <c r="F393" s="51"/>
      <c r="G393" s="2"/>
      <c r="H393" s="19">
        <f t="shared" si="25"/>
        <v>0</v>
      </c>
    </row>
    <row r="394" spans="1:8" x14ac:dyDescent="0.25">
      <c r="A394" s="45" t="s">
        <v>51</v>
      </c>
      <c r="B394" s="51"/>
      <c r="C394" s="51"/>
      <c r="D394" s="52"/>
      <c r="E394" s="51"/>
      <c r="F394" s="51"/>
      <c r="G394" s="2"/>
      <c r="H394" s="19">
        <f t="shared" si="25"/>
        <v>0</v>
      </c>
    </row>
    <row r="395" spans="1:8" x14ac:dyDescent="0.25">
      <c r="A395" s="45" t="s">
        <v>13</v>
      </c>
      <c r="B395" s="51"/>
      <c r="C395" s="51"/>
      <c r="D395" s="66">
        <v>1</v>
      </c>
      <c r="E395" s="67"/>
      <c r="F395" s="52"/>
      <c r="G395" s="2"/>
      <c r="H395" s="19">
        <f t="shared" si="25"/>
        <v>1</v>
      </c>
    </row>
    <row r="396" spans="1:8" x14ac:dyDescent="0.25">
      <c r="A396" s="2" t="s">
        <v>24</v>
      </c>
      <c r="B396" s="19">
        <f t="shared" ref="B396:G396" si="26">SUM(B375:B395)</f>
        <v>250</v>
      </c>
      <c r="C396" s="19">
        <f t="shared" si="26"/>
        <v>2119</v>
      </c>
      <c r="D396" s="19">
        <f t="shared" si="26"/>
        <v>18459</v>
      </c>
      <c r="E396" s="19">
        <f t="shared" si="26"/>
        <v>8755</v>
      </c>
      <c r="F396" s="19">
        <f t="shared" si="26"/>
        <v>7823</v>
      </c>
      <c r="G396" s="19">
        <f t="shared" si="26"/>
        <v>31</v>
      </c>
      <c r="H396" s="19">
        <f t="shared" si="25"/>
        <v>37437</v>
      </c>
    </row>
    <row r="397" spans="1:8" x14ac:dyDescent="0.25">
      <c r="A397" s="2"/>
      <c r="B397" s="2"/>
      <c r="C397" s="2"/>
      <c r="D397" s="2"/>
      <c r="E397" s="2"/>
      <c r="F397" s="2"/>
      <c r="G397" s="2"/>
      <c r="H397" s="2"/>
    </row>
    <row r="398" spans="1:8" x14ac:dyDescent="0.25">
      <c r="A398" s="77">
        <v>1993</v>
      </c>
      <c r="B398" s="2"/>
      <c r="C398" s="2"/>
      <c r="D398" s="2"/>
      <c r="E398" s="2"/>
      <c r="F398" s="2"/>
      <c r="G398" s="2"/>
      <c r="H398" s="2"/>
    </row>
    <row r="399" spans="1:8" x14ac:dyDescent="0.25">
      <c r="A399" s="78" t="s">
        <v>88</v>
      </c>
      <c r="B399" s="2"/>
      <c r="C399" s="2"/>
      <c r="D399" s="2"/>
      <c r="E399" s="2"/>
      <c r="F399" s="2"/>
      <c r="G399" s="2"/>
      <c r="H399" s="2"/>
    </row>
    <row r="400" spans="1:8" x14ac:dyDescent="0.25">
      <c r="A400" s="2"/>
      <c r="B400" s="46">
        <v>34085</v>
      </c>
      <c r="C400" s="47">
        <v>34090</v>
      </c>
      <c r="D400" s="47">
        <v>34095</v>
      </c>
      <c r="E400" s="47">
        <v>34100</v>
      </c>
      <c r="F400" s="47">
        <v>34105</v>
      </c>
      <c r="G400" s="46">
        <v>34110</v>
      </c>
      <c r="H400" s="76" t="s">
        <v>24</v>
      </c>
    </row>
    <row r="401" spans="1:8" x14ac:dyDescent="0.25">
      <c r="A401" s="45" t="s">
        <v>11</v>
      </c>
      <c r="B401" s="51"/>
      <c r="C401" s="51"/>
      <c r="D401" s="50">
        <v>5500</v>
      </c>
      <c r="E401" s="50">
        <v>1000</v>
      </c>
      <c r="F401" s="49">
        <v>700</v>
      </c>
      <c r="G401" s="2"/>
      <c r="H401" s="19">
        <f t="shared" ref="H401:H422" si="27">SUM(B401:G401)</f>
        <v>7200</v>
      </c>
    </row>
    <row r="402" spans="1:8" x14ac:dyDescent="0.25">
      <c r="A402" s="45" t="s">
        <v>79</v>
      </c>
      <c r="B402" s="51"/>
      <c r="C402" s="51"/>
      <c r="D402" s="50">
        <v>600</v>
      </c>
      <c r="E402" s="50">
        <v>600</v>
      </c>
      <c r="F402" s="51"/>
      <c r="G402" s="2"/>
      <c r="H402" s="19">
        <f t="shared" si="27"/>
        <v>1200</v>
      </c>
    </row>
    <row r="403" spans="1:8" x14ac:dyDescent="0.25">
      <c r="A403" s="45" t="s">
        <v>14</v>
      </c>
      <c r="B403" s="51"/>
      <c r="C403" s="51"/>
      <c r="D403" s="50">
        <v>550</v>
      </c>
      <c r="E403" s="50">
        <v>10</v>
      </c>
      <c r="F403" s="50">
        <v>2</v>
      </c>
      <c r="G403" s="2"/>
      <c r="H403" s="19">
        <f t="shared" si="27"/>
        <v>562</v>
      </c>
    </row>
    <row r="404" spans="1:8" x14ac:dyDescent="0.25">
      <c r="A404" s="45" t="s">
        <v>80</v>
      </c>
      <c r="B404" s="51"/>
      <c r="C404" s="51"/>
      <c r="D404" s="50">
        <v>400</v>
      </c>
      <c r="E404" s="49">
        <v>100</v>
      </c>
      <c r="F404" s="51"/>
      <c r="G404" s="2"/>
      <c r="H404" s="19">
        <f t="shared" si="27"/>
        <v>500</v>
      </c>
    </row>
    <row r="405" spans="1:8" x14ac:dyDescent="0.25">
      <c r="A405" s="45" t="s">
        <v>15</v>
      </c>
      <c r="B405" s="51"/>
      <c r="C405" s="51"/>
      <c r="D405" s="50">
        <v>250</v>
      </c>
      <c r="E405" s="50">
        <v>50</v>
      </c>
      <c r="F405" s="50">
        <v>25</v>
      </c>
      <c r="G405" s="2"/>
      <c r="H405" s="19">
        <f t="shared" si="27"/>
        <v>325</v>
      </c>
    </row>
    <row r="406" spans="1:8" x14ac:dyDescent="0.25">
      <c r="A406" s="45" t="s">
        <v>2</v>
      </c>
      <c r="B406" s="51"/>
      <c r="C406" s="51"/>
      <c r="D406" s="50">
        <v>50</v>
      </c>
      <c r="E406" s="50">
        <v>1</v>
      </c>
      <c r="F406" s="52"/>
      <c r="G406" s="2"/>
      <c r="H406" s="19">
        <f t="shared" si="27"/>
        <v>51</v>
      </c>
    </row>
    <row r="407" spans="1:8" x14ac:dyDescent="0.25">
      <c r="A407" s="45" t="s">
        <v>1</v>
      </c>
      <c r="B407" s="51"/>
      <c r="C407" s="51"/>
      <c r="D407" s="50">
        <v>10</v>
      </c>
      <c r="E407" s="50">
        <v>6</v>
      </c>
      <c r="F407" s="49">
        <v>6</v>
      </c>
      <c r="G407" s="2"/>
      <c r="H407" s="19">
        <f t="shared" si="27"/>
        <v>22</v>
      </c>
    </row>
    <row r="408" spans="1:8" x14ac:dyDescent="0.25">
      <c r="A408" s="45" t="s">
        <v>12</v>
      </c>
      <c r="B408" s="51"/>
      <c r="C408" s="51"/>
      <c r="D408" s="50">
        <v>2</v>
      </c>
      <c r="E408" s="52"/>
      <c r="F408" s="52"/>
      <c r="G408" s="2"/>
      <c r="H408" s="19">
        <f t="shared" si="27"/>
        <v>2</v>
      </c>
    </row>
    <row r="409" spans="1:8" x14ac:dyDescent="0.25">
      <c r="A409" s="45" t="s">
        <v>7</v>
      </c>
      <c r="B409" s="51"/>
      <c r="C409" s="51"/>
      <c r="D409" s="51"/>
      <c r="E409" s="51"/>
      <c r="F409" s="51">
        <v>1</v>
      </c>
      <c r="G409" s="2"/>
      <c r="H409" s="19">
        <f t="shared" si="27"/>
        <v>1</v>
      </c>
    </row>
    <row r="410" spans="1:8" x14ac:dyDescent="0.25">
      <c r="A410" s="45" t="s">
        <v>3</v>
      </c>
      <c r="B410" s="51"/>
      <c r="C410" s="51"/>
      <c r="D410" s="49">
        <v>4</v>
      </c>
      <c r="E410" s="51"/>
      <c r="F410" s="51"/>
      <c r="G410" s="2"/>
      <c r="H410" s="19">
        <f t="shared" si="27"/>
        <v>4</v>
      </c>
    </row>
    <row r="411" spans="1:8" x14ac:dyDescent="0.25">
      <c r="A411" s="45" t="s">
        <v>8</v>
      </c>
      <c r="B411" s="51"/>
      <c r="C411" s="51"/>
      <c r="D411" s="49">
        <v>1</v>
      </c>
      <c r="E411" s="51"/>
      <c r="F411" s="51"/>
      <c r="G411" s="2"/>
      <c r="H411" s="19">
        <f t="shared" si="27"/>
        <v>1</v>
      </c>
    </row>
    <row r="412" spans="1:8" x14ac:dyDescent="0.25">
      <c r="A412" s="45" t="s">
        <v>53</v>
      </c>
      <c r="B412" s="51"/>
      <c r="C412" s="51"/>
      <c r="D412" s="49">
        <v>1</v>
      </c>
      <c r="E412" s="51"/>
      <c r="F412" s="51"/>
      <c r="G412" s="2"/>
      <c r="H412" s="19">
        <f t="shared" si="27"/>
        <v>1</v>
      </c>
    </row>
    <row r="413" spans="1:8" x14ac:dyDescent="0.25">
      <c r="A413" s="45" t="s">
        <v>46</v>
      </c>
      <c r="B413" s="51"/>
      <c r="C413" s="51"/>
      <c r="D413" s="52"/>
      <c r="E413" s="51"/>
      <c r="F413" s="51"/>
      <c r="G413" s="2"/>
      <c r="H413" s="19">
        <f t="shared" si="27"/>
        <v>0</v>
      </c>
    </row>
    <row r="414" spans="1:8" x14ac:dyDescent="0.25">
      <c r="A414" s="45" t="s">
        <v>44</v>
      </c>
      <c r="B414" s="51"/>
      <c r="C414" s="51"/>
      <c r="D414" s="49">
        <v>1</v>
      </c>
      <c r="E414" s="51"/>
      <c r="F414" s="51"/>
      <c r="G414" s="2"/>
      <c r="H414" s="19">
        <f t="shared" si="27"/>
        <v>1</v>
      </c>
    </row>
    <row r="415" spans="1:8" x14ac:dyDescent="0.25">
      <c r="A415" s="45" t="s">
        <v>52</v>
      </c>
      <c r="B415" s="51"/>
      <c r="C415" s="51"/>
      <c r="D415" s="51"/>
      <c r="E415" s="51"/>
      <c r="F415" s="51"/>
      <c r="G415" s="2"/>
      <c r="H415" s="19">
        <f t="shared" si="27"/>
        <v>0</v>
      </c>
    </row>
    <row r="416" spans="1:8" x14ac:dyDescent="0.25">
      <c r="A416" s="45" t="s">
        <v>84</v>
      </c>
      <c r="B416" s="51"/>
      <c r="C416" s="51"/>
      <c r="D416" s="52"/>
      <c r="E416" s="51"/>
      <c r="F416" s="51"/>
      <c r="G416" s="2"/>
      <c r="H416" s="19">
        <f t="shared" si="27"/>
        <v>0</v>
      </c>
    </row>
    <row r="417" spans="1:8" x14ac:dyDescent="0.25">
      <c r="A417" s="45" t="s">
        <v>40</v>
      </c>
      <c r="B417" s="51"/>
      <c r="C417" s="51"/>
      <c r="D417" s="50">
        <v>2</v>
      </c>
      <c r="E417" s="51"/>
      <c r="F417" s="51"/>
      <c r="G417" s="2"/>
      <c r="H417" s="19">
        <f t="shared" si="27"/>
        <v>2</v>
      </c>
    </row>
    <row r="418" spans="1:8" x14ac:dyDescent="0.25">
      <c r="A418" s="45" t="s">
        <v>51</v>
      </c>
      <c r="B418" s="51"/>
      <c r="C418" s="51"/>
      <c r="D418" s="52"/>
      <c r="E418" s="51"/>
      <c r="F418" s="51"/>
      <c r="G418" s="2"/>
      <c r="H418" s="19">
        <f t="shared" si="27"/>
        <v>0</v>
      </c>
    </row>
    <row r="419" spans="1:8" x14ac:dyDescent="0.25">
      <c r="A419" s="45" t="s">
        <v>45</v>
      </c>
      <c r="B419" s="51"/>
      <c r="C419" s="51"/>
      <c r="D419" s="51"/>
      <c r="E419" s="51"/>
      <c r="F419" s="51"/>
      <c r="G419" s="2"/>
      <c r="H419" s="19">
        <f t="shared" si="27"/>
        <v>0</v>
      </c>
    </row>
    <row r="420" spans="1:8" x14ac:dyDescent="0.25">
      <c r="A420" s="45" t="s">
        <v>42</v>
      </c>
      <c r="B420" s="51"/>
      <c r="C420" s="51"/>
      <c r="D420" s="52"/>
      <c r="E420" s="51"/>
      <c r="F420" s="51"/>
      <c r="G420" s="2"/>
      <c r="H420" s="19">
        <f t="shared" si="27"/>
        <v>0</v>
      </c>
    </row>
    <row r="421" spans="1:8" x14ac:dyDescent="0.25">
      <c r="A421" s="45" t="s">
        <v>43</v>
      </c>
      <c r="B421" s="51"/>
      <c r="C421" s="51"/>
      <c r="D421" s="51"/>
      <c r="E421" s="51"/>
      <c r="F421" s="51"/>
      <c r="G421" s="2"/>
      <c r="H421" s="19">
        <f t="shared" si="27"/>
        <v>0</v>
      </c>
    </row>
    <row r="422" spans="1:8" x14ac:dyDescent="0.25">
      <c r="A422" s="2" t="s">
        <v>24</v>
      </c>
      <c r="B422" s="19">
        <f t="shared" ref="B422:G422" si="28">SUM(B401:B421)</f>
        <v>0</v>
      </c>
      <c r="C422" s="19">
        <f t="shared" si="28"/>
        <v>0</v>
      </c>
      <c r="D422" s="19">
        <f t="shared" si="28"/>
        <v>7371</v>
      </c>
      <c r="E422" s="19">
        <f t="shared" si="28"/>
        <v>1767</v>
      </c>
      <c r="F422" s="19">
        <f t="shared" si="28"/>
        <v>734</v>
      </c>
      <c r="G422" s="19">
        <f t="shared" si="28"/>
        <v>0</v>
      </c>
      <c r="H422" s="19">
        <f t="shared" si="27"/>
        <v>9872</v>
      </c>
    </row>
    <row r="423" spans="1:8" x14ac:dyDescent="0.25">
      <c r="A423" s="2"/>
      <c r="B423" s="2"/>
      <c r="C423" s="2"/>
      <c r="D423" s="2"/>
      <c r="E423" s="2"/>
      <c r="F423" s="2"/>
      <c r="G423" s="2"/>
      <c r="H423" s="2"/>
    </row>
    <row r="424" spans="1:8" x14ac:dyDescent="0.25">
      <c r="A424" s="77">
        <v>1994</v>
      </c>
      <c r="B424" s="2"/>
      <c r="C424" s="2"/>
      <c r="D424" s="2"/>
      <c r="E424" s="2"/>
      <c r="F424" s="2"/>
      <c r="G424" s="2"/>
      <c r="H424" s="2"/>
    </row>
    <row r="425" spans="1:8" x14ac:dyDescent="0.25">
      <c r="A425" s="78" t="s">
        <v>88</v>
      </c>
      <c r="B425" s="2"/>
      <c r="C425" s="2"/>
      <c r="D425" s="2"/>
      <c r="E425" s="2"/>
      <c r="F425" s="2"/>
      <c r="G425" s="2"/>
      <c r="H425" s="2"/>
    </row>
    <row r="426" spans="1:8" x14ac:dyDescent="0.25">
      <c r="A426" s="2"/>
      <c r="B426" s="47">
        <v>34450</v>
      </c>
      <c r="C426" s="47">
        <v>34455</v>
      </c>
      <c r="D426" s="47">
        <v>34460</v>
      </c>
      <c r="E426" s="47">
        <v>34465</v>
      </c>
      <c r="F426" s="47">
        <v>34470</v>
      </c>
      <c r="G426" s="46">
        <v>34475</v>
      </c>
      <c r="H426" s="76" t="s">
        <v>24</v>
      </c>
    </row>
    <row r="427" spans="1:8" x14ac:dyDescent="0.25">
      <c r="A427" s="45" t="s">
        <v>11</v>
      </c>
      <c r="B427" s="50">
        <v>6</v>
      </c>
      <c r="C427" s="50">
        <v>4655</v>
      </c>
      <c r="D427" s="50">
        <v>8052</v>
      </c>
      <c r="E427" s="50">
        <v>3660</v>
      </c>
      <c r="F427" s="50">
        <v>1096</v>
      </c>
      <c r="G427" s="2"/>
      <c r="H427" s="19">
        <f t="shared" ref="H427:H450" si="29">SUM(B427:G427)</f>
        <v>17469</v>
      </c>
    </row>
    <row r="428" spans="1:8" x14ac:dyDescent="0.25">
      <c r="A428" s="45" t="s">
        <v>79</v>
      </c>
      <c r="B428" s="65"/>
      <c r="C428" s="59">
        <v>340</v>
      </c>
      <c r="D428" s="59">
        <v>410</v>
      </c>
      <c r="E428" s="59">
        <v>80</v>
      </c>
      <c r="F428" s="2"/>
      <c r="G428" s="2"/>
      <c r="H428" s="19">
        <f t="shared" si="29"/>
        <v>830</v>
      </c>
    </row>
    <row r="429" spans="1:8" x14ac:dyDescent="0.25">
      <c r="A429" s="45" t="s">
        <v>14</v>
      </c>
      <c r="B429" s="59">
        <v>2</v>
      </c>
      <c r="C429" s="59">
        <v>139</v>
      </c>
      <c r="D429" s="59">
        <v>275</v>
      </c>
      <c r="E429" s="59">
        <v>171</v>
      </c>
      <c r="F429" s="59">
        <v>55</v>
      </c>
      <c r="G429" s="2"/>
      <c r="H429" s="19">
        <f t="shared" si="29"/>
        <v>642</v>
      </c>
    </row>
    <row r="430" spans="1:8" x14ac:dyDescent="0.25">
      <c r="A430" s="45" t="s">
        <v>80</v>
      </c>
      <c r="B430" s="70">
        <v>3</v>
      </c>
      <c r="C430" s="70">
        <v>38</v>
      </c>
      <c r="D430" s="71">
        <v>156</v>
      </c>
      <c r="E430" s="70">
        <v>61</v>
      </c>
      <c r="F430" s="70">
        <v>4</v>
      </c>
      <c r="G430" s="2"/>
      <c r="H430" s="19">
        <f t="shared" si="29"/>
        <v>262</v>
      </c>
    </row>
    <row r="431" spans="1:8" x14ac:dyDescent="0.25">
      <c r="A431" s="45" t="s">
        <v>15</v>
      </c>
      <c r="B431" s="2"/>
      <c r="C431" s="70">
        <v>50</v>
      </c>
      <c r="D431" s="70">
        <v>40</v>
      </c>
      <c r="E431" s="70">
        <v>75</v>
      </c>
      <c r="F431" s="70">
        <v>10</v>
      </c>
      <c r="G431" s="2"/>
      <c r="H431" s="19">
        <f t="shared" si="29"/>
        <v>175</v>
      </c>
    </row>
    <row r="432" spans="1:8" x14ac:dyDescent="0.25">
      <c r="A432" s="45" t="s">
        <v>40</v>
      </c>
      <c r="B432" s="69"/>
      <c r="C432" s="2"/>
      <c r="D432" s="25"/>
      <c r="E432" s="2"/>
      <c r="F432" s="2"/>
      <c r="G432" s="2"/>
      <c r="H432" s="19">
        <f t="shared" si="29"/>
        <v>0</v>
      </c>
    </row>
    <row r="433" spans="1:8" x14ac:dyDescent="0.25">
      <c r="A433" s="45" t="s">
        <v>2</v>
      </c>
      <c r="B433" s="59">
        <v>1</v>
      </c>
      <c r="C433" s="59">
        <v>58</v>
      </c>
      <c r="D433" s="70">
        <v>13</v>
      </c>
      <c r="E433" s="70">
        <v>7</v>
      </c>
      <c r="F433" s="2"/>
      <c r="G433" s="2"/>
      <c r="H433" s="19">
        <f t="shared" si="29"/>
        <v>79</v>
      </c>
    </row>
    <row r="434" spans="1:8" x14ac:dyDescent="0.25">
      <c r="A434" s="45" t="s">
        <v>1</v>
      </c>
      <c r="B434" s="70">
        <v>2</v>
      </c>
      <c r="C434" s="2"/>
      <c r="D434" s="70">
        <v>6</v>
      </c>
      <c r="E434" s="70">
        <v>10</v>
      </c>
      <c r="F434" s="70">
        <v>10</v>
      </c>
      <c r="G434" s="2"/>
      <c r="H434" s="19">
        <f t="shared" si="29"/>
        <v>28</v>
      </c>
    </row>
    <row r="435" spans="1:8" x14ac:dyDescent="0.25">
      <c r="A435" s="45" t="s">
        <v>17</v>
      </c>
      <c r="B435" s="70"/>
      <c r="C435" s="2"/>
      <c r="D435" s="74">
        <v>100</v>
      </c>
      <c r="E435" s="2"/>
      <c r="F435" s="2"/>
      <c r="G435" s="2"/>
      <c r="H435" s="19">
        <f t="shared" si="29"/>
        <v>100</v>
      </c>
    </row>
    <row r="436" spans="1:8" x14ac:dyDescent="0.25">
      <c r="A436" s="45" t="s">
        <v>12</v>
      </c>
      <c r="B436" s="70">
        <v>15</v>
      </c>
      <c r="C436" s="70">
        <v>5</v>
      </c>
      <c r="D436" s="65"/>
      <c r="E436" s="2"/>
      <c r="F436" s="2"/>
      <c r="G436" s="2"/>
      <c r="H436" s="19">
        <f t="shared" si="29"/>
        <v>20</v>
      </c>
    </row>
    <row r="437" spans="1:8" x14ac:dyDescent="0.25">
      <c r="A437" s="45" t="s">
        <v>84</v>
      </c>
      <c r="B437" s="65"/>
      <c r="C437" s="2"/>
      <c r="D437" s="70">
        <v>7</v>
      </c>
      <c r="E437" s="2"/>
      <c r="F437" s="2"/>
      <c r="G437" s="2"/>
      <c r="H437" s="19">
        <f t="shared" si="29"/>
        <v>7</v>
      </c>
    </row>
    <row r="438" spans="1:8" x14ac:dyDescent="0.25">
      <c r="A438" s="45" t="s">
        <v>44</v>
      </c>
      <c r="B438" s="65"/>
      <c r="C438" s="2"/>
      <c r="D438" s="59">
        <v>5</v>
      </c>
      <c r="E438" s="70">
        <v>3</v>
      </c>
      <c r="F438" s="2"/>
      <c r="G438" s="2"/>
      <c r="H438" s="19">
        <f t="shared" si="29"/>
        <v>8</v>
      </c>
    </row>
    <row r="439" spans="1:8" x14ac:dyDescent="0.25">
      <c r="A439" s="45" t="s">
        <v>42</v>
      </c>
      <c r="B439" s="65"/>
      <c r="C439" s="2"/>
      <c r="D439" s="71">
        <v>2</v>
      </c>
      <c r="E439" s="2"/>
      <c r="F439" s="2"/>
      <c r="G439" s="2"/>
      <c r="H439" s="19">
        <f t="shared" si="29"/>
        <v>2</v>
      </c>
    </row>
    <row r="440" spans="1:8" x14ac:dyDescent="0.25">
      <c r="A440" s="45" t="s">
        <v>8</v>
      </c>
      <c r="B440" s="65"/>
      <c r="C440" s="2"/>
      <c r="D440" s="2"/>
      <c r="E440" s="70">
        <v>1</v>
      </c>
      <c r="F440" s="70">
        <v>1</v>
      </c>
      <c r="G440" s="2"/>
      <c r="H440" s="19">
        <f t="shared" si="29"/>
        <v>2</v>
      </c>
    </row>
    <row r="441" spans="1:8" x14ac:dyDescent="0.25">
      <c r="A441" s="45" t="s">
        <v>7</v>
      </c>
      <c r="B441" s="66"/>
      <c r="C441" s="66"/>
      <c r="D441" s="50"/>
      <c r="E441" s="50"/>
      <c r="F441" s="66"/>
      <c r="G441" s="2"/>
      <c r="H441" s="19">
        <f t="shared" si="29"/>
        <v>0</v>
      </c>
    </row>
    <row r="442" spans="1:8" x14ac:dyDescent="0.25">
      <c r="A442" s="45" t="s">
        <v>53</v>
      </c>
      <c r="B442" s="59"/>
      <c r="C442" s="2"/>
      <c r="D442" s="59">
        <v>2</v>
      </c>
      <c r="E442" s="65"/>
      <c r="F442" s="65"/>
      <c r="G442" s="2"/>
      <c r="H442" s="19">
        <f t="shared" si="29"/>
        <v>2</v>
      </c>
    </row>
    <row r="443" spans="1:8" x14ac:dyDescent="0.25">
      <c r="A443" s="45" t="s">
        <v>45</v>
      </c>
      <c r="B443" s="2"/>
      <c r="C443" s="2"/>
      <c r="D443" s="75">
        <v>1</v>
      </c>
      <c r="E443" s="2"/>
      <c r="F443" s="2"/>
      <c r="G443" s="2"/>
      <c r="H443" s="19">
        <f t="shared" si="29"/>
        <v>1</v>
      </c>
    </row>
    <row r="444" spans="1:8" x14ac:dyDescent="0.25">
      <c r="A444" s="45" t="s">
        <v>32</v>
      </c>
      <c r="B444" s="2"/>
      <c r="C444" s="65"/>
      <c r="D444" s="65"/>
      <c r="E444" s="65"/>
      <c r="F444" s="65"/>
      <c r="G444" s="2"/>
      <c r="H444" s="19">
        <f t="shared" si="29"/>
        <v>0</v>
      </c>
    </row>
    <row r="445" spans="1:8" x14ac:dyDescent="0.25">
      <c r="A445" s="45" t="s">
        <v>52</v>
      </c>
      <c r="B445" s="2"/>
      <c r="C445" s="2"/>
      <c r="D445" s="2"/>
      <c r="E445" s="2"/>
      <c r="F445" s="2"/>
      <c r="G445" s="2"/>
      <c r="H445" s="19">
        <f t="shared" si="29"/>
        <v>0</v>
      </c>
    </row>
    <row r="446" spans="1:8" x14ac:dyDescent="0.25">
      <c r="A446" s="45" t="s">
        <v>51</v>
      </c>
      <c r="B446" s="2"/>
      <c r="C446" s="65"/>
      <c r="D446" s="74">
        <v>1</v>
      </c>
      <c r="E446" s="65"/>
      <c r="F446" s="2"/>
      <c r="G446" s="2"/>
      <c r="H446" s="19">
        <f t="shared" si="29"/>
        <v>1</v>
      </c>
    </row>
    <row r="447" spans="1:8" x14ac:dyDescent="0.25">
      <c r="A447" s="45" t="s">
        <v>4</v>
      </c>
      <c r="B447" s="2"/>
      <c r="C447" s="2"/>
      <c r="D447" s="2"/>
      <c r="E447" s="65"/>
      <c r="F447" s="65"/>
      <c r="G447" s="2"/>
      <c r="H447" s="19">
        <f t="shared" si="29"/>
        <v>0</v>
      </c>
    </row>
    <row r="448" spans="1:8" x14ac:dyDescent="0.25">
      <c r="A448" s="45" t="s">
        <v>13</v>
      </c>
      <c r="B448" s="59"/>
      <c r="C448" s="65"/>
      <c r="D448" s="65"/>
      <c r="E448" s="65"/>
      <c r="F448" s="65"/>
      <c r="G448" s="2"/>
      <c r="H448" s="19">
        <f t="shared" si="29"/>
        <v>0</v>
      </c>
    </row>
    <row r="449" spans="1:8" x14ac:dyDescent="0.25">
      <c r="A449" s="45" t="s">
        <v>85</v>
      </c>
      <c r="B449" s="65"/>
      <c r="C449" s="65"/>
      <c r="D449" s="65"/>
      <c r="E449" s="65"/>
      <c r="F449" s="65"/>
      <c r="G449" s="2"/>
      <c r="H449" s="19">
        <f t="shared" si="29"/>
        <v>0</v>
      </c>
    </row>
    <row r="450" spans="1:8" x14ac:dyDescent="0.25">
      <c r="A450" s="2" t="s">
        <v>24</v>
      </c>
      <c r="B450" s="19">
        <f t="shared" ref="B450:G450" si="30">SUM(B427:B449)</f>
        <v>29</v>
      </c>
      <c r="C450" s="19">
        <f t="shared" si="30"/>
        <v>5285</v>
      </c>
      <c r="D450" s="19">
        <f t="shared" si="30"/>
        <v>9070</v>
      </c>
      <c r="E450" s="19">
        <f t="shared" si="30"/>
        <v>4068</v>
      </c>
      <c r="F450" s="19">
        <f t="shared" si="30"/>
        <v>1176</v>
      </c>
      <c r="G450" s="19">
        <f t="shared" si="30"/>
        <v>0</v>
      </c>
      <c r="H450" s="19">
        <f t="shared" si="29"/>
        <v>19628</v>
      </c>
    </row>
    <row r="453" spans="1:8" x14ac:dyDescent="0.25">
      <c r="A453" s="1" t="s">
        <v>110</v>
      </c>
    </row>
    <row r="455" spans="1:8" x14ac:dyDescent="0.25">
      <c r="A455" s="44" t="s">
        <v>91</v>
      </c>
      <c r="B455" s="44"/>
      <c r="C455" s="44"/>
      <c r="D455" s="2"/>
      <c r="E455" s="2"/>
      <c r="F455" s="2"/>
      <c r="G455" s="2"/>
      <c r="H455" s="2"/>
    </row>
    <row r="456" spans="1:8" x14ac:dyDescent="0.25">
      <c r="A456" s="61"/>
      <c r="B456" s="61"/>
      <c r="C456" s="61"/>
      <c r="D456" s="61"/>
      <c r="E456" s="61"/>
      <c r="F456" s="61"/>
      <c r="G456" s="61"/>
      <c r="H456" s="2"/>
    </row>
    <row r="457" spans="1:8" x14ac:dyDescent="0.25">
      <c r="A457" s="2" t="s">
        <v>109</v>
      </c>
      <c r="B457" s="61"/>
      <c r="C457" s="61"/>
      <c r="D457" s="61" t="s">
        <v>29</v>
      </c>
      <c r="E457" s="61"/>
      <c r="F457" s="61"/>
      <c r="G457" s="61"/>
      <c r="H457" s="2"/>
    </row>
    <row r="458" spans="1:8" x14ac:dyDescent="0.25">
      <c r="A458" s="1"/>
      <c r="B458" s="47"/>
      <c r="C458" s="47"/>
      <c r="D458" s="47"/>
      <c r="E458" s="47"/>
      <c r="F458" s="47"/>
      <c r="G458" s="47"/>
      <c r="H458" s="2"/>
    </row>
    <row r="459" spans="1:8" x14ac:dyDescent="0.25">
      <c r="A459" s="59"/>
      <c r="B459" s="59" t="s">
        <v>20</v>
      </c>
      <c r="C459" s="59" t="s">
        <v>21</v>
      </c>
      <c r="D459" s="59"/>
      <c r="E459" s="2"/>
      <c r="F459" s="59"/>
      <c r="G459" s="59"/>
      <c r="H459" s="2"/>
    </row>
    <row r="460" spans="1:8" x14ac:dyDescent="0.25">
      <c r="A460" s="4" t="s">
        <v>19</v>
      </c>
      <c r="B460" s="4">
        <v>26</v>
      </c>
      <c r="C460" s="4">
        <v>1</v>
      </c>
      <c r="D460" s="4">
        <v>6</v>
      </c>
      <c r="E460" s="4">
        <v>11</v>
      </c>
      <c r="F460" s="4">
        <v>16</v>
      </c>
      <c r="G460" s="4">
        <v>21</v>
      </c>
      <c r="H460" s="4" t="s">
        <v>24</v>
      </c>
    </row>
    <row r="461" spans="1:8" x14ac:dyDescent="0.25">
      <c r="A461" s="2" t="s">
        <v>11</v>
      </c>
      <c r="B461" s="51">
        <v>0</v>
      </c>
      <c r="C461" s="51">
        <v>0</v>
      </c>
      <c r="D461" s="51">
        <v>1326</v>
      </c>
      <c r="E461" s="51">
        <v>814</v>
      </c>
      <c r="F461" s="51">
        <v>942</v>
      </c>
      <c r="G461" s="2">
        <v>146</v>
      </c>
      <c r="H461" s="51">
        <f>SUM(B461:G461)</f>
        <v>3228</v>
      </c>
    </row>
    <row r="462" spans="1:8" x14ac:dyDescent="0.25">
      <c r="A462" s="2" t="s">
        <v>17</v>
      </c>
      <c r="B462" s="51">
        <v>0</v>
      </c>
      <c r="C462" s="51">
        <v>40</v>
      </c>
      <c r="D462" s="51">
        <v>500</v>
      </c>
      <c r="E462" s="51">
        <v>1000</v>
      </c>
      <c r="F462" s="51">
        <v>84</v>
      </c>
      <c r="G462" s="2">
        <v>6</v>
      </c>
      <c r="H462" s="51">
        <f t="shared" ref="H462:H485" si="31">SUM(B462:G462)</f>
        <v>1630</v>
      </c>
    </row>
    <row r="463" spans="1:8" x14ac:dyDescent="0.25">
      <c r="A463" s="2" t="s">
        <v>14</v>
      </c>
      <c r="B463" s="51">
        <v>0</v>
      </c>
      <c r="C463" s="51">
        <v>40</v>
      </c>
      <c r="D463" s="51">
        <v>500</v>
      </c>
      <c r="E463" s="51">
        <v>420</v>
      </c>
      <c r="F463" s="51">
        <v>120</v>
      </c>
      <c r="G463" s="2">
        <v>12</v>
      </c>
      <c r="H463" s="51">
        <f t="shared" si="31"/>
        <v>1092</v>
      </c>
    </row>
    <row r="464" spans="1:8" x14ac:dyDescent="0.25">
      <c r="A464" s="2" t="s">
        <v>2</v>
      </c>
      <c r="B464" s="51">
        <v>5</v>
      </c>
      <c r="C464" s="51">
        <v>68</v>
      </c>
      <c r="D464" s="51">
        <v>37</v>
      </c>
      <c r="E464" s="51">
        <v>51</v>
      </c>
      <c r="F464" s="51">
        <v>14</v>
      </c>
      <c r="G464" s="2">
        <v>2</v>
      </c>
      <c r="H464" s="51">
        <f t="shared" si="31"/>
        <v>177</v>
      </c>
    </row>
    <row r="465" spans="1:8" x14ac:dyDescent="0.25">
      <c r="A465" s="2" t="s">
        <v>9</v>
      </c>
      <c r="B465" s="51">
        <v>0</v>
      </c>
      <c r="C465" s="51">
        <v>23</v>
      </c>
      <c r="D465" s="51">
        <v>29</v>
      </c>
      <c r="E465" s="51">
        <v>4</v>
      </c>
      <c r="F465" s="51">
        <v>106</v>
      </c>
      <c r="G465" s="2">
        <v>110</v>
      </c>
      <c r="H465" s="51">
        <f t="shared" si="31"/>
        <v>272</v>
      </c>
    </row>
    <row r="466" spans="1:8" x14ac:dyDescent="0.25">
      <c r="A466" s="2" t="s">
        <v>12</v>
      </c>
      <c r="B466" s="51">
        <v>0</v>
      </c>
      <c r="C466" s="51">
        <v>0</v>
      </c>
      <c r="D466" s="51">
        <v>44</v>
      </c>
      <c r="E466" s="51">
        <v>49</v>
      </c>
      <c r="F466" s="51">
        <v>43</v>
      </c>
      <c r="G466" s="2"/>
      <c r="H466" s="51">
        <f t="shared" si="31"/>
        <v>136</v>
      </c>
    </row>
    <row r="467" spans="1:8" x14ac:dyDescent="0.25">
      <c r="A467" s="2" t="s">
        <v>1</v>
      </c>
      <c r="B467" s="51">
        <v>0</v>
      </c>
      <c r="C467" s="51">
        <v>0</v>
      </c>
      <c r="D467" s="51">
        <v>15</v>
      </c>
      <c r="E467" s="51">
        <v>81</v>
      </c>
      <c r="F467" s="51">
        <v>34</v>
      </c>
      <c r="G467" s="2">
        <v>34</v>
      </c>
      <c r="H467" s="51">
        <f t="shared" si="31"/>
        <v>164</v>
      </c>
    </row>
    <row r="468" spans="1:8" x14ac:dyDescent="0.25">
      <c r="A468" s="2" t="s">
        <v>15</v>
      </c>
      <c r="B468" s="51">
        <v>0</v>
      </c>
      <c r="C468" s="51">
        <v>0</v>
      </c>
      <c r="D468" s="51">
        <v>0</v>
      </c>
      <c r="E468" s="51">
        <v>119</v>
      </c>
      <c r="F468" s="51">
        <v>5</v>
      </c>
      <c r="G468" s="2">
        <v>1</v>
      </c>
      <c r="H468" s="51">
        <f t="shared" si="31"/>
        <v>125</v>
      </c>
    </row>
    <row r="469" spans="1:8" x14ac:dyDescent="0.25">
      <c r="A469" s="2" t="s">
        <v>18</v>
      </c>
      <c r="B469" s="51">
        <v>0</v>
      </c>
      <c r="C469" s="51">
        <v>1</v>
      </c>
      <c r="D469" s="51">
        <v>103</v>
      </c>
      <c r="E469" s="51">
        <v>0</v>
      </c>
      <c r="F469" s="51">
        <v>0</v>
      </c>
      <c r="G469" s="2"/>
      <c r="H469" s="51">
        <f t="shared" si="31"/>
        <v>104</v>
      </c>
    </row>
    <row r="470" spans="1:8" x14ac:dyDescent="0.25">
      <c r="A470" s="2" t="s">
        <v>74</v>
      </c>
      <c r="B470" s="51">
        <v>0</v>
      </c>
      <c r="C470" s="51">
        <v>0</v>
      </c>
      <c r="D470" s="51">
        <v>65</v>
      </c>
      <c r="E470" s="51">
        <v>17</v>
      </c>
      <c r="F470" s="51">
        <v>17</v>
      </c>
      <c r="G470" s="2"/>
      <c r="H470" s="51">
        <f t="shared" si="31"/>
        <v>99</v>
      </c>
    </row>
    <row r="471" spans="1:8" x14ac:dyDescent="0.25">
      <c r="A471" s="2" t="s">
        <v>10</v>
      </c>
      <c r="B471" s="51">
        <v>0</v>
      </c>
      <c r="C471" s="51">
        <v>7</v>
      </c>
      <c r="D471" s="51">
        <v>15</v>
      </c>
      <c r="E471" s="51">
        <v>49</v>
      </c>
      <c r="F471" s="51">
        <v>10</v>
      </c>
      <c r="G471" s="2"/>
      <c r="H471" s="51">
        <f t="shared" si="31"/>
        <v>81</v>
      </c>
    </row>
    <row r="472" spans="1:8" x14ac:dyDescent="0.25">
      <c r="A472" s="65" t="s">
        <v>51</v>
      </c>
      <c r="B472" s="51">
        <v>0</v>
      </c>
      <c r="C472" s="51">
        <v>0</v>
      </c>
      <c r="D472" s="51">
        <v>18</v>
      </c>
      <c r="E472" s="51">
        <v>0</v>
      </c>
      <c r="F472" s="51">
        <v>0</v>
      </c>
      <c r="G472" s="2"/>
      <c r="H472" s="51">
        <f t="shared" si="31"/>
        <v>18</v>
      </c>
    </row>
    <row r="473" spans="1:8" x14ac:dyDescent="0.25">
      <c r="A473" s="2" t="s">
        <v>3</v>
      </c>
      <c r="B473" s="51">
        <v>1</v>
      </c>
      <c r="C473" s="51">
        <v>4</v>
      </c>
      <c r="D473" s="51">
        <v>2</v>
      </c>
      <c r="E473" s="51">
        <v>5</v>
      </c>
      <c r="F473" s="51">
        <v>5</v>
      </c>
      <c r="G473" s="51">
        <v>3</v>
      </c>
      <c r="H473" s="51">
        <f t="shared" si="31"/>
        <v>20</v>
      </c>
    </row>
    <row r="474" spans="1:8" x14ac:dyDescent="0.25">
      <c r="A474" s="2" t="s">
        <v>43</v>
      </c>
      <c r="B474" s="51">
        <v>0</v>
      </c>
      <c r="C474" s="51">
        <v>2</v>
      </c>
      <c r="D474" s="51">
        <v>2</v>
      </c>
      <c r="E474" s="51">
        <v>4</v>
      </c>
      <c r="F474" s="51">
        <v>3</v>
      </c>
      <c r="G474" s="2"/>
      <c r="H474" s="51">
        <f t="shared" si="31"/>
        <v>11</v>
      </c>
    </row>
    <row r="475" spans="1:8" x14ac:dyDescent="0.25">
      <c r="A475" s="2" t="s">
        <v>7</v>
      </c>
      <c r="B475" s="51">
        <v>0</v>
      </c>
      <c r="C475" s="51">
        <v>1</v>
      </c>
      <c r="D475" s="51">
        <v>0</v>
      </c>
      <c r="E475" s="51">
        <v>9</v>
      </c>
      <c r="F475" s="51">
        <v>0</v>
      </c>
      <c r="G475" s="2"/>
      <c r="H475" s="51">
        <f t="shared" si="31"/>
        <v>10</v>
      </c>
    </row>
    <row r="476" spans="1:8" x14ac:dyDescent="0.25">
      <c r="A476" s="2" t="s">
        <v>8</v>
      </c>
      <c r="B476" s="51">
        <v>0</v>
      </c>
      <c r="C476" s="51">
        <v>0</v>
      </c>
      <c r="D476" s="51">
        <v>0</v>
      </c>
      <c r="E476" s="51">
        <v>1</v>
      </c>
      <c r="F476" s="51">
        <v>8</v>
      </c>
      <c r="G476" s="2">
        <v>2</v>
      </c>
      <c r="H476" s="51">
        <f t="shared" si="31"/>
        <v>11</v>
      </c>
    </row>
    <row r="477" spans="1:8" x14ac:dyDescent="0.25">
      <c r="A477" s="2" t="s">
        <v>41</v>
      </c>
      <c r="B477" s="51">
        <v>0</v>
      </c>
      <c r="C477" s="51">
        <v>0</v>
      </c>
      <c r="D477" s="51">
        <v>4</v>
      </c>
      <c r="E477" s="51">
        <v>0</v>
      </c>
      <c r="F477" s="51">
        <v>0</v>
      </c>
      <c r="G477" s="2"/>
      <c r="H477" s="51">
        <f t="shared" si="31"/>
        <v>4</v>
      </c>
    </row>
    <row r="478" spans="1:8" x14ac:dyDescent="0.25">
      <c r="A478" s="2" t="s">
        <v>45</v>
      </c>
      <c r="B478" s="51">
        <v>0</v>
      </c>
      <c r="C478" s="51">
        <v>0</v>
      </c>
      <c r="D478" s="51">
        <v>0</v>
      </c>
      <c r="E478" s="51">
        <v>1</v>
      </c>
      <c r="F478" s="51">
        <v>2</v>
      </c>
      <c r="G478" s="2"/>
      <c r="H478" s="51">
        <f t="shared" si="31"/>
        <v>3</v>
      </c>
    </row>
    <row r="479" spans="1:8" x14ac:dyDescent="0.25">
      <c r="A479" s="79" t="s">
        <v>50</v>
      </c>
      <c r="B479" s="51">
        <v>0</v>
      </c>
      <c r="C479" s="51">
        <v>0</v>
      </c>
      <c r="D479" s="51">
        <v>0</v>
      </c>
      <c r="E479" s="51">
        <v>3</v>
      </c>
      <c r="F479" s="51">
        <v>0</v>
      </c>
      <c r="G479" s="2"/>
      <c r="H479" s="51">
        <f t="shared" si="31"/>
        <v>3</v>
      </c>
    </row>
    <row r="480" spans="1:8" x14ac:dyDescent="0.25">
      <c r="A480" s="2" t="s">
        <v>42</v>
      </c>
      <c r="B480" s="51">
        <v>0</v>
      </c>
      <c r="C480" s="51">
        <v>0</v>
      </c>
      <c r="D480" s="51">
        <v>0</v>
      </c>
      <c r="E480" s="51">
        <v>1</v>
      </c>
      <c r="F480" s="51">
        <v>2</v>
      </c>
      <c r="G480" s="2"/>
      <c r="H480" s="51">
        <f t="shared" si="31"/>
        <v>3</v>
      </c>
    </row>
    <row r="481" spans="1:8" x14ac:dyDescent="0.25">
      <c r="A481" s="2" t="s">
        <v>44</v>
      </c>
      <c r="B481" s="51">
        <v>0</v>
      </c>
      <c r="C481" s="51">
        <v>0</v>
      </c>
      <c r="D481" s="51">
        <v>0</v>
      </c>
      <c r="E481" s="51">
        <v>1</v>
      </c>
      <c r="F481" s="51">
        <v>0</v>
      </c>
      <c r="G481" s="2"/>
      <c r="H481" s="51">
        <f t="shared" si="31"/>
        <v>1</v>
      </c>
    </row>
    <row r="482" spans="1:8" x14ac:dyDescent="0.25">
      <c r="A482" s="2" t="s">
        <v>32</v>
      </c>
      <c r="B482" s="51">
        <v>0</v>
      </c>
      <c r="C482" s="51">
        <v>0</v>
      </c>
      <c r="D482" s="51">
        <v>0</v>
      </c>
      <c r="E482" s="51">
        <v>1</v>
      </c>
      <c r="F482" s="51">
        <v>0</v>
      </c>
      <c r="G482" s="2"/>
      <c r="H482" s="51">
        <f t="shared" si="31"/>
        <v>1</v>
      </c>
    </row>
    <row r="483" spans="1:8" x14ac:dyDescent="0.25">
      <c r="A483" s="2" t="s">
        <v>52</v>
      </c>
      <c r="B483" s="51">
        <v>0</v>
      </c>
      <c r="C483" s="51">
        <v>0</v>
      </c>
      <c r="D483" s="51">
        <v>0</v>
      </c>
      <c r="E483" s="51">
        <v>0</v>
      </c>
      <c r="F483" s="51">
        <v>1</v>
      </c>
      <c r="G483" s="2"/>
      <c r="H483" s="51">
        <f t="shared" si="31"/>
        <v>1</v>
      </c>
    </row>
    <row r="484" spans="1:8" x14ac:dyDescent="0.25">
      <c r="A484" s="2" t="s">
        <v>16</v>
      </c>
      <c r="B484" s="51">
        <v>0</v>
      </c>
      <c r="C484" s="51">
        <v>0</v>
      </c>
      <c r="D484" s="51">
        <v>1</v>
      </c>
      <c r="E484" s="51">
        <v>0</v>
      </c>
      <c r="F484" s="51">
        <v>0</v>
      </c>
      <c r="G484" s="2"/>
      <c r="H484" s="51">
        <f t="shared" si="31"/>
        <v>1</v>
      </c>
    </row>
    <row r="485" spans="1:8" x14ac:dyDescent="0.25">
      <c r="A485" s="44" t="s">
        <v>24</v>
      </c>
      <c r="B485" s="51">
        <v>6</v>
      </c>
      <c r="C485" s="51">
        <v>186</v>
      </c>
      <c r="D485" s="51">
        <v>2661</v>
      </c>
      <c r="E485" s="51">
        <v>2630</v>
      </c>
      <c r="F485" s="51">
        <v>1396</v>
      </c>
      <c r="G485" s="2">
        <f>SUM(G461:G484)</f>
        <v>316</v>
      </c>
      <c r="H485" s="51">
        <f t="shared" si="31"/>
        <v>7195</v>
      </c>
    </row>
    <row r="486" spans="1:8" x14ac:dyDescent="0.25">
      <c r="A486" s="2"/>
      <c r="B486" s="2"/>
      <c r="C486" s="2"/>
      <c r="D486" s="2"/>
      <c r="E486" s="2"/>
      <c r="F486" s="2"/>
      <c r="G486" s="2"/>
      <c r="H486" s="19"/>
    </row>
    <row r="487" spans="1:8" x14ac:dyDescent="0.25">
      <c r="A487" s="2"/>
      <c r="B487" s="2"/>
      <c r="C487" s="2"/>
      <c r="D487" s="2"/>
      <c r="E487" s="2"/>
      <c r="F487" s="2"/>
      <c r="G487" s="2"/>
      <c r="H487" s="2"/>
    </row>
    <row r="488" spans="1:8" x14ac:dyDescent="0.25">
      <c r="A488" s="2" t="s">
        <v>111</v>
      </c>
      <c r="B488" s="2"/>
      <c r="C488" s="2"/>
      <c r="D488" s="2"/>
      <c r="E488" s="2"/>
      <c r="F488" s="2"/>
      <c r="G488" s="2"/>
      <c r="H488" s="2"/>
    </row>
    <row r="489" spans="1:8" x14ac:dyDescent="0.25">
      <c r="A489" s="1"/>
      <c r="B489" s="2"/>
      <c r="C489" s="2"/>
      <c r="D489" s="2"/>
      <c r="E489" s="2"/>
      <c r="F489" s="2"/>
      <c r="G489" s="2"/>
      <c r="H489" s="2"/>
    </row>
    <row r="490" spans="1:8" x14ac:dyDescent="0.25">
      <c r="A490" s="2"/>
      <c r="B490" s="59" t="s">
        <v>20</v>
      </c>
      <c r="C490" s="12" t="s">
        <v>21</v>
      </c>
      <c r="D490" s="2"/>
      <c r="E490" s="2"/>
      <c r="F490" s="2"/>
      <c r="G490" s="2"/>
      <c r="H490" s="2"/>
    </row>
    <row r="491" spans="1:8" x14ac:dyDescent="0.25">
      <c r="A491" s="4" t="s">
        <v>19</v>
      </c>
      <c r="B491" s="4">
        <v>26</v>
      </c>
      <c r="C491" s="4">
        <v>1</v>
      </c>
      <c r="D491" s="4">
        <v>6</v>
      </c>
      <c r="E491" s="4">
        <v>11</v>
      </c>
      <c r="F491" s="4">
        <v>16</v>
      </c>
      <c r="G491" s="4">
        <v>21</v>
      </c>
      <c r="H491" s="4" t="s">
        <v>24</v>
      </c>
    </row>
    <row r="492" spans="1:8" x14ac:dyDescent="0.25">
      <c r="A492" s="2" t="s">
        <v>11</v>
      </c>
      <c r="B492" s="51">
        <v>0</v>
      </c>
      <c r="C492" s="51">
        <v>0</v>
      </c>
      <c r="D492" s="51">
        <v>1326</v>
      </c>
      <c r="E492" s="51">
        <v>774</v>
      </c>
      <c r="F492" s="51">
        <v>925</v>
      </c>
      <c r="G492" s="51">
        <v>46</v>
      </c>
      <c r="H492" s="51">
        <f>SUM(B492:G492)</f>
        <v>3071</v>
      </c>
    </row>
    <row r="493" spans="1:8" x14ac:dyDescent="0.25">
      <c r="A493" s="2" t="s">
        <v>14</v>
      </c>
      <c r="B493" s="51">
        <v>0</v>
      </c>
      <c r="C493" s="51">
        <v>40</v>
      </c>
      <c r="D493" s="51">
        <v>500</v>
      </c>
      <c r="E493" s="51">
        <v>419</v>
      </c>
      <c r="F493" s="51">
        <v>120</v>
      </c>
      <c r="G493" s="51">
        <v>12</v>
      </c>
      <c r="H493" s="51">
        <f t="shared" ref="H493:H511" si="32">SUM(B493:G493)</f>
        <v>1091</v>
      </c>
    </row>
    <row r="494" spans="1:8" x14ac:dyDescent="0.25">
      <c r="A494" s="2" t="s">
        <v>2</v>
      </c>
      <c r="B494" s="51">
        <v>5</v>
      </c>
      <c r="C494" s="51">
        <v>68</v>
      </c>
      <c r="D494" s="51">
        <v>37</v>
      </c>
      <c r="E494" s="51">
        <v>46</v>
      </c>
      <c r="F494" s="51">
        <v>14</v>
      </c>
      <c r="G494" s="2"/>
      <c r="H494" s="51">
        <f t="shared" si="32"/>
        <v>170</v>
      </c>
    </row>
    <row r="495" spans="1:8" x14ac:dyDescent="0.25">
      <c r="A495" s="2" t="s">
        <v>1</v>
      </c>
      <c r="B495" s="51">
        <v>0</v>
      </c>
      <c r="C495" s="51">
        <v>0</v>
      </c>
      <c r="D495" s="51">
        <v>15</v>
      </c>
      <c r="E495" s="51">
        <v>81</v>
      </c>
      <c r="F495" s="51">
        <v>31</v>
      </c>
      <c r="G495" s="51">
        <v>32</v>
      </c>
      <c r="H495" s="51">
        <f t="shared" si="32"/>
        <v>159</v>
      </c>
    </row>
    <row r="496" spans="1:8" x14ac:dyDescent="0.25">
      <c r="A496" s="2" t="s">
        <v>12</v>
      </c>
      <c r="B496" s="51">
        <v>0</v>
      </c>
      <c r="C496" s="51">
        <v>0</v>
      </c>
      <c r="D496" s="51">
        <v>44</v>
      </c>
      <c r="E496" s="51">
        <v>49</v>
      </c>
      <c r="F496" s="51">
        <v>28</v>
      </c>
      <c r="G496" s="2"/>
      <c r="H496" s="51">
        <f t="shared" si="32"/>
        <v>121</v>
      </c>
    </row>
    <row r="497" spans="1:8" x14ac:dyDescent="0.25">
      <c r="A497" s="2" t="s">
        <v>18</v>
      </c>
      <c r="B497" s="51">
        <v>0</v>
      </c>
      <c r="C497" s="51">
        <v>0</v>
      </c>
      <c r="D497" s="51">
        <v>103</v>
      </c>
      <c r="E497" s="51">
        <v>0</v>
      </c>
      <c r="F497" s="51">
        <v>0</v>
      </c>
      <c r="G497" s="2"/>
      <c r="H497" s="51">
        <f t="shared" si="32"/>
        <v>103</v>
      </c>
    </row>
    <row r="498" spans="1:8" x14ac:dyDescent="0.25">
      <c r="A498" s="2" t="s">
        <v>74</v>
      </c>
      <c r="B498" s="51">
        <v>0</v>
      </c>
      <c r="C498" s="51">
        <v>0</v>
      </c>
      <c r="D498" s="51">
        <v>63</v>
      </c>
      <c r="E498" s="51">
        <v>17</v>
      </c>
      <c r="F498" s="51">
        <v>17</v>
      </c>
      <c r="G498" s="2"/>
      <c r="H498" s="51">
        <f t="shared" si="32"/>
        <v>97</v>
      </c>
    </row>
    <row r="499" spans="1:8" x14ac:dyDescent="0.25">
      <c r="A499" s="2" t="s">
        <v>10</v>
      </c>
      <c r="B499" s="51">
        <v>0</v>
      </c>
      <c r="C499" s="51">
        <v>0</v>
      </c>
      <c r="D499" s="51">
        <v>15</v>
      </c>
      <c r="E499" s="51">
        <v>29</v>
      </c>
      <c r="F499" s="51">
        <v>2</v>
      </c>
      <c r="G499" s="2"/>
      <c r="H499" s="51">
        <f t="shared" si="32"/>
        <v>46</v>
      </c>
    </row>
    <row r="500" spans="1:8" x14ac:dyDescent="0.25">
      <c r="A500" s="2" t="s">
        <v>15</v>
      </c>
      <c r="B500" s="51">
        <v>0</v>
      </c>
      <c r="C500" s="51">
        <v>0</v>
      </c>
      <c r="D500" s="51">
        <v>0</v>
      </c>
      <c r="E500" s="51">
        <v>19</v>
      </c>
      <c r="F500" s="51">
        <v>2</v>
      </c>
      <c r="G500" s="51">
        <v>1</v>
      </c>
      <c r="H500" s="51">
        <f t="shared" si="32"/>
        <v>22</v>
      </c>
    </row>
    <row r="501" spans="1:8" x14ac:dyDescent="0.25">
      <c r="A501" s="2" t="s">
        <v>51</v>
      </c>
      <c r="B501" s="51">
        <v>0</v>
      </c>
      <c r="C501" s="51">
        <v>0</v>
      </c>
      <c r="D501" s="51">
        <v>18</v>
      </c>
      <c r="E501" s="51">
        <v>0</v>
      </c>
      <c r="F501" s="51">
        <v>0</v>
      </c>
      <c r="G501" s="2"/>
      <c r="H501" s="51">
        <f t="shared" si="32"/>
        <v>18</v>
      </c>
    </row>
    <row r="502" spans="1:8" x14ac:dyDescent="0.25">
      <c r="A502" s="2" t="s">
        <v>41</v>
      </c>
      <c r="B502" s="51">
        <v>0</v>
      </c>
      <c r="C502" s="51">
        <v>0</v>
      </c>
      <c r="D502" s="51">
        <v>4</v>
      </c>
      <c r="E502" s="51">
        <v>0</v>
      </c>
      <c r="F502" s="51">
        <v>0</v>
      </c>
      <c r="G502" s="2"/>
      <c r="H502" s="51">
        <f t="shared" si="32"/>
        <v>4</v>
      </c>
    </row>
    <row r="503" spans="1:8" x14ac:dyDescent="0.25">
      <c r="A503" s="2" t="s">
        <v>3</v>
      </c>
      <c r="B503" s="51">
        <v>0</v>
      </c>
      <c r="C503" s="51">
        <v>1</v>
      </c>
      <c r="D503" s="51">
        <v>1</v>
      </c>
      <c r="E503" s="51">
        <v>1</v>
      </c>
      <c r="F503" s="51">
        <v>1</v>
      </c>
      <c r="G503" s="51">
        <v>3</v>
      </c>
      <c r="H503" s="51">
        <f t="shared" si="32"/>
        <v>7</v>
      </c>
    </row>
    <row r="504" spans="1:8" x14ac:dyDescent="0.25">
      <c r="A504" s="2" t="s">
        <v>9</v>
      </c>
      <c r="B504" s="51">
        <v>0</v>
      </c>
      <c r="C504" s="51">
        <v>0</v>
      </c>
      <c r="D504" s="51">
        <v>0</v>
      </c>
      <c r="E504" s="51">
        <v>4</v>
      </c>
      <c r="F504" s="51">
        <v>0</v>
      </c>
      <c r="G504" s="51">
        <v>65</v>
      </c>
      <c r="H504" s="51">
        <f t="shared" si="32"/>
        <v>69</v>
      </c>
    </row>
    <row r="505" spans="1:8" x14ac:dyDescent="0.25">
      <c r="A505" s="2" t="s">
        <v>92</v>
      </c>
      <c r="B505" s="51">
        <v>0</v>
      </c>
      <c r="C505" s="51">
        <v>0</v>
      </c>
      <c r="D505" s="51">
        <v>0</v>
      </c>
      <c r="E505" s="51">
        <v>1</v>
      </c>
      <c r="F505" s="51">
        <v>2</v>
      </c>
      <c r="G505" s="2"/>
      <c r="H505" s="51">
        <f t="shared" si="32"/>
        <v>3</v>
      </c>
    </row>
    <row r="506" spans="1:8" x14ac:dyDescent="0.25">
      <c r="A506" s="2" t="s">
        <v>50</v>
      </c>
      <c r="B506" s="51">
        <v>0</v>
      </c>
      <c r="C506" s="51">
        <v>0</v>
      </c>
      <c r="D506" s="51">
        <v>0</v>
      </c>
      <c r="E506" s="51">
        <v>3</v>
      </c>
      <c r="F506" s="51">
        <v>0</v>
      </c>
      <c r="G506" s="2"/>
      <c r="H506" s="51">
        <f t="shared" si="32"/>
        <v>3</v>
      </c>
    </row>
    <row r="507" spans="1:8" x14ac:dyDescent="0.25">
      <c r="A507" s="2" t="s">
        <v>42</v>
      </c>
      <c r="B507" s="51">
        <v>0</v>
      </c>
      <c r="C507" s="51">
        <v>0</v>
      </c>
      <c r="D507" s="51">
        <v>0</v>
      </c>
      <c r="E507" s="51">
        <v>1</v>
      </c>
      <c r="F507" s="51">
        <v>2</v>
      </c>
      <c r="G507" s="2"/>
      <c r="H507" s="51">
        <f t="shared" si="32"/>
        <v>3</v>
      </c>
    </row>
    <row r="508" spans="1:8" x14ac:dyDescent="0.25">
      <c r="A508" s="2" t="s">
        <v>8</v>
      </c>
      <c r="B508" s="51">
        <v>0</v>
      </c>
      <c r="C508" s="51">
        <v>0</v>
      </c>
      <c r="D508" s="51">
        <v>0</v>
      </c>
      <c r="E508" s="51">
        <v>1</v>
      </c>
      <c r="F508" s="51">
        <v>2</v>
      </c>
      <c r="G508" s="2"/>
      <c r="H508" s="51">
        <f t="shared" si="32"/>
        <v>3</v>
      </c>
    </row>
    <row r="509" spans="1:8" x14ac:dyDescent="0.25">
      <c r="A509" s="2" t="s">
        <v>7</v>
      </c>
      <c r="B509" s="51">
        <v>0</v>
      </c>
      <c r="C509" s="51">
        <v>1</v>
      </c>
      <c r="D509" s="51">
        <v>0</v>
      </c>
      <c r="E509" s="51">
        <v>1</v>
      </c>
      <c r="F509" s="51">
        <v>0</v>
      </c>
      <c r="G509" s="2"/>
      <c r="H509" s="51">
        <f t="shared" si="32"/>
        <v>2</v>
      </c>
    </row>
    <row r="510" spans="1:8" x14ac:dyDescent="0.25">
      <c r="A510" s="2" t="s">
        <v>32</v>
      </c>
      <c r="B510" s="51">
        <v>0</v>
      </c>
      <c r="C510" s="51">
        <v>0</v>
      </c>
      <c r="D510" s="51">
        <v>0</v>
      </c>
      <c r="E510" s="51">
        <v>1</v>
      </c>
      <c r="F510" s="51">
        <v>0</v>
      </c>
      <c r="G510" s="2"/>
      <c r="H510" s="51">
        <f t="shared" si="32"/>
        <v>1</v>
      </c>
    </row>
    <row r="511" spans="1:8" x14ac:dyDescent="0.25">
      <c r="A511" s="2" t="s">
        <v>52</v>
      </c>
      <c r="B511" s="51">
        <v>0</v>
      </c>
      <c r="C511" s="51">
        <v>0</v>
      </c>
      <c r="D511" s="51">
        <v>0</v>
      </c>
      <c r="E511" s="51">
        <v>0</v>
      </c>
      <c r="F511" s="51">
        <v>1</v>
      </c>
      <c r="G511" s="2"/>
      <c r="H511" s="51">
        <f t="shared" si="32"/>
        <v>1</v>
      </c>
    </row>
    <row r="512" spans="1:8" x14ac:dyDescent="0.25">
      <c r="A512" s="44" t="s">
        <v>24</v>
      </c>
      <c r="B512" s="51">
        <v>5</v>
      </c>
      <c r="C512" s="51">
        <v>110</v>
      </c>
      <c r="D512" s="51">
        <v>2126</v>
      </c>
      <c r="E512" s="51">
        <v>1447</v>
      </c>
      <c r="F512" s="51">
        <v>1147</v>
      </c>
      <c r="G512" s="19">
        <f>SUM(G492:G511)</f>
        <v>159</v>
      </c>
      <c r="H512" s="51">
        <f>SUM(H492:H511)</f>
        <v>4994</v>
      </c>
    </row>
    <row r="513" spans="1:8" x14ac:dyDescent="0.25">
      <c r="A513" s="2"/>
      <c r="B513" s="51"/>
      <c r="C513" s="51"/>
      <c r="D513" s="51"/>
      <c r="E513" s="51"/>
      <c r="F513" s="51"/>
      <c r="G513" s="51"/>
      <c r="H513" s="2"/>
    </row>
    <row r="514" spans="1:8" x14ac:dyDescent="0.25">
      <c r="A514" s="2"/>
      <c r="B514" s="2"/>
      <c r="C514" s="2"/>
      <c r="D514" s="2"/>
      <c r="E514" s="2"/>
      <c r="F514" s="2"/>
      <c r="G514" s="2"/>
      <c r="H514" s="2"/>
    </row>
    <row r="515" spans="1:8" x14ac:dyDescent="0.25">
      <c r="A515" s="44" t="s">
        <v>93</v>
      </c>
      <c r="B515" s="44"/>
      <c r="C515" s="44"/>
      <c r="D515" s="2"/>
      <c r="E515" s="2"/>
      <c r="F515" s="2"/>
      <c r="G515" s="2"/>
      <c r="H515" s="2"/>
    </row>
    <row r="516" spans="1:8" x14ac:dyDescent="0.25">
      <c r="A516" s="2"/>
      <c r="B516" s="2"/>
      <c r="C516" s="2"/>
      <c r="D516" s="2"/>
      <c r="E516" s="2"/>
      <c r="F516" s="2"/>
      <c r="G516" s="2"/>
      <c r="H516" s="2"/>
    </row>
    <row r="517" spans="1:8" x14ac:dyDescent="0.25">
      <c r="A517" s="1" t="s">
        <v>117</v>
      </c>
      <c r="B517" s="2"/>
      <c r="C517" s="2"/>
      <c r="D517" s="2" t="s">
        <v>29</v>
      </c>
      <c r="E517" s="2"/>
      <c r="F517" s="2"/>
      <c r="G517" s="2"/>
      <c r="H517" s="2"/>
    </row>
    <row r="518" spans="1:8" x14ac:dyDescent="0.25">
      <c r="A518" s="2" t="s">
        <v>94</v>
      </c>
      <c r="B518" s="2"/>
      <c r="C518" s="2"/>
      <c r="D518" s="2"/>
      <c r="E518" s="2"/>
      <c r="F518" s="2"/>
      <c r="G518" s="2"/>
      <c r="H518" s="2"/>
    </row>
    <row r="519" spans="1:8" x14ac:dyDescent="0.25">
      <c r="A519" s="2"/>
      <c r="B519" s="2" t="s">
        <v>20</v>
      </c>
      <c r="C519" s="2"/>
      <c r="D519" s="2" t="s">
        <v>21</v>
      </c>
      <c r="E519" s="2"/>
      <c r="F519" s="2"/>
      <c r="G519" s="2"/>
      <c r="H519" s="2"/>
    </row>
    <row r="520" spans="1:8" x14ac:dyDescent="0.25">
      <c r="A520" s="6" t="s">
        <v>19</v>
      </c>
      <c r="B520" s="4">
        <v>25</v>
      </c>
      <c r="C520" s="4">
        <v>30</v>
      </c>
      <c r="D520" s="4">
        <v>5</v>
      </c>
      <c r="E520" s="4">
        <v>10</v>
      </c>
      <c r="F520" s="4">
        <v>15</v>
      </c>
      <c r="G520" s="4">
        <v>20</v>
      </c>
      <c r="H520" s="4" t="s">
        <v>24</v>
      </c>
    </row>
    <row r="521" spans="1:8" x14ac:dyDescent="0.25">
      <c r="A521" s="3" t="s">
        <v>1</v>
      </c>
      <c r="B521" s="95">
        <v>0</v>
      </c>
      <c r="C521" s="95">
        <v>3</v>
      </c>
      <c r="D521" s="95">
        <v>0</v>
      </c>
      <c r="E521" s="95">
        <v>5</v>
      </c>
      <c r="F521" s="95">
        <v>128</v>
      </c>
      <c r="G521" s="95">
        <v>54</v>
      </c>
      <c r="H521" s="95">
        <f>SUM(B521:G521)</f>
        <v>190</v>
      </c>
    </row>
    <row r="522" spans="1:8" x14ac:dyDescent="0.25">
      <c r="A522" s="3" t="s">
        <v>95</v>
      </c>
      <c r="B522" s="95">
        <v>0</v>
      </c>
      <c r="C522" s="95">
        <v>0</v>
      </c>
      <c r="D522" s="95">
        <v>0</v>
      </c>
      <c r="E522" s="95">
        <v>0</v>
      </c>
      <c r="F522" s="95">
        <v>0</v>
      </c>
      <c r="G522" s="95">
        <v>0</v>
      </c>
      <c r="H522" s="95">
        <f t="shared" ref="H522:H556" si="33">SUM(B522:G522)</f>
        <v>0</v>
      </c>
    </row>
    <row r="523" spans="1:8" x14ac:dyDescent="0.25">
      <c r="A523" s="3" t="s">
        <v>96</v>
      </c>
      <c r="B523" s="95">
        <v>0</v>
      </c>
      <c r="C523" s="95">
        <v>0</v>
      </c>
      <c r="D523" s="95">
        <v>0</v>
      </c>
      <c r="E523" s="95">
        <v>0</v>
      </c>
      <c r="F523" s="95">
        <v>0</v>
      </c>
      <c r="G523" s="95">
        <v>0</v>
      </c>
      <c r="H523" s="95">
        <f t="shared" si="33"/>
        <v>0</v>
      </c>
    </row>
    <row r="524" spans="1:8" x14ac:dyDescent="0.25">
      <c r="A524" s="3" t="s">
        <v>97</v>
      </c>
      <c r="B524" s="95">
        <v>25</v>
      </c>
      <c r="C524" s="95">
        <v>5</v>
      </c>
      <c r="D524" s="95">
        <v>7</v>
      </c>
      <c r="E524" s="95">
        <v>0</v>
      </c>
      <c r="F524" s="95">
        <v>0</v>
      </c>
      <c r="G524" s="95">
        <v>2</v>
      </c>
      <c r="H524" s="95">
        <f t="shared" si="33"/>
        <v>39</v>
      </c>
    </row>
    <row r="525" spans="1:8" x14ac:dyDescent="0.25">
      <c r="A525" s="3" t="s">
        <v>2</v>
      </c>
      <c r="B525" s="95">
        <v>14</v>
      </c>
      <c r="C525" s="95">
        <v>134</v>
      </c>
      <c r="D525" s="95">
        <v>137</v>
      </c>
      <c r="E525" s="95">
        <v>3</v>
      </c>
      <c r="F525" s="95">
        <v>8</v>
      </c>
      <c r="G525" s="95">
        <v>13</v>
      </c>
      <c r="H525" s="95">
        <f t="shared" si="33"/>
        <v>309</v>
      </c>
    </row>
    <row r="526" spans="1:8" x14ac:dyDescent="0.25">
      <c r="A526" s="3" t="s">
        <v>98</v>
      </c>
      <c r="B526" s="95">
        <v>0</v>
      </c>
      <c r="C526" s="95">
        <v>2</v>
      </c>
      <c r="D526" s="95">
        <v>2</v>
      </c>
      <c r="E526" s="95">
        <v>0</v>
      </c>
      <c r="F526" s="95">
        <v>2</v>
      </c>
      <c r="G526" s="95">
        <v>1</v>
      </c>
      <c r="H526" s="95">
        <f t="shared" si="33"/>
        <v>7</v>
      </c>
    </row>
    <row r="527" spans="1:8" x14ac:dyDescent="0.25">
      <c r="A527" s="3" t="s">
        <v>3</v>
      </c>
      <c r="B527" s="95">
        <v>3</v>
      </c>
      <c r="C527" s="95">
        <v>14</v>
      </c>
      <c r="D527" s="95">
        <v>5</v>
      </c>
      <c r="E527" s="95">
        <v>1</v>
      </c>
      <c r="F527" s="95">
        <v>3</v>
      </c>
      <c r="G527" s="95">
        <v>4</v>
      </c>
      <c r="H527" s="95">
        <f t="shared" si="33"/>
        <v>30</v>
      </c>
    </row>
    <row r="528" spans="1:8" x14ac:dyDescent="0.25">
      <c r="A528" s="3" t="s">
        <v>4</v>
      </c>
      <c r="B528" s="95">
        <v>0</v>
      </c>
      <c r="C528" s="95">
        <v>14</v>
      </c>
      <c r="D528" s="95">
        <v>4</v>
      </c>
      <c r="E528" s="95">
        <v>2</v>
      </c>
      <c r="F528" s="95">
        <v>0</v>
      </c>
      <c r="G528" s="95">
        <v>1</v>
      </c>
      <c r="H528" s="95">
        <f t="shared" si="33"/>
        <v>21</v>
      </c>
    </row>
    <row r="529" spans="1:8" x14ac:dyDescent="0.25">
      <c r="A529" s="3" t="s">
        <v>5</v>
      </c>
      <c r="B529" s="95">
        <v>0</v>
      </c>
      <c r="C529" s="95">
        <v>3</v>
      </c>
      <c r="D529" s="95">
        <v>0</v>
      </c>
      <c r="E529" s="95">
        <v>0</v>
      </c>
      <c r="F529" s="95">
        <v>0</v>
      </c>
      <c r="G529" s="95">
        <v>5</v>
      </c>
      <c r="H529" s="95">
        <f t="shared" si="33"/>
        <v>8</v>
      </c>
    </row>
    <row r="530" spans="1:8" x14ac:dyDescent="0.25">
      <c r="A530" s="3" t="s">
        <v>6</v>
      </c>
      <c r="B530" s="95">
        <v>0</v>
      </c>
      <c r="C530" s="95">
        <v>0</v>
      </c>
      <c r="D530" s="95">
        <v>0</v>
      </c>
      <c r="E530" s="95">
        <v>0</v>
      </c>
      <c r="F530" s="95">
        <v>0</v>
      </c>
      <c r="G530" s="95">
        <v>0</v>
      </c>
      <c r="H530" s="95">
        <f t="shared" si="33"/>
        <v>0</v>
      </c>
    </row>
    <row r="531" spans="1:8" x14ac:dyDescent="0.25">
      <c r="A531" s="3" t="s">
        <v>7</v>
      </c>
      <c r="B531" s="95">
        <v>0</v>
      </c>
      <c r="C531" s="95">
        <v>0</v>
      </c>
      <c r="D531" s="95">
        <v>2</v>
      </c>
      <c r="E531" s="95">
        <v>1</v>
      </c>
      <c r="F531" s="95">
        <v>1</v>
      </c>
      <c r="G531" s="95">
        <v>5</v>
      </c>
      <c r="H531" s="95">
        <f t="shared" si="33"/>
        <v>9</v>
      </c>
    </row>
    <row r="532" spans="1:8" x14ac:dyDescent="0.25">
      <c r="A532" s="3" t="s">
        <v>99</v>
      </c>
      <c r="B532" s="95">
        <v>0</v>
      </c>
      <c r="C532" s="95">
        <v>0</v>
      </c>
      <c r="D532" s="95">
        <v>0</v>
      </c>
      <c r="E532" s="95">
        <v>0</v>
      </c>
      <c r="F532" s="95">
        <v>0</v>
      </c>
      <c r="G532" s="95">
        <v>0</v>
      </c>
      <c r="H532" s="95">
        <f t="shared" si="33"/>
        <v>0</v>
      </c>
    </row>
    <row r="533" spans="1:8" x14ac:dyDescent="0.25">
      <c r="A533" s="3" t="s">
        <v>100</v>
      </c>
      <c r="B533" s="95">
        <v>0</v>
      </c>
      <c r="C533" s="95">
        <v>0</v>
      </c>
      <c r="D533" s="95">
        <v>0</v>
      </c>
      <c r="E533" s="95">
        <v>0</v>
      </c>
      <c r="F533" s="95">
        <v>0</v>
      </c>
      <c r="G533" s="95">
        <v>0</v>
      </c>
      <c r="H533" s="95">
        <f t="shared" si="33"/>
        <v>0</v>
      </c>
    </row>
    <row r="534" spans="1:8" x14ac:dyDescent="0.25">
      <c r="A534" s="3" t="s">
        <v>101</v>
      </c>
      <c r="B534" s="95">
        <v>0</v>
      </c>
      <c r="C534" s="95">
        <v>0</v>
      </c>
      <c r="D534" s="95">
        <v>0</v>
      </c>
      <c r="E534" s="95">
        <v>1</v>
      </c>
      <c r="F534" s="95">
        <v>0</v>
      </c>
      <c r="G534" s="95">
        <v>11</v>
      </c>
      <c r="H534" s="95">
        <f t="shared" si="33"/>
        <v>12</v>
      </c>
    </row>
    <row r="535" spans="1:8" x14ac:dyDescent="0.25">
      <c r="A535" s="3" t="s">
        <v>8</v>
      </c>
      <c r="B535" s="95">
        <v>0</v>
      </c>
      <c r="C535" s="95">
        <v>0</v>
      </c>
      <c r="D535" s="95">
        <v>3</v>
      </c>
      <c r="E535" s="95">
        <v>4</v>
      </c>
      <c r="F535" s="95">
        <v>26</v>
      </c>
      <c r="G535" s="95">
        <v>17</v>
      </c>
      <c r="H535" s="95">
        <f t="shared" si="33"/>
        <v>50</v>
      </c>
    </row>
    <row r="536" spans="1:8" x14ac:dyDescent="0.25">
      <c r="A536" s="3" t="s">
        <v>9</v>
      </c>
      <c r="B536" s="95">
        <v>0</v>
      </c>
      <c r="C536" s="95">
        <v>22</v>
      </c>
      <c r="D536" s="95">
        <v>31</v>
      </c>
      <c r="E536" s="95">
        <v>8</v>
      </c>
      <c r="F536" s="95">
        <v>2</v>
      </c>
      <c r="G536" s="95">
        <v>33</v>
      </c>
      <c r="H536" s="95">
        <f t="shared" si="33"/>
        <v>96</v>
      </c>
    </row>
    <row r="537" spans="1:8" x14ac:dyDescent="0.25">
      <c r="A537" s="3" t="s">
        <v>102</v>
      </c>
      <c r="B537" s="95">
        <v>0</v>
      </c>
      <c r="C537" s="95">
        <v>0</v>
      </c>
      <c r="D537" s="95">
        <v>3</v>
      </c>
      <c r="E537" s="95">
        <v>0</v>
      </c>
      <c r="F537" s="95">
        <v>3</v>
      </c>
      <c r="G537" s="95">
        <v>1</v>
      </c>
      <c r="H537" s="95">
        <f t="shared" si="33"/>
        <v>7</v>
      </c>
    </row>
    <row r="538" spans="1:8" x14ac:dyDescent="0.25">
      <c r="A538" s="3" t="s">
        <v>10</v>
      </c>
      <c r="B538" s="95">
        <v>0</v>
      </c>
      <c r="C538" s="95">
        <v>0</v>
      </c>
      <c r="D538" s="95">
        <v>14</v>
      </c>
      <c r="E538" s="95">
        <v>110</v>
      </c>
      <c r="F538" s="95">
        <v>228</v>
      </c>
      <c r="G538" s="95">
        <v>20</v>
      </c>
      <c r="H538" s="95">
        <f t="shared" si="33"/>
        <v>372</v>
      </c>
    </row>
    <row r="539" spans="1:8" x14ac:dyDescent="0.25">
      <c r="A539" s="3" t="s">
        <v>11</v>
      </c>
      <c r="B539" s="95">
        <v>7</v>
      </c>
      <c r="C539" s="95">
        <v>100</v>
      </c>
      <c r="D539" s="95">
        <v>500</v>
      </c>
      <c r="E539" s="95">
        <v>142</v>
      </c>
      <c r="F539" s="95">
        <v>3880</v>
      </c>
      <c r="G539" s="95">
        <v>367</v>
      </c>
      <c r="H539" s="95">
        <f t="shared" si="33"/>
        <v>4996</v>
      </c>
    </row>
    <row r="540" spans="1:8" x14ac:dyDescent="0.25">
      <c r="A540" s="3" t="s">
        <v>12</v>
      </c>
      <c r="B540" s="95">
        <v>0</v>
      </c>
      <c r="C540" s="95">
        <v>0</v>
      </c>
      <c r="D540" s="95">
        <v>0</v>
      </c>
      <c r="E540" s="95">
        <v>2</v>
      </c>
      <c r="F540" s="95">
        <v>97</v>
      </c>
      <c r="G540" s="95">
        <v>146</v>
      </c>
      <c r="H540" s="95">
        <f t="shared" si="33"/>
        <v>245</v>
      </c>
    </row>
    <row r="541" spans="1:8" x14ac:dyDescent="0.25">
      <c r="A541" s="3" t="s">
        <v>32</v>
      </c>
      <c r="B541" s="95">
        <v>0</v>
      </c>
      <c r="C541" s="95">
        <v>0</v>
      </c>
      <c r="D541" s="95">
        <v>3</v>
      </c>
      <c r="E541" s="95">
        <v>0</v>
      </c>
      <c r="F541" s="95">
        <v>2</v>
      </c>
      <c r="G541" s="95">
        <v>0</v>
      </c>
      <c r="H541" s="95">
        <f t="shared" si="33"/>
        <v>5</v>
      </c>
    </row>
    <row r="542" spans="1:8" x14ac:dyDescent="0.25">
      <c r="A542" s="3" t="s">
        <v>18</v>
      </c>
      <c r="B542" s="95">
        <v>15</v>
      </c>
      <c r="C542" s="95">
        <v>298</v>
      </c>
      <c r="D542" s="95">
        <v>92</v>
      </c>
      <c r="E542" s="95">
        <v>0</v>
      </c>
      <c r="F542" s="95">
        <v>54</v>
      </c>
      <c r="G542" s="95">
        <v>332</v>
      </c>
      <c r="H542" s="95">
        <f t="shared" si="33"/>
        <v>791</v>
      </c>
    </row>
    <row r="543" spans="1:8" x14ac:dyDescent="0.25">
      <c r="A543" s="3" t="s">
        <v>103</v>
      </c>
      <c r="B543" s="95">
        <v>0</v>
      </c>
      <c r="C543" s="95">
        <v>0</v>
      </c>
      <c r="D543" s="95">
        <v>0</v>
      </c>
      <c r="E543" s="95">
        <v>0</v>
      </c>
      <c r="F543" s="95">
        <v>0</v>
      </c>
      <c r="G543" s="95">
        <v>1</v>
      </c>
      <c r="H543" s="95">
        <f t="shared" si="33"/>
        <v>1</v>
      </c>
    </row>
    <row r="544" spans="1:8" x14ac:dyDescent="0.25">
      <c r="A544" s="3" t="s">
        <v>13</v>
      </c>
      <c r="B544" s="95">
        <v>0</v>
      </c>
      <c r="C544" s="95">
        <v>0</v>
      </c>
      <c r="D544" s="95">
        <v>0</v>
      </c>
      <c r="E544" s="95">
        <v>0</v>
      </c>
      <c r="F544" s="95">
        <v>0</v>
      </c>
      <c r="G544" s="95">
        <v>7</v>
      </c>
      <c r="H544" s="95">
        <f t="shared" si="33"/>
        <v>7</v>
      </c>
    </row>
    <row r="545" spans="1:8" x14ac:dyDescent="0.25">
      <c r="A545" s="3" t="s">
        <v>14</v>
      </c>
      <c r="B545" s="95">
        <v>32</v>
      </c>
      <c r="C545" s="95">
        <v>116</v>
      </c>
      <c r="D545" s="95">
        <v>101</v>
      </c>
      <c r="E545" s="95">
        <v>59</v>
      </c>
      <c r="F545" s="95">
        <v>192</v>
      </c>
      <c r="G545" s="95">
        <v>56</v>
      </c>
      <c r="H545" s="95">
        <f t="shared" si="33"/>
        <v>556</v>
      </c>
    </row>
    <row r="546" spans="1:8" x14ac:dyDescent="0.25">
      <c r="A546" s="3" t="s">
        <v>104</v>
      </c>
      <c r="B546" s="95">
        <v>0</v>
      </c>
      <c r="C546" s="95">
        <v>0</v>
      </c>
      <c r="D546" s="95">
        <v>0</v>
      </c>
      <c r="E546" s="95">
        <v>5</v>
      </c>
      <c r="F546" s="95">
        <v>0</v>
      </c>
      <c r="G546" s="95">
        <v>0</v>
      </c>
      <c r="H546" s="95">
        <f t="shared" si="33"/>
        <v>5</v>
      </c>
    </row>
    <row r="547" spans="1:8" x14ac:dyDescent="0.25">
      <c r="A547" s="3" t="s">
        <v>105</v>
      </c>
      <c r="B547" s="95">
        <v>0</v>
      </c>
      <c r="C547" s="95">
        <v>0</v>
      </c>
      <c r="D547" s="95">
        <v>0</v>
      </c>
      <c r="E547" s="95">
        <v>0</v>
      </c>
      <c r="F547" s="95">
        <v>0</v>
      </c>
      <c r="G547" s="95">
        <v>0</v>
      </c>
      <c r="H547" s="95">
        <f t="shared" si="33"/>
        <v>0</v>
      </c>
    </row>
    <row r="548" spans="1:8" x14ac:dyDescent="0.25">
      <c r="A548" s="3" t="s">
        <v>106</v>
      </c>
      <c r="B548" s="95">
        <v>0</v>
      </c>
      <c r="C548" s="95">
        <v>0</v>
      </c>
      <c r="D548" s="95">
        <v>0</v>
      </c>
      <c r="E548" s="95">
        <v>0</v>
      </c>
      <c r="F548" s="95">
        <v>0</v>
      </c>
      <c r="G548" s="95">
        <v>0</v>
      </c>
      <c r="H548" s="95">
        <f t="shared" si="33"/>
        <v>0</v>
      </c>
    </row>
    <row r="549" spans="1:8" x14ac:dyDescent="0.25">
      <c r="A549" s="3" t="s">
        <v>15</v>
      </c>
      <c r="B549" s="95">
        <v>0</v>
      </c>
      <c r="C549" s="95">
        <v>0</v>
      </c>
      <c r="D549" s="95">
        <v>0</v>
      </c>
      <c r="E549" s="95">
        <v>0</v>
      </c>
      <c r="F549" s="95">
        <v>0</v>
      </c>
      <c r="G549" s="95">
        <v>0</v>
      </c>
      <c r="H549" s="95">
        <f t="shared" si="33"/>
        <v>0</v>
      </c>
    </row>
    <row r="550" spans="1:8" x14ac:dyDescent="0.25">
      <c r="A550" s="3" t="s">
        <v>107</v>
      </c>
      <c r="B550" s="95">
        <v>0</v>
      </c>
      <c r="C550" s="95">
        <v>0</v>
      </c>
      <c r="D550" s="95">
        <v>0</v>
      </c>
      <c r="E550" s="95">
        <v>0</v>
      </c>
      <c r="F550" s="95">
        <v>0</v>
      </c>
      <c r="G550" s="95">
        <v>0</v>
      </c>
      <c r="H550" s="95">
        <f t="shared" si="33"/>
        <v>0</v>
      </c>
    </row>
    <row r="551" spans="1:8" x14ac:dyDescent="0.25">
      <c r="A551" s="3" t="s">
        <v>74</v>
      </c>
      <c r="B551" s="95">
        <v>0</v>
      </c>
      <c r="C551" s="95">
        <v>12</v>
      </c>
      <c r="D551" s="95">
        <v>3</v>
      </c>
      <c r="E551" s="95">
        <v>5</v>
      </c>
      <c r="F551" s="95">
        <v>31</v>
      </c>
      <c r="G551" s="95">
        <v>31</v>
      </c>
      <c r="H551" s="95">
        <f t="shared" si="33"/>
        <v>82</v>
      </c>
    </row>
    <row r="552" spans="1:8" x14ac:dyDescent="0.25">
      <c r="A552" s="3" t="s">
        <v>16</v>
      </c>
      <c r="B552" s="95">
        <v>0</v>
      </c>
      <c r="C552" s="95">
        <v>3</v>
      </c>
      <c r="D552" s="95">
        <v>1</v>
      </c>
      <c r="E552" s="95">
        <v>0</v>
      </c>
      <c r="F552" s="95">
        <v>0</v>
      </c>
      <c r="G552" s="95">
        <v>1</v>
      </c>
      <c r="H552" s="95">
        <f t="shared" si="33"/>
        <v>5</v>
      </c>
    </row>
    <row r="553" spans="1:8" x14ac:dyDescent="0.25">
      <c r="A553" s="3" t="s">
        <v>108</v>
      </c>
      <c r="B553" s="95">
        <v>0</v>
      </c>
      <c r="C553" s="95">
        <v>0</v>
      </c>
      <c r="D553" s="95">
        <v>0</v>
      </c>
      <c r="E553" s="95">
        <v>0</v>
      </c>
      <c r="F553" s="95">
        <v>0</v>
      </c>
      <c r="G553" s="95">
        <v>0</v>
      </c>
      <c r="H553" s="95">
        <f t="shared" si="33"/>
        <v>0</v>
      </c>
    </row>
    <row r="554" spans="1:8" x14ac:dyDescent="0.25">
      <c r="A554" s="3" t="s">
        <v>17</v>
      </c>
      <c r="B554" s="95">
        <v>0</v>
      </c>
      <c r="C554" s="95">
        <v>0</v>
      </c>
      <c r="D554" s="95">
        <v>300</v>
      </c>
      <c r="E554" s="95">
        <v>1000</v>
      </c>
      <c r="F554" s="95">
        <v>100</v>
      </c>
      <c r="G554" s="95">
        <v>100</v>
      </c>
      <c r="H554" s="95">
        <f t="shared" si="33"/>
        <v>1500</v>
      </c>
    </row>
    <row r="555" spans="1:8" x14ac:dyDescent="0.25">
      <c r="A555" s="3" t="s">
        <v>23</v>
      </c>
      <c r="B555" s="95">
        <v>0</v>
      </c>
      <c r="C555" s="95">
        <v>0</v>
      </c>
      <c r="D555" s="95">
        <v>0</v>
      </c>
      <c r="E555" s="95">
        <v>0</v>
      </c>
      <c r="F555" s="95">
        <v>0</v>
      </c>
      <c r="G555" s="95">
        <v>0</v>
      </c>
      <c r="H555" s="95">
        <f t="shared" si="33"/>
        <v>0</v>
      </c>
    </row>
    <row r="556" spans="1:8" x14ac:dyDescent="0.25">
      <c r="A556" s="3" t="s">
        <v>24</v>
      </c>
      <c r="B556" s="95">
        <v>96</v>
      </c>
      <c r="C556" s="95">
        <v>726</v>
      </c>
      <c r="D556" s="95">
        <v>1208</v>
      </c>
      <c r="E556" s="95">
        <v>1348</v>
      </c>
      <c r="F556" s="95">
        <v>4757</v>
      </c>
      <c r="G556" s="95">
        <v>1208</v>
      </c>
      <c r="H556" s="95">
        <f t="shared" si="33"/>
        <v>9343</v>
      </c>
    </row>
    <row r="560" spans="1:8" x14ac:dyDescent="0.25">
      <c r="A560" s="44" t="s">
        <v>93</v>
      </c>
      <c r="B560" s="44"/>
      <c r="C560" s="44"/>
    </row>
    <row r="561" spans="1:8" x14ac:dyDescent="0.25">
      <c r="A561" s="2"/>
      <c r="B561" s="2"/>
      <c r="C561" s="2"/>
    </row>
    <row r="562" spans="1:8" x14ac:dyDescent="0.25">
      <c r="A562" s="1" t="s">
        <v>118</v>
      </c>
      <c r="B562" s="1"/>
      <c r="C562" s="1"/>
      <c r="D562" s="1"/>
    </row>
    <row r="564" spans="1:8" x14ac:dyDescent="0.25">
      <c r="A564" s="1"/>
      <c r="B564" s="1" t="s">
        <v>20</v>
      </c>
      <c r="C564" s="1"/>
      <c r="D564" s="1" t="s">
        <v>21</v>
      </c>
      <c r="E564" s="1"/>
      <c r="F564" s="1"/>
      <c r="G564" s="1"/>
      <c r="H564" s="1"/>
    </row>
    <row r="565" spans="1:8" x14ac:dyDescent="0.25">
      <c r="A565" s="6" t="s">
        <v>19</v>
      </c>
      <c r="B565" s="4">
        <v>25</v>
      </c>
      <c r="C565" s="4">
        <v>30</v>
      </c>
      <c r="D565" s="4">
        <v>5</v>
      </c>
      <c r="E565" s="4">
        <v>10</v>
      </c>
      <c r="F565" s="4">
        <v>15</v>
      </c>
      <c r="G565" s="4">
        <v>20</v>
      </c>
      <c r="H565" s="4" t="s">
        <v>24</v>
      </c>
    </row>
    <row r="566" spans="1:8" x14ac:dyDescent="0.25">
      <c r="A566" s="3" t="s">
        <v>1</v>
      </c>
      <c r="B566" s="95">
        <v>0</v>
      </c>
      <c r="C566" s="95">
        <v>3</v>
      </c>
      <c r="D566" s="95">
        <v>0</v>
      </c>
      <c r="E566" s="95">
        <v>5</v>
      </c>
      <c r="F566" s="95">
        <v>96</v>
      </c>
      <c r="G566" s="95">
        <v>54</v>
      </c>
      <c r="H566" s="95">
        <v>158</v>
      </c>
    </row>
    <row r="567" spans="1:8" x14ac:dyDescent="0.25">
      <c r="A567" s="3" t="s">
        <v>49</v>
      </c>
      <c r="B567" s="95">
        <v>0</v>
      </c>
      <c r="C567" s="95">
        <v>0</v>
      </c>
      <c r="D567" s="95">
        <v>0</v>
      </c>
      <c r="E567" s="95">
        <v>0</v>
      </c>
      <c r="F567" s="95">
        <v>0</v>
      </c>
      <c r="G567" s="95">
        <v>0</v>
      </c>
      <c r="H567" s="95">
        <v>0</v>
      </c>
    </row>
    <row r="568" spans="1:8" x14ac:dyDescent="0.25">
      <c r="A568" s="3" t="s">
        <v>45</v>
      </c>
      <c r="B568" s="95">
        <v>0</v>
      </c>
      <c r="C568" s="95">
        <v>0</v>
      </c>
      <c r="D568" s="95">
        <v>0</v>
      </c>
      <c r="E568" s="95">
        <v>0</v>
      </c>
      <c r="F568" s="95">
        <v>0</v>
      </c>
      <c r="G568" s="95">
        <v>0</v>
      </c>
      <c r="H568" s="95">
        <v>0</v>
      </c>
    </row>
    <row r="569" spans="1:8" x14ac:dyDescent="0.25">
      <c r="A569" s="3" t="s">
        <v>41</v>
      </c>
      <c r="B569" s="95">
        <v>25</v>
      </c>
      <c r="C569" s="95">
        <v>5</v>
      </c>
      <c r="D569" s="95">
        <v>7</v>
      </c>
      <c r="E569" s="95">
        <v>0</v>
      </c>
      <c r="F569" s="95">
        <v>0</v>
      </c>
      <c r="G569" s="95">
        <v>2</v>
      </c>
      <c r="H569" s="95">
        <v>39</v>
      </c>
    </row>
    <row r="570" spans="1:8" x14ac:dyDescent="0.25">
      <c r="A570" s="3" t="s">
        <v>2</v>
      </c>
      <c r="B570" s="95">
        <v>14</v>
      </c>
      <c r="C570" s="95">
        <v>134</v>
      </c>
      <c r="D570" s="95">
        <v>135</v>
      </c>
      <c r="E570" s="95">
        <v>3</v>
      </c>
      <c r="F570" s="95">
        <v>8</v>
      </c>
      <c r="G570" s="95">
        <v>13</v>
      </c>
      <c r="H570" s="95">
        <v>307</v>
      </c>
    </row>
    <row r="571" spans="1:8" x14ac:dyDescent="0.25">
      <c r="A571" s="3" t="s">
        <v>43</v>
      </c>
      <c r="B571" s="95">
        <v>0</v>
      </c>
      <c r="C571" s="95">
        <v>0</v>
      </c>
      <c r="D571" s="95">
        <v>0</v>
      </c>
      <c r="E571" s="95">
        <v>0</v>
      </c>
      <c r="F571" s="95">
        <v>0</v>
      </c>
      <c r="G571" s="95">
        <v>1</v>
      </c>
      <c r="H571" s="95">
        <v>1</v>
      </c>
    </row>
    <row r="572" spans="1:8" x14ac:dyDescent="0.25">
      <c r="A572" s="3" t="s">
        <v>3</v>
      </c>
      <c r="B572" s="95">
        <v>0</v>
      </c>
      <c r="C572" s="95">
        <v>7</v>
      </c>
      <c r="D572" s="95">
        <v>0</v>
      </c>
      <c r="E572" s="95">
        <v>1</v>
      </c>
      <c r="F572" s="95">
        <v>1</v>
      </c>
      <c r="G572" s="95">
        <v>4</v>
      </c>
      <c r="H572" s="95">
        <v>13</v>
      </c>
    </row>
    <row r="573" spans="1:8" x14ac:dyDescent="0.25">
      <c r="A573" s="3" t="s">
        <v>4</v>
      </c>
      <c r="B573" s="95">
        <v>0</v>
      </c>
      <c r="C573" s="95">
        <v>14</v>
      </c>
      <c r="D573" s="95">
        <v>3</v>
      </c>
      <c r="E573" s="95">
        <v>2</v>
      </c>
      <c r="F573" s="95">
        <v>0</v>
      </c>
      <c r="G573" s="95">
        <v>1</v>
      </c>
      <c r="H573" s="95">
        <v>20</v>
      </c>
    </row>
    <row r="574" spans="1:8" x14ac:dyDescent="0.25">
      <c r="A574" s="3" t="s">
        <v>48</v>
      </c>
      <c r="B574" s="95">
        <v>0</v>
      </c>
      <c r="C574" s="95">
        <v>3</v>
      </c>
      <c r="D574" s="95">
        <v>0</v>
      </c>
      <c r="E574" s="95">
        <v>0</v>
      </c>
      <c r="F574" s="95">
        <v>0</v>
      </c>
      <c r="G574" s="95">
        <v>0</v>
      </c>
      <c r="H574" s="95">
        <v>3</v>
      </c>
    </row>
    <row r="575" spans="1:8" x14ac:dyDescent="0.25">
      <c r="A575" s="3" t="s">
        <v>6</v>
      </c>
      <c r="B575" s="95">
        <v>0</v>
      </c>
      <c r="C575" s="95">
        <v>0</v>
      </c>
      <c r="D575" s="95">
        <v>0</v>
      </c>
      <c r="E575" s="95">
        <v>0</v>
      </c>
      <c r="F575" s="95">
        <v>0</v>
      </c>
      <c r="G575" s="95">
        <v>0</v>
      </c>
      <c r="H575" s="95">
        <v>0</v>
      </c>
    </row>
    <row r="576" spans="1:8" x14ac:dyDescent="0.25">
      <c r="A576" s="3" t="s">
        <v>7</v>
      </c>
      <c r="B576" s="95">
        <v>0</v>
      </c>
      <c r="C576" s="95">
        <v>0</v>
      </c>
      <c r="D576" s="95">
        <v>1</v>
      </c>
      <c r="E576" s="95">
        <v>1</v>
      </c>
      <c r="F576" s="95">
        <v>1</v>
      </c>
      <c r="G576" s="95">
        <v>3</v>
      </c>
      <c r="H576" s="95">
        <v>6</v>
      </c>
    </row>
    <row r="577" spans="1:8" x14ac:dyDescent="0.25">
      <c r="A577" s="3" t="s">
        <v>50</v>
      </c>
      <c r="B577" s="95">
        <v>0</v>
      </c>
      <c r="C577" s="95">
        <v>0</v>
      </c>
      <c r="D577" s="95">
        <v>0</v>
      </c>
      <c r="E577" s="95">
        <v>0</v>
      </c>
      <c r="F577" s="95">
        <v>0</v>
      </c>
      <c r="G577" s="95">
        <v>0</v>
      </c>
      <c r="H577" s="95">
        <v>0</v>
      </c>
    </row>
    <row r="578" spans="1:8" x14ac:dyDescent="0.25">
      <c r="A578" s="3" t="s">
        <v>51</v>
      </c>
      <c r="B578" s="95">
        <v>0</v>
      </c>
      <c r="C578" s="95">
        <v>0</v>
      </c>
      <c r="D578" s="95">
        <v>0</v>
      </c>
      <c r="E578" s="95">
        <v>0</v>
      </c>
      <c r="F578" s="95">
        <v>0</v>
      </c>
      <c r="G578" s="95">
        <v>0</v>
      </c>
      <c r="H578" s="95">
        <v>0</v>
      </c>
    </row>
    <row r="579" spans="1:8" x14ac:dyDescent="0.25">
      <c r="A579" s="3" t="s">
        <v>42</v>
      </c>
      <c r="B579" s="95">
        <v>0</v>
      </c>
      <c r="C579" s="95">
        <v>0</v>
      </c>
      <c r="D579" s="95">
        <v>0</v>
      </c>
      <c r="E579" s="95">
        <v>1</v>
      </c>
      <c r="F579" s="95">
        <v>0</v>
      </c>
      <c r="G579" s="95">
        <v>9</v>
      </c>
      <c r="H579" s="95">
        <v>10</v>
      </c>
    </row>
    <row r="580" spans="1:8" x14ac:dyDescent="0.25">
      <c r="A580" s="3" t="s">
        <v>8</v>
      </c>
      <c r="B580" s="95">
        <v>0</v>
      </c>
      <c r="C580" s="95">
        <v>0</v>
      </c>
      <c r="D580" s="95">
        <v>0</v>
      </c>
      <c r="E580" s="95">
        <v>2</v>
      </c>
      <c r="F580" s="95">
        <v>24</v>
      </c>
      <c r="G580" s="95">
        <v>11</v>
      </c>
      <c r="H580" s="95">
        <v>37</v>
      </c>
    </row>
    <row r="581" spans="1:8" x14ac:dyDescent="0.25">
      <c r="A581" s="3" t="s">
        <v>9</v>
      </c>
      <c r="B581" s="95">
        <v>0</v>
      </c>
      <c r="C581" s="95">
        <v>22</v>
      </c>
      <c r="D581" s="95">
        <v>1</v>
      </c>
      <c r="E581" s="95">
        <v>1</v>
      </c>
      <c r="F581" s="95">
        <v>2</v>
      </c>
      <c r="G581" s="95">
        <v>13</v>
      </c>
      <c r="H581" s="95">
        <v>39</v>
      </c>
    </row>
    <row r="582" spans="1:8" x14ac:dyDescent="0.25">
      <c r="A582" s="3" t="s">
        <v>44</v>
      </c>
      <c r="B582" s="95">
        <v>0</v>
      </c>
      <c r="C582" s="95">
        <v>0</v>
      </c>
      <c r="D582" s="95">
        <v>3</v>
      </c>
      <c r="E582" s="95">
        <v>0</v>
      </c>
      <c r="F582" s="95">
        <v>3</v>
      </c>
      <c r="G582" s="95">
        <v>0</v>
      </c>
      <c r="H582" s="95">
        <v>6</v>
      </c>
    </row>
    <row r="583" spans="1:8" x14ac:dyDescent="0.25">
      <c r="A583" s="3" t="s">
        <v>10</v>
      </c>
      <c r="B583" s="95">
        <v>0</v>
      </c>
      <c r="C583" s="95">
        <v>0</v>
      </c>
      <c r="D583" s="95">
        <v>0</v>
      </c>
      <c r="E583" s="95">
        <v>66</v>
      </c>
      <c r="F583" s="95">
        <v>228</v>
      </c>
      <c r="G583" s="95">
        <v>0</v>
      </c>
      <c r="H583" s="95">
        <v>294</v>
      </c>
    </row>
    <row r="584" spans="1:8" x14ac:dyDescent="0.25">
      <c r="A584" s="3" t="s">
        <v>11</v>
      </c>
      <c r="B584" s="95">
        <v>7</v>
      </c>
      <c r="C584" s="95">
        <v>100</v>
      </c>
      <c r="D584" s="95">
        <v>500</v>
      </c>
      <c r="E584" s="95">
        <v>111</v>
      </c>
      <c r="F584" s="95">
        <v>3850</v>
      </c>
      <c r="G584" s="95">
        <v>367</v>
      </c>
      <c r="H584" s="95">
        <v>4935</v>
      </c>
    </row>
    <row r="585" spans="1:8" x14ac:dyDescent="0.25">
      <c r="A585" s="3" t="s">
        <v>12</v>
      </c>
      <c r="B585" s="95">
        <v>0</v>
      </c>
      <c r="C585" s="95">
        <v>0</v>
      </c>
      <c r="D585" s="95">
        <v>0</v>
      </c>
      <c r="E585" s="95">
        <v>2</v>
      </c>
      <c r="F585" s="95">
        <v>47</v>
      </c>
      <c r="G585" s="95">
        <v>146</v>
      </c>
      <c r="H585" s="95">
        <v>195</v>
      </c>
    </row>
    <row r="586" spans="1:8" x14ac:dyDescent="0.25">
      <c r="A586" s="3" t="s">
        <v>32</v>
      </c>
      <c r="B586" s="95">
        <v>0</v>
      </c>
      <c r="C586" s="95">
        <v>0</v>
      </c>
      <c r="D586" s="95">
        <v>2</v>
      </c>
      <c r="E586" s="95">
        <v>0</v>
      </c>
      <c r="F586" s="95">
        <v>2</v>
      </c>
      <c r="G586" s="95">
        <v>0</v>
      </c>
      <c r="H586" s="95">
        <v>4</v>
      </c>
    </row>
    <row r="587" spans="1:8" x14ac:dyDescent="0.25">
      <c r="A587" s="3" t="s">
        <v>18</v>
      </c>
      <c r="B587" s="95">
        <v>7</v>
      </c>
      <c r="C587" s="95">
        <v>255</v>
      </c>
      <c r="D587" s="95">
        <v>42</v>
      </c>
      <c r="E587" s="95">
        <v>0</v>
      </c>
      <c r="F587" s="95">
        <v>4</v>
      </c>
      <c r="G587" s="95">
        <v>332</v>
      </c>
      <c r="H587" s="95">
        <v>640</v>
      </c>
    </row>
    <row r="588" spans="1:8" x14ac:dyDescent="0.25">
      <c r="A588" s="3" t="s">
        <v>46</v>
      </c>
      <c r="B588" s="95">
        <v>0</v>
      </c>
      <c r="C588" s="95">
        <v>0</v>
      </c>
      <c r="D588" s="95">
        <v>0</v>
      </c>
      <c r="E588" s="95">
        <v>0</v>
      </c>
      <c r="F588" s="95">
        <v>0</v>
      </c>
      <c r="G588" s="95">
        <v>1</v>
      </c>
      <c r="H588" s="95">
        <v>1</v>
      </c>
    </row>
    <row r="589" spans="1:8" x14ac:dyDescent="0.25">
      <c r="A589" s="3" t="s">
        <v>13</v>
      </c>
      <c r="B589" s="95">
        <v>0</v>
      </c>
      <c r="C589" s="95">
        <v>0</v>
      </c>
      <c r="D589" s="95">
        <v>0</v>
      </c>
      <c r="E589" s="95">
        <v>0</v>
      </c>
      <c r="F589" s="95">
        <v>0</v>
      </c>
      <c r="G589" s="95">
        <v>0</v>
      </c>
      <c r="H589" s="95">
        <v>0</v>
      </c>
    </row>
    <row r="590" spans="1:8" x14ac:dyDescent="0.25">
      <c r="A590" s="3" t="s">
        <v>14</v>
      </c>
      <c r="B590" s="95">
        <v>32</v>
      </c>
      <c r="C590" s="95">
        <v>116</v>
      </c>
      <c r="D590" s="95">
        <v>100</v>
      </c>
      <c r="E590" s="95">
        <v>49</v>
      </c>
      <c r="F590" s="95">
        <v>182</v>
      </c>
      <c r="G590" s="95">
        <v>56</v>
      </c>
      <c r="H590" s="95">
        <v>535</v>
      </c>
    </row>
    <row r="591" spans="1:8" x14ac:dyDescent="0.25">
      <c r="A591" s="3" t="s">
        <v>40</v>
      </c>
      <c r="B591" s="95">
        <v>0</v>
      </c>
      <c r="C591" s="95">
        <v>0</v>
      </c>
      <c r="D591" s="95">
        <v>0</v>
      </c>
      <c r="E591" s="95">
        <v>0</v>
      </c>
      <c r="F591" s="95">
        <v>0</v>
      </c>
      <c r="G591" s="95">
        <v>0</v>
      </c>
      <c r="H591" s="95">
        <v>0</v>
      </c>
    </row>
    <row r="592" spans="1:8" x14ac:dyDescent="0.25">
      <c r="A592" s="3" t="s">
        <v>52</v>
      </c>
      <c r="B592" s="95">
        <v>0</v>
      </c>
      <c r="C592" s="95">
        <v>0</v>
      </c>
      <c r="D592" s="95">
        <v>0</v>
      </c>
      <c r="E592" s="95">
        <v>0</v>
      </c>
      <c r="F592" s="95">
        <v>0</v>
      </c>
      <c r="G592" s="95">
        <v>0</v>
      </c>
      <c r="H592" s="95">
        <v>0</v>
      </c>
    </row>
    <row r="593" spans="1:8" x14ac:dyDescent="0.25">
      <c r="A593" s="3" t="s">
        <v>53</v>
      </c>
      <c r="B593" s="95">
        <v>0</v>
      </c>
      <c r="C593" s="95">
        <v>0</v>
      </c>
      <c r="D593" s="95">
        <v>0</v>
      </c>
      <c r="E593" s="95">
        <v>0</v>
      </c>
      <c r="F593" s="95">
        <v>0</v>
      </c>
      <c r="G593" s="95">
        <v>0</v>
      </c>
      <c r="H593" s="95">
        <v>0</v>
      </c>
    </row>
    <row r="594" spans="1:8" x14ac:dyDescent="0.25">
      <c r="A594" s="3" t="s">
        <v>15</v>
      </c>
      <c r="B594" s="95">
        <v>0</v>
      </c>
      <c r="C594" s="95">
        <v>0</v>
      </c>
      <c r="D594" s="95">
        <v>0</v>
      </c>
      <c r="E594" s="95">
        <v>0</v>
      </c>
      <c r="F594" s="95">
        <v>0</v>
      </c>
      <c r="G594" s="95">
        <v>0</v>
      </c>
      <c r="H594" s="95">
        <v>0</v>
      </c>
    </row>
    <row r="595" spans="1:8" x14ac:dyDescent="0.25">
      <c r="A595" s="3" t="s">
        <v>54</v>
      </c>
      <c r="B595" s="95">
        <v>0</v>
      </c>
      <c r="C595" s="95">
        <v>0</v>
      </c>
      <c r="D595" s="95">
        <v>0</v>
      </c>
      <c r="E595" s="95">
        <v>0</v>
      </c>
      <c r="F595" s="95">
        <v>0</v>
      </c>
      <c r="G595" s="95">
        <v>0</v>
      </c>
      <c r="H595" s="95">
        <v>0</v>
      </c>
    </row>
    <row r="596" spans="1:8" x14ac:dyDescent="0.25">
      <c r="A596" s="3" t="s">
        <v>47</v>
      </c>
      <c r="B596" s="95">
        <v>0</v>
      </c>
      <c r="C596" s="95">
        <v>12</v>
      </c>
      <c r="D596" s="95">
        <v>3</v>
      </c>
      <c r="E596" s="95">
        <v>0</v>
      </c>
      <c r="F596" s="95">
        <v>31</v>
      </c>
      <c r="G596" s="95">
        <v>25</v>
      </c>
      <c r="H596" s="95">
        <v>71</v>
      </c>
    </row>
    <row r="597" spans="1:8" x14ac:dyDescent="0.25">
      <c r="A597" s="3" t="s">
        <v>16</v>
      </c>
      <c r="B597" s="95">
        <v>0</v>
      </c>
      <c r="C597" s="95">
        <v>0</v>
      </c>
      <c r="D597" s="95">
        <v>0</v>
      </c>
      <c r="E597" s="95">
        <v>0</v>
      </c>
      <c r="F597" s="95">
        <v>0</v>
      </c>
      <c r="G597" s="95">
        <v>0</v>
      </c>
      <c r="H597" s="95">
        <v>0</v>
      </c>
    </row>
    <row r="598" spans="1:8" x14ac:dyDescent="0.25">
      <c r="A598" s="3" t="s">
        <v>55</v>
      </c>
      <c r="B598" s="95">
        <v>0</v>
      </c>
      <c r="C598" s="95">
        <v>0</v>
      </c>
      <c r="D598" s="95">
        <v>0</v>
      </c>
      <c r="E598" s="95">
        <v>0</v>
      </c>
      <c r="F598" s="95">
        <v>0</v>
      </c>
      <c r="G598" s="95">
        <v>0</v>
      </c>
      <c r="H598" s="95">
        <v>0</v>
      </c>
    </row>
    <row r="599" spans="1:8" x14ac:dyDescent="0.25">
      <c r="A599" s="3" t="s">
        <v>17</v>
      </c>
      <c r="B599" s="95">
        <v>0</v>
      </c>
      <c r="C599" s="95">
        <v>0</v>
      </c>
      <c r="D599" s="95">
        <v>0</v>
      </c>
      <c r="E599" s="95">
        <v>0</v>
      </c>
      <c r="F599" s="95">
        <v>0</v>
      </c>
      <c r="G599" s="95">
        <v>0</v>
      </c>
      <c r="H599" s="95">
        <v>0</v>
      </c>
    </row>
    <row r="600" spans="1:8" x14ac:dyDescent="0.25">
      <c r="A600" s="3" t="s">
        <v>23</v>
      </c>
      <c r="B600" s="95">
        <v>0</v>
      </c>
      <c r="C600" s="95">
        <v>0</v>
      </c>
      <c r="D600" s="95">
        <v>0</v>
      </c>
      <c r="E600" s="95">
        <v>0</v>
      </c>
      <c r="F600" s="95">
        <v>0</v>
      </c>
      <c r="G600" s="95">
        <v>0</v>
      </c>
      <c r="H600" s="95">
        <v>0</v>
      </c>
    </row>
    <row r="601" spans="1:8" x14ac:dyDescent="0.25">
      <c r="A601" s="11" t="s">
        <v>24</v>
      </c>
      <c r="B601" s="95">
        <v>85</v>
      </c>
      <c r="C601" s="95">
        <v>671</v>
      </c>
      <c r="D601" s="95">
        <v>797</v>
      </c>
      <c r="E601" s="95">
        <v>244</v>
      </c>
      <c r="F601" s="95">
        <v>4479</v>
      </c>
      <c r="G601" s="95">
        <v>1038</v>
      </c>
      <c r="H601" s="95">
        <v>7314</v>
      </c>
    </row>
    <row r="605" spans="1:8" x14ac:dyDescent="0.25">
      <c r="A605" s="44" t="s">
        <v>120</v>
      </c>
      <c r="B605" s="2"/>
      <c r="C605" s="2"/>
    </row>
    <row r="606" spans="1:8" x14ac:dyDescent="0.25">
      <c r="C606" s="2"/>
    </row>
    <row r="607" spans="1:8" x14ac:dyDescent="0.25">
      <c r="A607" s="1" t="s">
        <v>117</v>
      </c>
      <c r="B607" s="2"/>
    </row>
    <row r="608" spans="1:8" x14ac:dyDescent="0.25">
      <c r="B608" s="2" t="s">
        <v>20</v>
      </c>
      <c r="D608" t="s">
        <v>21</v>
      </c>
    </row>
    <row r="609" spans="1:8" x14ac:dyDescent="0.25">
      <c r="A609" s="6" t="s">
        <v>19</v>
      </c>
      <c r="B609" s="4">
        <v>24</v>
      </c>
      <c r="C609" s="4">
        <v>29</v>
      </c>
      <c r="D609" s="4">
        <v>4</v>
      </c>
      <c r="E609" s="4">
        <v>9</v>
      </c>
      <c r="F609" s="4">
        <v>14</v>
      </c>
      <c r="G609" s="4">
        <v>19</v>
      </c>
      <c r="H609" s="4" t="s">
        <v>24</v>
      </c>
    </row>
    <row r="610" spans="1:8" x14ac:dyDescent="0.25">
      <c r="A610" s="3" t="s">
        <v>1</v>
      </c>
      <c r="B610" s="95">
        <v>0</v>
      </c>
      <c r="C610" s="95">
        <v>1</v>
      </c>
      <c r="D610" s="95">
        <v>18</v>
      </c>
      <c r="E610" s="95">
        <v>21</v>
      </c>
      <c r="F610" s="95">
        <v>64</v>
      </c>
      <c r="G610" s="95">
        <v>43</v>
      </c>
      <c r="H610" s="95">
        <f>SUM(B610:G610)</f>
        <v>147</v>
      </c>
    </row>
    <row r="611" spans="1:8" x14ac:dyDescent="0.25">
      <c r="A611" s="3" t="s">
        <v>49</v>
      </c>
      <c r="B611" s="95">
        <v>0</v>
      </c>
      <c r="C611" s="95">
        <v>0</v>
      </c>
      <c r="D611" s="95">
        <v>0</v>
      </c>
      <c r="E611" s="95">
        <v>0</v>
      </c>
      <c r="F611" s="95">
        <v>0</v>
      </c>
      <c r="G611" s="95">
        <v>0</v>
      </c>
      <c r="H611" s="95">
        <f t="shared" ref="H611:H644" si="34">SUM(B611:G611)</f>
        <v>0</v>
      </c>
    </row>
    <row r="612" spans="1:8" x14ac:dyDescent="0.25">
      <c r="A612" s="3" t="s">
        <v>45</v>
      </c>
      <c r="B612" s="95">
        <v>0</v>
      </c>
      <c r="C612" s="95">
        <v>0</v>
      </c>
      <c r="D612" s="95">
        <v>0</v>
      </c>
      <c r="E612" s="95">
        <v>0</v>
      </c>
      <c r="F612" s="95">
        <v>1</v>
      </c>
      <c r="G612" s="95">
        <v>0</v>
      </c>
      <c r="H612" s="95">
        <f t="shared" si="34"/>
        <v>1</v>
      </c>
    </row>
    <row r="613" spans="1:8" x14ac:dyDescent="0.25">
      <c r="A613" s="3" t="s">
        <v>41</v>
      </c>
      <c r="B613" s="95">
        <v>0</v>
      </c>
      <c r="C613" s="95">
        <v>0</v>
      </c>
      <c r="D613" s="95">
        <v>2</v>
      </c>
      <c r="E613" s="95">
        <v>3</v>
      </c>
      <c r="F613" s="95">
        <v>0</v>
      </c>
      <c r="G613" s="95">
        <v>0</v>
      </c>
      <c r="H613" s="95">
        <f t="shared" si="34"/>
        <v>5</v>
      </c>
    </row>
    <row r="614" spans="1:8" x14ac:dyDescent="0.25">
      <c r="A614" s="3" t="s">
        <v>2</v>
      </c>
      <c r="B614" s="95">
        <v>11</v>
      </c>
      <c r="C614" s="95">
        <v>35</v>
      </c>
      <c r="D614" s="95">
        <v>127</v>
      </c>
      <c r="E614" s="95">
        <v>60</v>
      </c>
      <c r="F614" s="95">
        <v>9</v>
      </c>
      <c r="G614" s="95">
        <v>0</v>
      </c>
      <c r="H614" s="95">
        <f t="shared" si="34"/>
        <v>242</v>
      </c>
    </row>
    <row r="615" spans="1:8" x14ac:dyDescent="0.25">
      <c r="A615" s="3" t="s">
        <v>43</v>
      </c>
      <c r="B615" s="95">
        <v>0</v>
      </c>
      <c r="C615" s="95">
        <v>0</v>
      </c>
      <c r="D615" s="95">
        <v>0</v>
      </c>
      <c r="E615" s="95">
        <v>2</v>
      </c>
      <c r="F615" s="95">
        <v>3</v>
      </c>
      <c r="G615" s="95">
        <v>2</v>
      </c>
      <c r="H615" s="95">
        <f t="shared" si="34"/>
        <v>7</v>
      </c>
    </row>
    <row r="616" spans="1:8" x14ac:dyDescent="0.25">
      <c r="A616" s="3" t="s">
        <v>3</v>
      </c>
      <c r="B616" s="95">
        <v>12</v>
      </c>
      <c r="C616" s="95">
        <v>10</v>
      </c>
      <c r="D616" s="95">
        <v>11</v>
      </c>
      <c r="E616" s="95">
        <v>12</v>
      </c>
      <c r="F616" s="95">
        <v>3</v>
      </c>
      <c r="G616" s="95">
        <v>2</v>
      </c>
      <c r="H616" s="95">
        <f t="shared" si="34"/>
        <v>50</v>
      </c>
    </row>
    <row r="617" spans="1:8" x14ac:dyDescent="0.25">
      <c r="A617" s="3" t="s">
        <v>4</v>
      </c>
      <c r="B617" s="95">
        <v>0</v>
      </c>
      <c r="C617" s="95">
        <v>1</v>
      </c>
      <c r="D617" s="95">
        <v>1</v>
      </c>
      <c r="E617" s="95">
        <v>1</v>
      </c>
      <c r="F617" s="95">
        <v>0</v>
      </c>
      <c r="G617" s="95">
        <v>0</v>
      </c>
      <c r="H617" s="95">
        <f t="shared" si="34"/>
        <v>3</v>
      </c>
    </row>
    <row r="618" spans="1:8" x14ac:dyDescent="0.25">
      <c r="A618" s="3" t="s">
        <v>48</v>
      </c>
      <c r="B618" s="95">
        <v>0</v>
      </c>
      <c r="C618" s="95">
        <v>0</v>
      </c>
      <c r="D618" s="95">
        <v>0</v>
      </c>
      <c r="E618" s="95">
        <v>0</v>
      </c>
      <c r="F618" s="95">
        <v>0</v>
      </c>
      <c r="G618" s="95">
        <v>0</v>
      </c>
      <c r="H618" s="95">
        <f t="shared" si="34"/>
        <v>0</v>
      </c>
    </row>
    <row r="619" spans="1:8" x14ac:dyDescent="0.25">
      <c r="A619" s="3" t="s">
        <v>6</v>
      </c>
      <c r="B619" s="95">
        <v>0</v>
      </c>
      <c r="C619" s="95">
        <v>0</v>
      </c>
      <c r="D619" s="95">
        <v>0</v>
      </c>
      <c r="E619" s="95">
        <v>0</v>
      </c>
      <c r="F619" s="95">
        <v>0</v>
      </c>
      <c r="G619" s="95">
        <v>0</v>
      </c>
      <c r="H619" s="95">
        <f t="shared" si="34"/>
        <v>0</v>
      </c>
    </row>
    <row r="620" spans="1:8" x14ac:dyDescent="0.25">
      <c r="A620" s="3" t="s">
        <v>7</v>
      </c>
      <c r="B620" s="95">
        <v>0</v>
      </c>
      <c r="C620" s="95">
        <v>0</v>
      </c>
      <c r="D620" s="95">
        <v>0</v>
      </c>
      <c r="E620" s="95">
        <v>2</v>
      </c>
      <c r="F620" s="95">
        <v>10</v>
      </c>
      <c r="G620" s="95">
        <v>4</v>
      </c>
      <c r="H620" s="95">
        <f t="shared" si="34"/>
        <v>16</v>
      </c>
    </row>
    <row r="621" spans="1:8" x14ac:dyDescent="0.25">
      <c r="A621" s="3" t="s">
        <v>50</v>
      </c>
      <c r="B621" s="95">
        <v>0</v>
      </c>
      <c r="C621" s="95">
        <v>0</v>
      </c>
      <c r="D621" s="95">
        <v>0</v>
      </c>
      <c r="E621" s="95">
        <v>0</v>
      </c>
      <c r="F621" s="95">
        <v>0</v>
      </c>
      <c r="G621" s="95">
        <v>0</v>
      </c>
      <c r="H621" s="95">
        <f t="shared" si="34"/>
        <v>0</v>
      </c>
    </row>
    <row r="622" spans="1:8" x14ac:dyDescent="0.25">
      <c r="A622" s="3" t="s">
        <v>51</v>
      </c>
      <c r="B622" s="95">
        <v>0</v>
      </c>
      <c r="C622" s="95">
        <v>0</v>
      </c>
      <c r="D622" s="95">
        <v>0</v>
      </c>
      <c r="E622" s="95">
        <v>0</v>
      </c>
      <c r="F622" s="95">
        <v>1</v>
      </c>
      <c r="G622" s="95">
        <v>1</v>
      </c>
      <c r="H622" s="95">
        <f t="shared" si="34"/>
        <v>2</v>
      </c>
    </row>
    <row r="623" spans="1:8" x14ac:dyDescent="0.25">
      <c r="A623" s="3" t="s">
        <v>42</v>
      </c>
      <c r="B623" s="95">
        <v>0</v>
      </c>
      <c r="C623" s="95">
        <v>0</v>
      </c>
      <c r="D623" s="95">
        <v>0</v>
      </c>
      <c r="E623" s="95">
        <v>1</v>
      </c>
      <c r="F623" s="95">
        <v>0</v>
      </c>
      <c r="G623" s="95">
        <v>0</v>
      </c>
      <c r="H623" s="95">
        <f t="shared" si="34"/>
        <v>1</v>
      </c>
    </row>
    <row r="624" spans="1:8" x14ac:dyDescent="0.25">
      <c r="A624" s="3" t="s">
        <v>8</v>
      </c>
      <c r="B624" s="95">
        <v>0</v>
      </c>
      <c r="C624" s="95">
        <v>0</v>
      </c>
      <c r="D624" s="95">
        <v>0</v>
      </c>
      <c r="E624" s="95">
        <v>4</v>
      </c>
      <c r="F624" s="95">
        <v>12</v>
      </c>
      <c r="G624" s="95">
        <v>8</v>
      </c>
      <c r="H624" s="95">
        <f t="shared" si="34"/>
        <v>24</v>
      </c>
    </row>
    <row r="625" spans="1:8" x14ac:dyDescent="0.25">
      <c r="A625" s="3" t="s">
        <v>9</v>
      </c>
      <c r="B625" s="95">
        <v>0</v>
      </c>
      <c r="C625" s="95">
        <v>0</v>
      </c>
      <c r="D625" s="95">
        <v>133</v>
      </c>
      <c r="E625" s="95">
        <v>290</v>
      </c>
      <c r="F625" s="95">
        <v>84</v>
      </c>
      <c r="G625" s="95">
        <v>56</v>
      </c>
      <c r="H625" s="95">
        <f t="shared" si="34"/>
        <v>563</v>
      </c>
    </row>
    <row r="626" spans="1:8" x14ac:dyDescent="0.25">
      <c r="A626" s="3" t="s">
        <v>44</v>
      </c>
      <c r="B626" s="95">
        <v>0</v>
      </c>
      <c r="C626" s="95">
        <v>0</v>
      </c>
      <c r="D626" s="95">
        <v>0</v>
      </c>
      <c r="E626" s="95">
        <v>0</v>
      </c>
      <c r="F626" s="95">
        <v>1</v>
      </c>
      <c r="G626" s="95">
        <v>0</v>
      </c>
      <c r="H626" s="95">
        <f t="shared" si="34"/>
        <v>1</v>
      </c>
    </row>
    <row r="627" spans="1:8" x14ac:dyDescent="0.25">
      <c r="A627" s="3" t="s">
        <v>10</v>
      </c>
      <c r="B627" s="95">
        <v>0</v>
      </c>
      <c r="C627" s="95">
        <v>0</v>
      </c>
      <c r="D627" s="95">
        <v>1</v>
      </c>
      <c r="E627" s="95">
        <v>7</v>
      </c>
      <c r="F627" s="95">
        <v>113</v>
      </c>
      <c r="G627" s="95">
        <v>0</v>
      </c>
      <c r="H627" s="95">
        <f t="shared" si="34"/>
        <v>121</v>
      </c>
    </row>
    <row r="628" spans="1:8" x14ac:dyDescent="0.25">
      <c r="A628" s="3" t="s">
        <v>11</v>
      </c>
      <c r="B628" s="95">
        <v>0</v>
      </c>
      <c r="C628" s="95">
        <v>0</v>
      </c>
      <c r="D628" s="95">
        <v>84</v>
      </c>
      <c r="E628" s="95">
        <v>2125</v>
      </c>
      <c r="F628" s="95">
        <v>1850</v>
      </c>
      <c r="G628" s="95">
        <v>39</v>
      </c>
      <c r="H628" s="95">
        <f t="shared" si="34"/>
        <v>4098</v>
      </c>
    </row>
    <row r="629" spans="1:8" x14ac:dyDescent="0.25">
      <c r="A629" s="3" t="s">
        <v>12</v>
      </c>
      <c r="B629" s="95">
        <v>0</v>
      </c>
      <c r="C629" s="95">
        <v>13</v>
      </c>
      <c r="D629" s="95">
        <v>47</v>
      </c>
      <c r="E629" s="95">
        <v>105</v>
      </c>
      <c r="F629" s="95">
        <v>38</v>
      </c>
      <c r="G629" s="95">
        <v>15</v>
      </c>
      <c r="H629" s="95">
        <f t="shared" si="34"/>
        <v>218</v>
      </c>
    </row>
    <row r="630" spans="1:8" x14ac:dyDescent="0.25">
      <c r="A630" s="3" t="s">
        <v>32</v>
      </c>
      <c r="B630" s="95">
        <v>0</v>
      </c>
      <c r="C630" s="95">
        <v>0</v>
      </c>
      <c r="D630" s="95">
        <v>0</v>
      </c>
      <c r="E630" s="95">
        <v>2</v>
      </c>
      <c r="F630" s="95">
        <v>1</v>
      </c>
      <c r="G630" s="95">
        <v>0</v>
      </c>
      <c r="H630" s="95">
        <f t="shared" si="34"/>
        <v>3</v>
      </c>
    </row>
    <row r="631" spans="1:8" x14ac:dyDescent="0.25">
      <c r="A631" s="3" t="s">
        <v>18</v>
      </c>
      <c r="B631" s="95">
        <v>0</v>
      </c>
      <c r="C631" s="95">
        <v>0</v>
      </c>
      <c r="D631" s="95">
        <v>79</v>
      </c>
      <c r="E631" s="95">
        <v>315</v>
      </c>
      <c r="F631" s="95">
        <v>2934</v>
      </c>
      <c r="G631" s="95">
        <v>5</v>
      </c>
      <c r="H631" s="95">
        <f t="shared" si="34"/>
        <v>3333</v>
      </c>
    </row>
    <row r="632" spans="1:8" x14ac:dyDescent="0.25">
      <c r="A632" s="3" t="s">
        <v>46</v>
      </c>
      <c r="B632" s="95">
        <v>0</v>
      </c>
      <c r="C632" s="95">
        <v>0</v>
      </c>
      <c r="D632" s="95">
        <v>0</v>
      </c>
      <c r="E632" s="95">
        <v>0</v>
      </c>
      <c r="F632" s="95">
        <v>0</v>
      </c>
      <c r="G632" s="95">
        <v>8</v>
      </c>
      <c r="H632" s="95">
        <f t="shared" si="34"/>
        <v>8</v>
      </c>
    </row>
    <row r="633" spans="1:8" x14ac:dyDescent="0.25">
      <c r="A633" s="3" t="s">
        <v>13</v>
      </c>
      <c r="B633" s="95">
        <v>0</v>
      </c>
      <c r="C633" s="95">
        <v>0</v>
      </c>
      <c r="D633" s="95">
        <v>0</v>
      </c>
      <c r="E633" s="95">
        <v>0</v>
      </c>
      <c r="F633" s="95">
        <v>0</v>
      </c>
      <c r="G633" s="95">
        <v>0</v>
      </c>
      <c r="H633" s="95">
        <f t="shared" si="34"/>
        <v>0</v>
      </c>
    </row>
    <row r="634" spans="1:8" x14ac:dyDescent="0.25">
      <c r="A634" s="3" t="s">
        <v>14</v>
      </c>
      <c r="B634" s="95">
        <v>0</v>
      </c>
      <c r="C634" s="95">
        <v>0</v>
      </c>
      <c r="D634" s="95">
        <v>350</v>
      </c>
      <c r="E634" s="95">
        <v>157</v>
      </c>
      <c r="F634" s="95">
        <v>484</v>
      </c>
      <c r="G634" s="95">
        <v>11</v>
      </c>
      <c r="H634" s="95">
        <f t="shared" si="34"/>
        <v>1002</v>
      </c>
    </row>
    <row r="635" spans="1:8" x14ac:dyDescent="0.25">
      <c r="A635" s="3" t="s">
        <v>40</v>
      </c>
      <c r="B635" s="95">
        <v>0</v>
      </c>
      <c r="C635" s="95">
        <v>0</v>
      </c>
      <c r="D635" s="95">
        <v>1</v>
      </c>
      <c r="E635" s="95">
        <v>0</v>
      </c>
      <c r="F635" s="95">
        <v>0</v>
      </c>
      <c r="G635" s="95">
        <v>0</v>
      </c>
      <c r="H635" s="95">
        <f t="shared" si="34"/>
        <v>1</v>
      </c>
    </row>
    <row r="636" spans="1:8" x14ac:dyDescent="0.25">
      <c r="A636" s="3" t="s">
        <v>52</v>
      </c>
      <c r="B636" s="95">
        <v>0</v>
      </c>
      <c r="C636" s="95">
        <v>0</v>
      </c>
      <c r="D636" s="95">
        <v>0</v>
      </c>
      <c r="E636" s="95">
        <v>0</v>
      </c>
      <c r="F636" s="95">
        <v>0</v>
      </c>
      <c r="G636" s="95">
        <v>0</v>
      </c>
      <c r="H636" s="95">
        <f t="shared" si="34"/>
        <v>0</v>
      </c>
    </row>
    <row r="637" spans="1:8" x14ac:dyDescent="0.25">
      <c r="A637" s="3" t="s">
        <v>53</v>
      </c>
      <c r="B637" s="95">
        <v>0</v>
      </c>
      <c r="C637" s="95">
        <v>0</v>
      </c>
      <c r="D637" s="95">
        <v>0</v>
      </c>
      <c r="E637" s="95">
        <v>0</v>
      </c>
      <c r="F637" s="95">
        <v>2</v>
      </c>
      <c r="G637" s="95">
        <v>0</v>
      </c>
      <c r="H637" s="95">
        <f t="shared" si="34"/>
        <v>2</v>
      </c>
    </row>
    <row r="638" spans="1:8" x14ac:dyDescent="0.25">
      <c r="A638" s="3" t="s">
        <v>15</v>
      </c>
      <c r="B638" s="95">
        <v>0</v>
      </c>
      <c r="C638" s="95">
        <v>0</v>
      </c>
      <c r="D638" s="95">
        <v>22</v>
      </c>
      <c r="E638" s="95">
        <v>1</v>
      </c>
      <c r="F638" s="95">
        <v>0</v>
      </c>
      <c r="G638" s="95">
        <v>10</v>
      </c>
      <c r="H638" s="95">
        <f t="shared" si="34"/>
        <v>33</v>
      </c>
    </row>
    <row r="639" spans="1:8" x14ac:dyDescent="0.25">
      <c r="A639" s="3" t="s">
        <v>54</v>
      </c>
      <c r="B639" s="95">
        <v>0</v>
      </c>
      <c r="C639" s="95">
        <v>0</v>
      </c>
      <c r="D639" s="95">
        <v>0</v>
      </c>
      <c r="E639" s="95">
        <v>12</v>
      </c>
      <c r="F639" s="95">
        <v>2</v>
      </c>
      <c r="G639" s="95">
        <v>0</v>
      </c>
      <c r="H639" s="95">
        <f t="shared" si="34"/>
        <v>14</v>
      </c>
    </row>
    <row r="640" spans="1:8" x14ac:dyDescent="0.25">
      <c r="A640" s="3" t="s">
        <v>47</v>
      </c>
      <c r="B640" s="95">
        <v>0</v>
      </c>
      <c r="C640" s="95">
        <v>0</v>
      </c>
      <c r="D640" s="95">
        <v>30</v>
      </c>
      <c r="E640" s="95">
        <v>2</v>
      </c>
      <c r="F640" s="95">
        <v>10</v>
      </c>
      <c r="G640" s="95">
        <v>0</v>
      </c>
      <c r="H640" s="95">
        <f t="shared" si="34"/>
        <v>42</v>
      </c>
    </row>
    <row r="641" spans="1:8" x14ac:dyDescent="0.25">
      <c r="A641" s="3" t="s">
        <v>16</v>
      </c>
      <c r="B641" s="95">
        <v>0</v>
      </c>
      <c r="C641" s="95">
        <v>0</v>
      </c>
      <c r="D641" s="95">
        <v>0</v>
      </c>
      <c r="E641" s="95">
        <v>1</v>
      </c>
      <c r="F641" s="95">
        <v>0</v>
      </c>
      <c r="G641" s="95">
        <v>0</v>
      </c>
      <c r="H641" s="95">
        <f t="shared" si="34"/>
        <v>1</v>
      </c>
    </row>
    <row r="642" spans="1:8" x14ac:dyDescent="0.25">
      <c r="A642" s="3" t="s">
        <v>55</v>
      </c>
      <c r="B642" s="95">
        <v>0</v>
      </c>
      <c r="C642" s="95">
        <v>0</v>
      </c>
      <c r="D642" s="95">
        <v>0</v>
      </c>
      <c r="E642" s="95">
        <v>0</v>
      </c>
      <c r="F642" s="95">
        <v>0</v>
      </c>
      <c r="G642" s="95">
        <v>0</v>
      </c>
      <c r="H642" s="95">
        <f t="shared" si="34"/>
        <v>0</v>
      </c>
    </row>
    <row r="643" spans="1:8" x14ac:dyDescent="0.25">
      <c r="A643" s="3" t="s">
        <v>17</v>
      </c>
      <c r="B643" s="95">
        <v>0</v>
      </c>
      <c r="C643" s="95">
        <v>0</v>
      </c>
      <c r="D643" s="95">
        <v>0</v>
      </c>
      <c r="E643" s="95">
        <v>0</v>
      </c>
      <c r="F643" s="95">
        <v>3000</v>
      </c>
      <c r="G643" s="95">
        <v>2001</v>
      </c>
      <c r="H643" s="95">
        <f t="shared" si="34"/>
        <v>5001</v>
      </c>
    </row>
    <row r="644" spans="1:8" x14ac:dyDescent="0.25">
      <c r="A644" s="3" t="s">
        <v>23</v>
      </c>
      <c r="B644" s="95">
        <v>0</v>
      </c>
      <c r="C644" s="95">
        <v>0</v>
      </c>
      <c r="D644" s="95">
        <v>0</v>
      </c>
      <c r="E644" s="95">
        <v>0</v>
      </c>
      <c r="F644" s="95">
        <v>0</v>
      </c>
      <c r="G644" s="95">
        <v>0</v>
      </c>
      <c r="H644" s="95">
        <f t="shared" si="34"/>
        <v>0</v>
      </c>
    </row>
    <row r="645" spans="1:8" x14ac:dyDescent="0.25">
      <c r="A645" s="11" t="s">
        <v>24</v>
      </c>
      <c r="B645" s="95">
        <f t="shared" ref="B645:H645" si="35">SUM(B610:B644)</f>
        <v>23</v>
      </c>
      <c r="C645" s="95">
        <f t="shared" si="35"/>
        <v>60</v>
      </c>
      <c r="D645" s="95">
        <f t="shared" si="35"/>
        <v>906</v>
      </c>
      <c r="E645" s="95">
        <f t="shared" si="35"/>
        <v>3123</v>
      </c>
      <c r="F645" s="95">
        <f t="shared" si="35"/>
        <v>8622</v>
      </c>
      <c r="G645" s="95">
        <f t="shared" si="35"/>
        <v>2205</v>
      </c>
      <c r="H645" s="95">
        <f t="shared" si="35"/>
        <v>14939</v>
      </c>
    </row>
    <row r="649" spans="1:8" x14ac:dyDescent="0.25">
      <c r="A649" s="1" t="s">
        <v>119</v>
      </c>
    </row>
    <row r="650" spans="1:8" x14ac:dyDescent="0.25">
      <c r="B650" s="2" t="s">
        <v>20</v>
      </c>
      <c r="D650" t="s">
        <v>21</v>
      </c>
    </row>
    <row r="651" spans="1:8" x14ac:dyDescent="0.25">
      <c r="A651" s="6" t="s">
        <v>19</v>
      </c>
      <c r="B651" s="4">
        <v>24</v>
      </c>
      <c r="C651" s="4">
        <v>29</v>
      </c>
      <c r="D651" s="4">
        <v>4</v>
      </c>
      <c r="E651" s="4">
        <v>9</v>
      </c>
      <c r="F651" s="4">
        <v>14</v>
      </c>
      <c r="G651" s="4">
        <v>19</v>
      </c>
      <c r="H651" s="4" t="s">
        <v>24</v>
      </c>
    </row>
    <row r="652" spans="1:8" x14ac:dyDescent="0.25">
      <c r="A652" s="3" t="s">
        <v>1</v>
      </c>
      <c r="B652" s="95">
        <v>0</v>
      </c>
      <c r="C652" s="95">
        <v>1</v>
      </c>
      <c r="D652" s="95">
        <v>13</v>
      </c>
      <c r="E652" s="95">
        <v>21</v>
      </c>
      <c r="F652" s="95">
        <v>64</v>
      </c>
      <c r="G652" s="95">
        <v>43</v>
      </c>
      <c r="H652" s="95">
        <f>SUM(B652:G652)</f>
        <v>142</v>
      </c>
    </row>
    <row r="653" spans="1:8" x14ac:dyDescent="0.25">
      <c r="A653" s="3" t="s">
        <v>49</v>
      </c>
      <c r="B653" s="95">
        <v>0</v>
      </c>
      <c r="C653" s="95">
        <v>0</v>
      </c>
      <c r="D653" s="95">
        <v>0</v>
      </c>
      <c r="E653" s="95">
        <v>0</v>
      </c>
      <c r="F653" s="95">
        <v>0</v>
      </c>
      <c r="G653" s="95">
        <v>0</v>
      </c>
      <c r="H653" s="95">
        <f t="shared" ref="H653:H686" si="36">SUM(B653:G653)</f>
        <v>0</v>
      </c>
    </row>
    <row r="654" spans="1:8" x14ac:dyDescent="0.25">
      <c r="A654" s="3" t="s">
        <v>45</v>
      </c>
      <c r="B654" s="95">
        <v>0</v>
      </c>
      <c r="C654" s="95">
        <v>0</v>
      </c>
      <c r="D654" s="95">
        <v>0</v>
      </c>
      <c r="E654" s="95">
        <v>0</v>
      </c>
      <c r="F654" s="95">
        <v>0</v>
      </c>
      <c r="G654" s="95">
        <v>0</v>
      </c>
      <c r="H654" s="95">
        <f t="shared" si="36"/>
        <v>0</v>
      </c>
    </row>
    <row r="655" spans="1:8" x14ac:dyDescent="0.25">
      <c r="A655" s="3" t="s">
        <v>41</v>
      </c>
      <c r="B655" s="95">
        <v>0</v>
      </c>
      <c r="C655" s="95">
        <v>0</v>
      </c>
      <c r="D655" s="95">
        <v>2</v>
      </c>
      <c r="E655" s="95">
        <v>0</v>
      </c>
      <c r="F655" s="95">
        <v>0</v>
      </c>
      <c r="G655" s="95">
        <v>0</v>
      </c>
      <c r="H655" s="95">
        <f t="shared" si="36"/>
        <v>2</v>
      </c>
    </row>
    <row r="656" spans="1:8" x14ac:dyDescent="0.25">
      <c r="A656" s="3" t="s">
        <v>2</v>
      </c>
      <c r="B656" s="95">
        <v>11</v>
      </c>
      <c r="C656" s="95">
        <v>35</v>
      </c>
      <c r="D656" s="95">
        <v>126</v>
      </c>
      <c r="E656" s="95">
        <v>60</v>
      </c>
      <c r="F656" s="95">
        <v>9</v>
      </c>
      <c r="G656" s="95">
        <v>0</v>
      </c>
      <c r="H656" s="95">
        <f t="shared" si="36"/>
        <v>241</v>
      </c>
    </row>
    <row r="657" spans="1:8" x14ac:dyDescent="0.25">
      <c r="A657" s="3" t="s">
        <v>43</v>
      </c>
      <c r="B657" s="95">
        <v>0</v>
      </c>
      <c r="C657" s="95">
        <v>0</v>
      </c>
      <c r="D657" s="95">
        <v>0</v>
      </c>
      <c r="E657" s="95">
        <v>0</v>
      </c>
      <c r="F657" s="95">
        <v>0</v>
      </c>
      <c r="G657" s="95">
        <v>0</v>
      </c>
      <c r="H657" s="95">
        <f t="shared" si="36"/>
        <v>0</v>
      </c>
    </row>
    <row r="658" spans="1:8" x14ac:dyDescent="0.25">
      <c r="A658" s="3" t="s">
        <v>3</v>
      </c>
      <c r="B658" s="95">
        <v>6</v>
      </c>
      <c r="C658" s="95">
        <v>2</v>
      </c>
      <c r="D658" s="95">
        <v>3</v>
      </c>
      <c r="E658" s="95">
        <v>6</v>
      </c>
      <c r="F658" s="95">
        <v>1</v>
      </c>
      <c r="G658" s="95">
        <v>1</v>
      </c>
      <c r="H658" s="95">
        <f t="shared" si="36"/>
        <v>19</v>
      </c>
    </row>
    <row r="659" spans="1:8" x14ac:dyDescent="0.25">
      <c r="A659" s="3" t="s">
        <v>4</v>
      </c>
      <c r="B659" s="95">
        <v>0</v>
      </c>
      <c r="C659" s="95">
        <v>1</v>
      </c>
      <c r="D659" s="95">
        <v>1</v>
      </c>
      <c r="E659" s="95">
        <v>1</v>
      </c>
      <c r="F659" s="95">
        <v>0</v>
      </c>
      <c r="G659" s="95">
        <v>0</v>
      </c>
      <c r="H659" s="95">
        <f t="shared" si="36"/>
        <v>3</v>
      </c>
    </row>
    <row r="660" spans="1:8" x14ac:dyDescent="0.25">
      <c r="A660" s="3" t="s">
        <v>48</v>
      </c>
      <c r="B660" s="95">
        <v>0</v>
      </c>
      <c r="C660" s="95">
        <v>0</v>
      </c>
      <c r="D660" s="95">
        <v>0</v>
      </c>
      <c r="E660" s="95">
        <v>0</v>
      </c>
      <c r="F660" s="95">
        <v>0</v>
      </c>
      <c r="G660" s="95">
        <v>0</v>
      </c>
      <c r="H660" s="95">
        <f t="shared" si="36"/>
        <v>0</v>
      </c>
    </row>
    <row r="661" spans="1:8" x14ac:dyDescent="0.25">
      <c r="A661" s="3" t="s">
        <v>6</v>
      </c>
      <c r="B661" s="95">
        <v>0</v>
      </c>
      <c r="C661" s="95">
        <v>0</v>
      </c>
      <c r="D661" s="95">
        <v>0</v>
      </c>
      <c r="E661" s="95">
        <v>0</v>
      </c>
      <c r="F661" s="95">
        <v>0</v>
      </c>
      <c r="G661" s="95">
        <v>0</v>
      </c>
      <c r="H661" s="95">
        <f t="shared" si="36"/>
        <v>0</v>
      </c>
    </row>
    <row r="662" spans="1:8" x14ac:dyDescent="0.25">
      <c r="A662" s="3" t="s">
        <v>7</v>
      </c>
      <c r="B662" s="95">
        <v>0</v>
      </c>
      <c r="C662" s="95">
        <v>0</v>
      </c>
      <c r="D662" s="95">
        <v>0</v>
      </c>
      <c r="E662" s="95">
        <v>0</v>
      </c>
      <c r="F662" s="95">
        <v>10</v>
      </c>
      <c r="G662" s="95">
        <v>4</v>
      </c>
      <c r="H662" s="95">
        <f t="shared" si="36"/>
        <v>14</v>
      </c>
    </row>
    <row r="663" spans="1:8" x14ac:dyDescent="0.25">
      <c r="A663" s="3" t="s">
        <v>50</v>
      </c>
      <c r="B663" s="95">
        <v>0</v>
      </c>
      <c r="C663" s="95">
        <v>0</v>
      </c>
      <c r="D663" s="95">
        <v>0</v>
      </c>
      <c r="E663" s="95">
        <v>0</v>
      </c>
      <c r="F663" s="95">
        <v>0</v>
      </c>
      <c r="G663" s="95">
        <v>0</v>
      </c>
      <c r="H663" s="95">
        <f t="shared" si="36"/>
        <v>0</v>
      </c>
    </row>
    <row r="664" spans="1:8" x14ac:dyDescent="0.25">
      <c r="A664" s="3" t="s">
        <v>51</v>
      </c>
      <c r="B664" s="95">
        <v>0</v>
      </c>
      <c r="C664" s="95">
        <v>0</v>
      </c>
      <c r="D664" s="95">
        <v>0</v>
      </c>
      <c r="E664" s="95">
        <v>0</v>
      </c>
      <c r="F664" s="95">
        <v>1</v>
      </c>
      <c r="G664" s="95">
        <v>1</v>
      </c>
      <c r="H664" s="95">
        <f t="shared" si="36"/>
        <v>2</v>
      </c>
    </row>
    <row r="665" spans="1:8" x14ac:dyDescent="0.25">
      <c r="A665" s="3" t="s">
        <v>42</v>
      </c>
      <c r="B665" s="95">
        <v>0</v>
      </c>
      <c r="C665" s="95">
        <v>0</v>
      </c>
      <c r="D665" s="95">
        <v>0</v>
      </c>
      <c r="E665" s="95">
        <v>1</v>
      </c>
      <c r="F665" s="95">
        <v>0</v>
      </c>
      <c r="G665" s="95">
        <v>0</v>
      </c>
      <c r="H665" s="95">
        <f t="shared" si="36"/>
        <v>1</v>
      </c>
    </row>
    <row r="666" spans="1:8" x14ac:dyDescent="0.25">
      <c r="A666" s="3" t="s">
        <v>8</v>
      </c>
      <c r="B666" s="95">
        <v>0</v>
      </c>
      <c r="C666" s="95">
        <v>0</v>
      </c>
      <c r="D666" s="95">
        <v>0</v>
      </c>
      <c r="E666" s="95">
        <v>3</v>
      </c>
      <c r="F666" s="95">
        <v>12</v>
      </c>
      <c r="G666" s="95">
        <v>5</v>
      </c>
      <c r="H666" s="95">
        <f t="shared" si="36"/>
        <v>20</v>
      </c>
    </row>
    <row r="667" spans="1:8" x14ac:dyDescent="0.25">
      <c r="A667" s="3" t="s">
        <v>9</v>
      </c>
      <c r="B667" s="95">
        <v>0</v>
      </c>
      <c r="C667" s="95">
        <v>0</v>
      </c>
      <c r="D667" s="95">
        <v>92</v>
      </c>
      <c r="E667" s="95">
        <v>90</v>
      </c>
      <c r="F667" s="95">
        <v>0</v>
      </c>
      <c r="G667" s="95">
        <v>56</v>
      </c>
      <c r="H667" s="95">
        <f t="shared" si="36"/>
        <v>238</v>
      </c>
    </row>
    <row r="668" spans="1:8" x14ac:dyDescent="0.25">
      <c r="A668" s="3" t="s">
        <v>44</v>
      </c>
      <c r="B668" s="95">
        <v>0</v>
      </c>
      <c r="C668" s="95">
        <v>0</v>
      </c>
      <c r="D668" s="95">
        <v>0</v>
      </c>
      <c r="E668" s="95">
        <v>0</v>
      </c>
      <c r="F668" s="95">
        <v>0</v>
      </c>
      <c r="G668" s="95">
        <v>0</v>
      </c>
      <c r="H668" s="95">
        <f t="shared" si="36"/>
        <v>0</v>
      </c>
    </row>
    <row r="669" spans="1:8" x14ac:dyDescent="0.25">
      <c r="A669" s="3" t="s">
        <v>10</v>
      </c>
      <c r="B669" s="95">
        <v>0</v>
      </c>
      <c r="C669" s="95">
        <v>0</v>
      </c>
      <c r="D669" s="95">
        <v>0</v>
      </c>
      <c r="E669" s="95">
        <v>0</v>
      </c>
      <c r="F669" s="95">
        <v>89</v>
      </c>
      <c r="G669" s="95">
        <v>0</v>
      </c>
      <c r="H669" s="95">
        <f t="shared" si="36"/>
        <v>89</v>
      </c>
    </row>
    <row r="670" spans="1:8" x14ac:dyDescent="0.25">
      <c r="A670" s="3" t="s">
        <v>11</v>
      </c>
      <c r="B670" s="95">
        <v>0</v>
      </c>
      <c r="C670" s="95">
        <v>0</v>
      </c>
      <c r="D670" s="95">
        <v>84</v>
      </c>
      <c r="E670" s="95">
        <v>2085</v>
      </c>
      <c r="F670" s="95">
        <v>1700</v>
      </c>
      <c r="G670" s="95">
        <v>39</v>
      </c>
      <c r="H670" s="95">
        <f t="shared" si="36"/>
        <v>3908</v>
      </c>
    </row>
    <row r="671" spans="1:8" x14ac:dyDescent="0.25">
      <c r="A671" s="3" t="s">
        <v>12</v>
      </c>
      <c r="B671" s="95">
        <v>0</v>
      </c>
      <c r="C671" s="95">
        <v>0</v>
      </c>
      <c r="D671" s="95">
        <v>46</v>
      </c>
      <c r="E671" s="95">
        <v>71</v>
      </c>
      <c r="F671" s="95">
        <v>36</v>
      </c>
      <c r="G671" s="95">
        <v>15</v>
      </c>
      <c r="H671" s="95">
        <f t="shared" si="36"/>
        <v>168</v>
      </c>
    </row>
    <row r="672" spans="1:8" x14ac:dyDescent="0.25">
      <c r="A672" s="3" t="s">
        <v>32</v>
      </c>
      <c r="B672" s="95">
        <v>0</v>
      </c>
      <c r="C672" s="95">
        <v>0</v>
      </c>
      <c r="D672" s="95">
        <v>0</v>
      </c>
      <c r="E672" s="95">
        <v>2</v>
      </c>
      <c r="F672" s="95">
        <v>1</v>
      </c>
      <c r="G672" s="95">
        <v>0</v>
      </c>
      <c r="H672" s="95">
        <f t="shared" si="36"/>
        <v>3</v>
      </c>
    </row>
    <row r="673" spans="1:8" x14ac:dyDescent="0.25">
      <c r="A673" s="3" t="s">
        <v>18</v>
      </c>
      <c r="B673" s="95">
        <v>0</v>
      </c>
      <c r="C673" s="95">
        <v>0</v>
      </c>
      <c r="D673" s="95">
        <v>62</v>
      </c>
      <c r="E673" s="95">
        <v>315</v>
      </c>
      <c r="F673" s="95">
        <v>2605</v>
      </c>
      <c r="G673" s="95">
        <v>5</v>
      </c>
      <c r="H673" s="95">
        <f t="shared" si="36"/>
        <v>2987</v>
      </c>
    </row>
    <row r="674" spans="1:8" x14ac:dyDescent="0.25">
      <c r="A674" s="3" t="s">
        <v>46</v>
      </c>
      <c r="B674" s="95">
        <v>0</v>
      </c>
      <c r="C674" s="95">
        <v>0</v>
      </c>
      <c r="D674" s="95">
        <v>0</v>
      </c>
      <c r="E674" s="95">
        <v>0</v>
      </c>
      <c r="F674" s="95">
        <v>0</v>
      </c>
      <c r="G674" s="95">
        <v>8</v>
      </c>
      <c r="H674" s="95">
        <f t="shared" si="36"/>
        <v>8</v>
      </c>
    </row>
    <row r="675" spans="1:8" x14ac:dyDescent="0.25">
      <c r="A675" s="3" t="s">
        <v>13</v>
      </c>
      <c r="B675" s="95">
        <v>0</v>
      </c>
      <c r="C675" s="95">
        <v>0</v>
      </c>
      <c r="D675" s="95">
        <v>0</v>
      </c>
      <c r="E675" s="95">
        <v>0</v>
      </c>
      <c r="F675" s="95">
        <v>0</v>
      </c>
      <c r="G675" s="95">
        <v>0</v>
      </c>
      <c r="H675" s="95">
        <f t="shared" si="36"/>
        <v>0</v>
      </c>
    </row>
    <row r="676" spans="1:8" x14ac:dyDescent="0.25">
      <c r="A676" s="3" t="s">
        <v>14</v>
      </c>
      <c r="B676" s="95">
        <v>0</v>
      </c>
      <c r="C676" s="95">
        <v>0</v>
      </c>
      <c r="D676" s="95">
        <v>349</v>
      </c>
      <c r="E676" s="95">
        <v>154</v>
      </c>
      <c r="F676" s="95">
        <v>424</v>
      </c>
      <c r="G676" s="95">
        <v>11</v>
      </c>
      <c r="H676" s="95">
        <f t="shared" si="36"/>
        <v>938</v>
      </c>
    </row>
    <row r="677" spans="1:8" x14ac:dyDescent="0.25">
      <c r="A677" s="3" t="s">
        <v>40</v>
      </c>
      <c r="B677" s="95">
        <v>0</v>
      </c>
      <c r="C677" s="95">
        <v>0</v>
      </c>
      <c r="D677" s="95">
        <v>0</v>
      </c>
      <c r="E677" s="95">
        <v>0</v>
      </c>
      <c r="F677" s="95">
        <v>0</v>
      </c>
      <c r="G677" s="95">
        <v>0</v>
      </c>
      <c r="H677" s="95">
        <f t="shared" si="36"/>
        <v>0</v>
      </c>
    </row>
    <row r="678" spans="1:8" x14ac:dyDescent="0.25">
      <c r="A678" s="3" t="s">
        <v>52</v>
      </c>
      <c r="B678" s="95">
        <v>0</v>
      </c>
      <c r="C678" s="95">
        <v>0</v>
      </c>
      <c r="D678" s="95">
        <v>0</v>
      </c>
      <c r="E678" s="95">
        <v>0</v>
      </c>
      <c r="F678" s="95">
        <v>0</v>
      </c>
      <c r="G678" s="95">
        <v>0</v>
      </c>
      <c r="H678" s="95">
        <f t="shared" si="36"/>
        <v>0</v>
      </c>
    </row>
    <row r="679" spans="1:8" x14ac:dyDescent="0.25">
      <c r="A679" s="3" t="s">
        <v>53</v>
      </c>
      <c r="B679" s="95">
        <v>0</v>
      </c>
      <c r="C679" s="95">
        <v>0</v>
      </c>
      <c r="D679" s="95">
        <v>0</v>
      </c>
      <c r="E679" s="95">
        <v>0</v>
      </c>
      <c r="F679" s="95">
        <v>0</v>
      </c>
      <c r="G679" s="95">
        <v>0</v>
      </c>
      <c r="H679" s="95">
        <f t="shared" si="36"/>
        <v>0</v>
      </c>
    </row>
    <row r="680" spans="1:8" x14ac:dyDescent="0.25">
      <c r="A680" s="3" t="s">
        <v>15</v>
      </c>
      <c r="B680" s="95">
        <v>0</v>
      </c>
      <c r="C680" s="95">
        <v>0</v>
      </c>
      <c r="D680" s="95">
        <v>22</v>
      </c>
      <c r="E680" s="95">
        <v>0</v>
      </c>
      <c r="F680" s="95">
        <v>0</v>
      </c>
      <c r="G680" s="95">
        <v>10</v>
      </c>
      <c r="H680" s="95">
        <f t="shared" si="36"/>
        <v>32</v>
      </c>
    </row>
    <row r="681" spans="1:8" x14ac:dyDescent="0.25">
      <c r="A681" s="3" t="s">
        <v>54</v>
      </c>
      <c r="B681" s="95">
        <v>0</v>
      </c>
      <c r="C681" s="95">
        <v>0</v>
      </c>
      <c r="D681" s="95">
        <v>0</v>
      </c>
      <c r="E681" s="95">
        <v>0</v>
      </c>
      <c r="F681" s="95">
        <v>0</v>
      </c>
      <c r="G681" s="95">
        <v>0</v>
      </c>
      <c r="H681" s="95">
        <f t="shared" si="36"/>
        <v>0</v>
      </c>
    </row>
    <row r="682" spans="1:8" x14ac:dyDescent="0.25">
      <c r="A682" s="3" t="s">
        <v>47</v>
      </c>
      <c r="B682" s="95">
        <v>0</v>
      </c>
      <c r="C682" s="95">
        <v>0</v>
      </c>
      <c r="D682" s="95">
        <v>30</v>
      </c>
      <c r="E682" s="95">
        <v>2</v>
      </c>
      <c r="F682" s="95">
        <v>10</v>
      </c>
      <c r="G682" s="95">
        <v>0</v>
      </c>
      <c r="H682" s="95">
        <f t="shared" si="36"/>
        <v>42</v>
      </c>
    </row>
    <row r="683" spans="1:8" x14ac:dyDescent="0.25">
      <c r="A683" s="3" t="s">
        <v>16</v>
      </c>
      <c r="B683" s="95">
        <v>0</v>
      </c>
      <c r="C683" s="95">
        <v>0</v>
      </c>
      <c r="D683" s="95">
        <v>0</v>
      </c>
      <c r="E683" s="95">
        <v>0</v>
      </c>
      <c r="F683" s="95">
        <v>0</v>
      </c>
      <c r="G683" s="95">
        <v>0</v>
      </c>
      <c r="H683" s="95">
        <f t="shared" si="36"/>
        <v>0</v>
      </c>
    </row>
    <row r="684" spans="1:8" x14ac:dyDescent="0.25">
      <c r="A684" s="3" t="s">
        <v>55</v>
      </c>
      <c r="B684" s="95">
        <v>0</v>
      </c>
      <c r="C684" s="95">
        <v>0</v>
      </c>
      <c r="D684" s="95">
        <v>0</v>
      </c>
      <c r="E684" s="95">
        <v>0</v>
      </c>
      <c r="F684" s="95">
        <v>0</v>
      </c>
      <c r="G684" s="95">
        <v>0</v>
      </c>
      <c r="H684" s="95">
        <f t="shared" si="36"/>
        <v>0</v>
      </c>
    </row>
    <row r="685" spans="1:8" x14ac:dyDescent="0.25">
      <c r="A685" s="3" t="s">
        <v>17</v>
      </c>
      <c r="B685" s="95">
        <v>0</v>
      </c>
      <c r="C685" s="95">
        <v>0</v>
      </c>
      <c r="D685" s="95">
        <v>0</v>
      </c>
      <c r="E685" s="95">
        <v>0</v>
      </c>
      <c r="F685" s="95">
        <v>0</v>
      </c>
      <c r="G685" s="95">
        <v>1</v>
      </c>
      <c r="H685" s="95">
        <f t="shared" si="36"/>
        <v>1</v>
      </c>
    </row>
    <row r="686" spans="1:8" x14ac:dyDescent="0.25">
      <c r="A686" s="3" t="s">
        <v>23</v>
      </c>
      <c r="B686" s="95">
        <v>0</v>
      </c>
      <c r="C686" s="95">
        <v>0</v>
      </c>
      <c r="D686" s="95">
        <v>0</v>
      </c>
      <c r="E686" s="95">
        <v>0</v>
      </c>
      <c r="F686" s="95">
        <v>0</v>
      </c>
      <c r="G686" s="95">
        <v>0</v>
      </c>
      <c r="H686" s="95">
        <f t="shared" si="36"/>
        <v>0</v>
      </c>
    </row>
    <row r="687" spans="1:8" x14ac:dyDescent="0.25">
      <c r="A687" s="11" t="s">
        <v>24</v>
      </c>
      <c r="B687" s="95">
        <f t="shared" ref="B687:H687" si="37">SUM(B652:B686)</f>
        <v>17</v>
      </c>
      <c r="C687" s="95">
        <f t="shared" si="37"/>
        <v>39</v>
      </c>
      <c r="D687" s="95">
        <f t="shared" si="37"/>
        <v>830</v>
      </c>
      <c r="E687" s="95">
        <f t="shared" si="37"/>
        <v>2811</v>
      </c>
      <c r="F687" s="95">
        <f t="shared" si="37"/>
        <v>4962</v>
      </c>
      <c r="G687" s="95">
        <f t="shared" si="37"/>
        <v>199</v>
      </c>
      <c r="H687" s="95">
        <f t="shared" si="37"/>
        <v>8858</v>
      </c>
    </row>
    <row r="690" spans="1:26" x14ac:dyDescent="0.25">
      <c r="A690" s="2" t="s">
        <v>116</v>
      </c>
    </row>
    <row r="691" spans="1:26" x14ac:dyDescent="0.25">
      <c r="A691" s="2"/>
      <c r="B691" s="80" t="s">
        <v>34</v>
      </c>
      <c r="C691" s="2"/>
      <c r="D691" s="2"/>
      <c r="E691" s="2"/>
      <c r="F691" s="2"/>
      <c r="G691" s="2"/>
      <c r="H691" s="80" t="s">
        <v>114</v>
      </c>
      <c r="I691" s="80"/>
      <c r="J691" s="2"/>
      <c r="K691" s="2"/>
      <c r="L691" s="2"/>
      <c r="M691" s="2"/>
      <c r="N691" s="80" t="s">
        <v>115</v>
      </c>
      <c r="O691" s="2"/>
      <c r="P691" s="2"/>
      <c r="Q691" s="2"/>
      <c r="R691" s="2"/>
      <c r="S691" s="2"/>
      <c r="T691" s="82" t="s">
        <v>36</v>
      </c>
      <c r="U691" s="2"/>
      <c r="V691" s="2"/>
      <c r="W691" s="2"/>
      <c r="X691" s="2"/>
      <c r="Y691" s="2"/>
      <c r="Z691" s="2"/>
    </row>
    <row r="692" spans="1:26"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5">
      <c r="A693" s="2"/>
      <c r="B693" s="2" t="s">
        <v>20</v>
      </c>
      <c r="C693" s="2"/>
      <c r="D693" s="2" t="s">
        <v>21</v>
      </c>
      <c r="E693" s="2"/>
      <c r="F693" s="2"/>
      <c r="G693" s="2"/>
      <c r="H693" s="2" t="s">
        <v>20</v>
      </c>
      <c r="I693" s="2"/>
      <c r="J693" s="2" t="s">
        <v>21</v>
      </c>
      <c r="K693" s="2"/>
      <c r="L693" s="2"/>
      <c r="M693" s="2"/>
      <c r="N693" s="2" t="s">
        <v>20</v>
      </c>
      <c r="O693" s="2"/>
      <c r="P693" s="2" t="s">
        <v>21</v>
      </c>
      <c r="Q693" s="2"/>
      <c r="R693" s="2"/>
      <c r="S693" s="2"/>
      <c r="T693" s="2" t="s">
        <v>20</v>
      </c>
      <c r="U693" s="2"/>
      <c r="V693" s="2" t="s">
        <v>21</v>
      </c>
      <c r="W693" s="2"/>
      <c r="X693" s="2"/>
      <c r="Y693" s="2"/>
      <c r="Z693" s="2"/>
    </row>
    <row r="694" spans="1:26" x14ac:dyDescent="0.25">
      <c r="A694" s="6" t="s">
        <v>19</v>
      </c>
      <c r="B694" s="4">
        <v>24</v>
      </c>
      <c r="C694" s="4">
        <v>29</v>
      </c>
      <c r="D694" s="4">
        <v>4</v>
      </c>
      <c r="E694" s="4">
        <v>9</v>
      </c>
      <c r="F694" s="4">
        <v>14</v>
      </c>
      <c r="G694" s="4">
        <v>19</v>
      </c>
      <c r="H694" s="4">
        <v>24</v>
      </c>
      <c r="I694" s="4">
        <v>29</v>
      </c>
      <c r="J694" s="4">
        <v>4</v>
      </c>
      <c r="K694" s="4">
        <v>9</v>
      </c>
      <c r="L694" s="4">
        <v>14</v>
      </c>
      <c r="M694" s="4">
        <v>19</v>
      </c>
      <c r="N694" s="4">
        <v>24</v>
      </c>
      <c r="O694" s="4">
        <v>29</v>
      </c>
      <c r="P694" s="4">
        <v>4</v>
      </c>
      <c r="Q694" s="4">
        <v>9</v>
      </c>
      <c r="R694" s="4">
        <v>14</v>
      </c>
      <c r="S694" s="4">
        <v>19</v>
      </c>
      <c r="T694" s="4">
        <v>24</v>
      </c>
      <c r="U694" s="4">
        <v>29</v>
      </c>
      <c r="V694" s="4">
        <v>4</v>
      </c>
      <c r="W694" s="4">
        <v>9</v>
      </c>
      <c r="X694" s="4">
        <v>14</v>
      </c>
      <c r="Y694" s="4">
        <v>19</v>
      </c>
      <c r="Z694" s="15" t="s">
        <v>24</v>
      </c>
    </row>
    <row r="695" spans="1:26" x14ac:dyDescent="0.25">
      <c r="A695" s="3" t="s">
        <v>1</v>
      </c>
      <c r="B695" s="37"/>
      <c r="C695" s="37">
        <v>1</v>
      </c>
      <c r="D695" s="37">
        <v>7</v>
      </c>
      <c r="E695" s="37">
        <v>2</v>
      </c>
      <c r="F695" s="37">
        <v>9</v>
      </c>
      <c r="G695" s="37">
        <v>10</v>
      </c>
      <c r="H695" s="37"/>
      <c r="I695" s="37"/>
      <c r="J695" s="37"/>
      <c r="K695" s="37"/>
      <c r="L695" s="37">
        <v>1</v>
      </c>
      <c r="M695" s="37">
        <v>8</v>
      </c>
      <c r="N695" s="37"/>
      <c r="O695" s="37"/>
      <c r="P695" s="37">
        <v>6</v>
      </c>
      <c r="Q695" s="37">
        <v>19</v>
      </c>
      <c r="R695" s="37">
        <v>47</v>
      </c>
      <c r="S695" s="37">
        <v>19</v>
      </c>
      <c r="T695" s="37"/>
      <c r="U695" s="37"/>
      <c r="V695" s="37"/>
      <c r="W695" s="37"/>
      <c r="X695" s="37">
        <v>7</v>
      </c>
      <c r="Y695" s="37">
        <v>6</v>
      </c>
      <c r="Z695" s="2">
        <f>SUM(B695:Y695)</f>
        <v>142</v>
      </c>
    </row>
    <row r="696" spans="1:26" x14ac:dyDescent="0.25">
      <c r="A696" s="34" t="s">
        <v>49</v>
      </c>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2">
        <f t="shared" ref="Z696:Z729" si="38">SUM(B696:Y696)</f>
        <v>0</v>
      </c>
    </row>
    <row r="697" spans="1:26" x14ac:dyDescent="0.25">
      <c r="A697" s="34" t="s">
        <v>45</v>
      </c>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2">
        <f t="shared" si="38"/>
        <v>0</v>
      </c>
    </row>
    <row r="698" spans="1:26" x14ac:dyDescent="0.25">
      <c r="A698" s="34" t="s">
        <v>41</v>
      </c>
      <c r="B698" s="37"/>
      <c r="C698" s="37"/>
      <c r="D698" s="37"/>
      <c r="E698" s="37"/>
      <c r="F698" s="37"/>
      <c r="G698" s="37"/>
      <c r="H698" s="37"/>
      <c r="I698" s="37"/>
      <c r="J698" s="37"/>
      <c r="K698" s="37"/>
      <c r="L698" s="37"/>
      <c r="M698" s="37"/>
      <c r="N698" s="37"/>
      <c r="O698" s="37"/>
      <c r="P698" s="37">
        <v>2</v>
      </c>
      <c r="Q698" s="37"/>
      <c r="R698" s="37"/>
      <c r="S698" s="37"/>
      <c r="T698" s="37"/>
      <c r="U698" s="37"/>
      <c r="V698" s="37"/>
      <c r="W698" s="37"/>
      <c r="X698" s="37"/>
      <c r="Y698" s="37"/>
      <c r="Z698" s="2">
        <f t="shared" si="38"/>
        <v>2</v>
      </c>
    </row>
    <row r="699" spans="1:26" x14ac:dyDescent="0.25">
      <c r="A699" s="3" t="s">
        <v>2</v>
      </c>
      <c r="B699" s="37">
        <v>2</v>
      </c>
      <c r="C699" s="37">
        <v>35</v>
      </c>
      <c r="D699" s="23">
        <v>26</v>
      </c>
      <c r="E699" s="23">
        <v>50</v>
      </c>
      <c r="F699" s="23">
        <v>5</v>
      </c>
      <c r="G699" s="23"/>
      <c r="H699" s="37"/>
      <c r="I699" s="37"/>
      <c r="J699" s="37"/>
      <c r="K699" s="37"/>
      <c r="L699" s="37"/>
      <c r="M699" s="37"/>
      <c r="N699" s="37">
        <v>9</v>
      </c>
      <c r="O699" s="37"/>
      <c r="P699" s="23">
        <v>100</v>
      </c>
      <c r="Q699" s="23">
        <v>10</v>
      </c>
      <c r="R699" s="23">
        <v>4</v>
      </c>
      <c r="S699" s="37"/>
      <c r="T699" s="37"/>
      <c r="U699" s="37"/>
      <c r="V699" s="37"/>
      <c r="W699" s="37"/>
      <c r="X699" s="37"/>
      <c r="Y699" s="37"/>
      <c r="Z699" s="2">
        <f t="shared" si="38"/>
        <v>241</v>
      </c>
    </row>
    <row r="700" spans="1:26" x14ac:dyDescent="0.25">
      <c r="A700" s="34" t="s">
        <v>43</v>
      </c>
      <c r="B700" s="37"/>
      <c r="C700" s="37"/>
      <c r="D700" s="37"/>
      <c r="E700" s="37"/>
      <c r="F700" s="37"/>
      <c r="G700" s="23"/>
      <c r="H700" s="37"/>
      <c r="I700" s="37"/>
      <c r="J700" s="37"/>
      <c r="K700" s="37"/>
      <c r="L700" s="37"/>
      <c r="M700" s="37"/>
      <c r="N700" s="37"/>
      <c r="O700" s="37"/>
      <c r="P700" s="37"/>
      <c r="Q700" s="37"/>
      <c r="R700" s="37"/>
      <c r="S700" s="37"/>
      <c r="T700" s="37"/>
      <c r="U700" s="37"/>
      <c r="V700" s="37"/>
      <c r="W700" s="37"/>
      <c r="X700" s="37"/>
      <c r="Y700" s="37"/>
      <c r="Z700" s="2">
        <f t="shared" si="38"/>
        <v>0</v>
      </c>
    </row>
    <row r="701" spans="1:26" x14ac:dyDescent="0.25">
      <c r="A701" s="3" t="s">
        <v>3</v>
      </c>
      <c r="B701" s="37">
        <v>1</v>
      </c>
      <c r="C701" s="37"/>
      <c r="D701" s="37">
        <v>2</v>
      </c>
      <c r="E701" s="37">
        <v>1</v>
      </c>
      <c r="F701" s="37"/>
      <c r="G701" s="23"/>
      <c r="H701" s="37">
        <v>3</v>
      </c>
      <c r="I701" s="37">
        <v>2</v>
      </c>
      <c r="J701" s="37">
        <v>1</v>
      </c>
      <c r="K701" s="23">
        <v>2</v>
      </c>
      <c r="L701" s="23">
        <v>1</v>
      </c>
      <c r="M701" s="23">
        <v>1</v>
      </c>
      <c r="N701" s="37">
        <v>2</v>
      </c>
      <c r="O701" s="37"/>
      <c r="P701" s="37"/>
      <c r="Q701" s="37">
        <v>3</v>
      </c>
      <c r="R701" s="37"/>
      <c r="S701" s="37"/>
      <c r="T701" s="37"/>
      <c r="U701" s="37"/>
      <c r="V701" s="37"/>
      <c r="W701" s="37"/>
      <c r="X701" s="37"/>
      <c r="Y701" s="37"/>
      <c r="Z701" s="2">
        <f t="shared" si="38"/>
        <v>19</v>
      </c>
    </row>
    <row r="702" spans="1:26" x14ac:dyDescent="0.25">
      <c r="A702" s="3" t="s">
        <v>4</v>
      </c>
      <c r="B702" s="37"/>
      <c r="C702" s="37">
        <v>1</v>
      </c>
      <c r="D702" s="37"/>
      <c r="E702" s="37"/>
      <c r="F702" s="37"/>
      <c r="G702" s="37"/>
      <c r="H702" s="37"/>
      <c r="I702" s="37"/>
      <c r="J702" s="37">
        <v>1</v>
      </c>
      <c r="K702" s="23">
        <v>1</v>
      </c>
      <c r="L702" s="37"/>
      <c r="M702" s="37"/>
      <c r="N702" s="37"/>
      <c r="O702" s="37"/>
      <c r="P702" s="37"/>
      <c r="Q702" s="37"/>
      <c r="R702" s="37"/>
      <c r="S702" s="37"/>
      <c r="T702" s="37"/>
      <c r="U702" s="37"/>
      <c r="V702" s="37"/>
      <c r="W702" s="37"/>
      <c r="X702" s="37"/>
      <c r="Y702" s="37"/>
      <c r="Z702" s="2">
        <f t="shared" si="38"/>
        <v>3</v>
      </c>
    </row>
    <row r="703" spans="1:26" x14ac:dyDescent="0.25">
      <c r="A703" s="34" t="s">
        <v>48</v>
      </c>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2">
        <f t="shared" si="38"/>
        <v>0</v>
      </c>
    </row>
    <row r="704" spans="1:26" x14ac:dyDescent="0.25">
      <c r="A704" s="3" t="s">
        <v>6</v>
      </c>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2">
        <f t="shared" si="38"/>
        <v>0</v>
      </c>
    </row>
    <row r="705" spans="1:26" x14ac:dyDescent="0.25">
      <c r="A705" s="3" t="s">
        <v>7</v>
      </c>
      <c r="B705" s="37"/>
      <c r="C705" s="37"/>
      <c r="D705" s="37"/>
      <c r="E705" s="37"/>
      <c r="F705" s="37">
        <v>1</v>
      </c>
      <c r="G705" s="37"/>
      <c r="H705" s="37"/>
      <c r="I705" s="37"/>
      <c r="J705" s="37"/>
      <c r="K705" s="37"/>
      <c r="L705" s="37">
        <v>1</v>
      </c>
      <c r="M705" s="37"/>
      <c r="N705" s="37"/>
      <c r="O705" s="37"/>
      <c r="P705" s="37"/>
      <c r="Q705" s="37"/>
      <c r="R705" s="37">
        <v>4</v>
      </c>
      <c r="S705" s="37">
        <v>2</v>
      </c>
      <c r="T705" s="37"/>
      <c r="U705" s="37"/>
      <c r="V705" s="37"/>
      <c r="W705" s="37"/>
      <c r="X705" s="37">
        <v>4</v>
      </c>
      <c r="Y705" s="37">
        <v>2</v>
      </c>
      <c r="Z705" s="2">
        <f t="shared" si="38"/>
        <v>14</v>
      </c>
    </row>
    <row r="706" spans="1:26" x14ac:dyDescent="0.25">
      <c r="A706" s="34" t="s">
        <v>50</v>
      </c>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2">
        <f t="shared" si="38"/>
        <v>0</v>
      </c>
    </row>
    <row r="707" spans="1:26" x14ac:dyDescent="0.25">
      <c r="A707" s="34" t="s">
        <v>51</v>
      </c>
      <c r="B707" s="37"/>
      <c r="C707" s="37"/>
      <c r="D707" s="37"/>
      <c r="E707" s="37"/>
      <c r="F707" s="37"/>
      <c r="G707" s="37">
        <v>1</v>
      </c>
      <c r="H707" s="37"/>
      <c r="I707" s="37"/>
      <c r="J707" s="37"/>
      <c r="K707" s="37"/>
      <c r="L707" s="37"/>
      <c r="M707" s="37"/>
      <c r="N707" s="37"/>
      <c r="O707" s="37"/>
      <c r="P707" s="37"/>
      <c r="Q707" s="37"/>
      <c r="R707" s="37"/>
      <c r="S707" s="37"/>
      <c r="T707" s="37"/>
      <c r="U707" s="37"/>
      <c r="V707" s="37"/>
      <c r="W707" s="37"/>
      <c r="X707" s="37">
        <v>1</v>
      </c>
      <c r="Y707" s="37"/>
      <c r="Z707" s="2">
        <f t="shared" si="38"/>
        <v>2</v>
      </c>
    </row>
    <row r="708" spans="1:26" x14ac:dyDescent="0.25">
      <c r="A708" s="34" t="s">
        <v>42</v>
      </c>
      <c r="B708" s="37"/>
      <c r="C708" s="37"/>
      <c r="D708" s="37"/>
      <c r="E708" s="37">
        <v>1</v>
      </c>
      <c r="F708" s="37"/>
      <c r="G708" s="37"/>
      <c r="H708" s="37"/>
      <c r="I708" s="37"/>
      <c r="J708" s="37"/>
      <c r="K708" s="37"/>
      <c r="L708" s="37"/>
      <c r="M708" s="37"/>
      <c r="N708" s="37"/>
      <c r="O708" s="37"/>
      <c r="P708" s="37"/>
      <c r="Q708" s="37"/>
      <c r="R708" s="37"/>
      <c r="S708" s="37"/>
      <c r="T708" s="37"/>
      <c r="U708" s="37"/>
      <c r="V708" s="37"/>
      <c r="W708" s="37"/>
      <c r="X708" s="37"/>
      <c r="Y708" s="37"/>
      <c r="Z708" s="2">
        <f t="shared" si="38"/>
        <v>1</v>
      </c>
    </row>
    <row r="709" spans="1:26" x14ac:dyDescent="0.25">
      <c r="A709" s="3" t="s">
        <v>8</v>
      </c>
      <c r="B709" s="37"/>
      <c r="C709" s="37"/>
      <c r="D709" s="37"/>
      <c r="E709" s="37"/>
      <c r="F709" s="37"/>
      <c r="G709" s="37"/>
      <c r="H709" s="37"/>
      <c r="I709" s="37"/>
      <c r="J709" s="37"/>
      <c r="K709" s="37"/>
      <c r="L709" s="37"/>
      <c r="M709" s="37"/>
      <c r="N709" s="37"/>
      <c r="O709" s="37"/>
      <c r="P709" s="37"/>
      <c r="Q709" s="37"/>
      <c r="R709" s="37"/>
      <c r="S709" s="37"/>
      <c r="T709" s="37"/>
      <c r="U709" s="37"/>
      <c r="V709" s="37"/>
      <c r="W709" s="37">
        <v>3</v>
      </c>
      <c r="X709" s="37">
        <v>12</v>
      </c>
      <c r="Y709" s="37">
        <v>5</v>
      </c>
      <c r="Z709" s="2">
        <f t="shared" si="38"/>
        <v>20</v>
      </c>
    </row>
    <row r="710" spans="1:26" x14ac:dyDescent="0.25">
      <c r="A710" s="3" t="s">
        <v>9</v>
      </c>
      <c r="B710" s="37"/>
      <c r="C710" s="37"/>
      <c r="D710" s="37"/>
      <c r="E710" s="37"/>
      <c r="F710" s="37"/>
      <c r="G710" s="37"/>
      <c r="H710" s="37"/>
      <c r="I710" s="37"/>
      <c r="J710" s="37"/>
      <c r="K710" s="37"/>
      <c r="L710" s="37"/>
      <c r="M710" s="37"/>
      <c r="N710" s="37"/>
      <c r="O710" s="37"/>
      <c r="P710" s="37"/>
      <c r="Q710" s="37"/>
      <c r="R710" s="37"/>
      <c r="S710" s="37"/>
      <c r="T710" s="37"/>
      <c r="U710" s="37"/>
      <c r="V710" s="37">
        <v>92</v>
      </c>
      <c r="W710" s="37">
        <v>90</v>
      </c>
      <c r="X710" s="37"/>
      <c r="Y710" s="37">
        <v>56</v>
      </c>
      <c r="Z710" s="2">
        <f t="shared" si="38"/>
        <v>238</v>
      </c>
    </row>
    <row r="711" spans="1:26" x14ac:dyDescent="0.25">
      <c r="A711" s="34" t="s">
        <v>44</v>
      </c>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2">
        <f t="shared" si="38"/>
        <v>0</v>
      </c>
    </row>
    <row r="712" spans="1:26" x14ac:dyDescent="0.25">
      <c r="A712" s="3" t="s">
        <v>10</v>
      </c>
      <c r="B712" s="37"/>
      <c r="C712" s="37"/>
      <c r="D712" s="37"/>
      <c r="E712" s="37"/>
      <c r="F712" s="37"/>
      <c r="G712" s="37"/>
      <c r="H712" s="37"/>
      <c r="I712" s="37"/>
      <c r="J712" s="37"/>
      <c r="K712" s="37"/>
      <c r="L712" s="37"/>
      <c r="M712" s="37"/>
      <c r="N712" s="37"/>
      <c r="O712" s="37"/>
      <c r="P712" s="37"/>
      <c r="Q712" s="37"/>
      <c r="R712" s="37">
        <v>89</v>
      </c>
      <c r="S712" s="37"/>
      <c r="T712" s="37"/>
      <c r="U712" s="37"/>
      <c r="V712" s="37"/>
      <c r="W712" s="37"/>
      <c r="X712" s="37"/>
      <c r="Y712" s="37"/>
      <c r="Z712" s="2">
        <f t="shared" si="38"/>
        <v>89</v>
      </c>
    </row>
    <row r="713" spans="1:26" x14ac:dyDescent="0.25">
      <c r="A713" s="3" t="s">
        <v>11</v>
      </c>
      <c r="B713" s="37"/>
      <c r="C713" s="37"/>
      <c r="D713" s="37">
        <v>24</v>
      </c>
      <c r="E713" s="37">
        <v>600</v>
      </c>
      <c r="F713" s="37"/>
      <c r="G713" s="37"/>
      <c r="H713" s="37"/>
      <c r="I713" s="37"/>
      <c r="J713" s="37"/>
      <c r="K713" s="37">
        <v>35</v>
      </c>
      <c r="L713" s="37"/>
      <c r="M713" s="37">
        <v>5</v>
      </c>
      <c r="N713" s="37"/>
      <c r="O713" s="37"/>
      <c r="P713" s="37">
        <v>60</v>
      </c>
      <c r="Q713" s="37">
        <v>1385</v>
      </c>
      <c r="R713" s="37">
        <v>1700</v>
      </c>
      <c r="S713" s="37">
        <v>34</v>
      </c>
      <c r="T713" s="37"/>
      <c r="U713" s="37"/>
      <c r="V713" s="37"/>
      <c r="W713" s="37">
        <v>65</v>
      </c>
      <c r="X713" s="37"/>
      <c r="Y713" s="37"/>
      <c r="Z713" s="2">
        <f t="shared" si="38"/>
        <v>3908</v>
      </c>
    </row>
    <row r="714" spans="1:26" x14ac:dyDescent="0.25">
      <c r="A714" s="3" t="s">
        <v>12</v>
      </c>
      <c r="B714" s="37"/>
      <c r="C714" s="37"/>
      <c r="D714" s="37"/>
      <c r="E714" s="37">
        <v>25</v>
      </c>
      <c r="F714" s="37">
        <v>6</v>
      </c>
      <c r="G714" s="37"/>
      <c r="H714" s="37"/>
      <c r="I714" s="37"/>
      <c r="J714" s="37">
        <v>46</v>
      </c>
      <c r="K714" s="37">
        <v>41</v>
      </c>
      <c r="L714" s="37">
        <v>15</v>
      </c>
      <c r="M714" s="37">
        <v>15</v>
      </c>
      <c r="N714" s="37"/>
      <c r="O714" s="37"/>
      <c r="P714" s="37"/>
      <c r="Q714" s="37">
        <v>5</v>
      </c>
      <c r="R714" s="37">
        <v>15</v>
      </c>
      <c r="S714" s="37"/>
      <c r="T714" s="37"/>
      <c r="U714" s="37"/>
      <c r="V714" s="37"/>
      <c r="W714" s="37"/>
      <c r="X714" s="37"/>
      <c r="Y714" s="37"/>
      <c r="Z714" s="2">
        <f t="shared" si="38"/>
        <v>168</v>
      </c>
    </row>
    <row r="715" spans="1:26" x14ac:dyDescent="0.25">
      <c r="A715" s="34" t="s">
        <v>32</v>
      </c>
      <c r="B715" s="37"/>
      <c r="C715" s="37"/>
      <c r="D715" s="37"/>
      <c r="E715" s="37">
        <v>2</v>
      </c>
      <c r="F715" s="37"/>
      <c r="G715" s="37"/>
      <c r="H715" s="37"/>
      <c r="I715" s="37"/>
      <c r="J715" s="37"/>
      <c r="K715" s="37"/>
      <c r="L715" s="37"/>
      <c r="M715" s="37"/>
      <c r="N715" s="37"/>
      <c r="O715" s="37"/>
      <c r="P715" s="37"/>
      <c r="Q715" s="37"/>
      <c r="R715" s="37">
        <v>1</v>
      </c>
      <c r="S715" s="37"/>
      <c r="T715" s="37"/>
      <c r="U715" s="37"/>
      <c r="V715" s="37"/>
      <c r="W715" s="37"/>
      <c r="X715" s="37"/>
      <c r="Y715" s="37"/>
      <c r="Z715" s="2">
        <f t="shared" si="38"/>
        <v>3</v>
      </c>
    </row>
    <row r="716" spans="1:26" x14ac:dyDescent="0.25">
      <c r="A716" s="3" t="s">
        <v>18</v>
      </c>
      <c r="B716" s="37"/>
      <c r="C716" s="37"/>
      <c r="D716" s="37"/>
      <c r="E716" s="37"/>
      <c r="F716" s="37">
        <v>2000</v>
      </c>
      <c r="G716" s="37">
        <v>5</v>
      </c>
      <c r="H716" s="37"/>
      <c r="I716" s="37"/>
      <c r="J716" s="37"/>
      <c r="K716" s="37"/>
      <c r="L716" s="37">
        <v>40</v>
      </c>
      <c r="M716" s="37"/>
      <c r="N716" s="37"/>
      <c r="O716" s="37"/>
      <c r="P716" s="37">
        <v>60</v>
      </c>
      <c r="Q716" s="37">
        <v>315</v>
      </c>
      <c r="R716" s="37">
        <v>500</v>
      </c>
      <c r="S716" s="37"/>
      <c r="T716" s="37"/>
      <c r="U716" s="37"/>
      <c r="V716" s="37">
        <v>2</v>
      </c>
      <c r="W716" s="37"/>
      <c r="X716" s="37">
        <v>65</v>
      </c>
      <c r="Y716" s="37"/>
      <c r="Z716" s="2">
        <f t="shared" si="38"/>
        <v>2987</v>
      </c>
    </row>
    <row r="717" spans="1:26" x14ac:dyDescent="0.25">
      <c r="A717" s="34" t="s">
        <v>46</v>
      </c>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v>8</v>
      </c>
      <c r="Z717" s="2">
        <f t="shared" si="38"/>
        <v>8</v>
      </c>
    </row>
    <row r="718" spans="1:26" x14ac:dyDescent="0.25">
      <c r="A718" s="3" t="s">
        <v>13</v>
      </c>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2">
        <f t="shared" si="38"/>
        <v>0</v>
      </c>
    </row>
    <row r="719" spans="1:26" x14ac:dyDescent="0.25">
      <c r="A719" s="3" t="s">
        <v>14</v>
      </c>
      <c r="B719" s="37"/>
      <c r="C719" s="37"/>
      <c r="D719" s="23">
        <v>75</v>
      </c>
      <c r="E719" s="37">
        <v>100</v>
      </c>
      <c r="F719" s="37"/>
      <c r="G719" s="37">
        <v>5</v>
      </c>
      <c r="H719" s="37"/>
      <c r="I719" s="37"/>
      <c r="J719" s="37"/>
      <c r="K719" s="37"/>
      <c r="L719" s="37"/>
      <c r="M719" s="37"/>
      <c r="N719" s="37"/>
      <c r="O719" s="37"/>
      <c r="P719" s="37">
        <v>174</v>
      </c>
      <c r="Q719" s="23">
        <v>54</v>
      </c>
      <c r="R719" s="23">
        <v>422</v>
      </c>
      <c r="S719" s="23">
        <v>6</v>
      </c>
      <c r="T719" s="37"/>
      <c r="U719" s="37"/>
      <c r="V719" s="37">
        <v>100</v>
      </c>
      <c r="W719" s="37"/>
      <c r="X719" s="37">
        <v>2</v>
      </c>
      <c r="Y719" s="37"/>
      <c r="Z719" s="2">
        <f t="shared" si="38"/>
        <v>938</v>
      </c>
    </row>
    <row r="720" spans="1:26" x14ac:dyDescent="0.25">
      <c r="A720" s="34" t="s">
        <v>40</v>
      </c>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2">
        <f t="shared" si="38"/>
        <v>0</v>
      </c>
    </row>
    <row r="721" spans="1:26" x14ac:dyDescent="0.25">
      <c r="A721" s="34" t="s">
        <v>52</v>
      </c>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2">
        <f t="shared" si="38"/>
        <v>0</v>
      </c>
    </row>
    <row r="722" spans="1:26" x14ac:dyDescent="0.25">
      <c r="A722" s="34" t="s">
        <v>53</v>
      </c>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2">
        <f t="shared" si="38"/>
        <v>0</v>
      </c>
    </row>
    <row r="723" spans="1:26" x14ac:dyDescent="0.25">
      <c r="A723" s="3" t="s">
        <v>15</v>
      </c>
      <c r="B723" s="37"/>
      <c r="C723" s="37"/>
      <c r="D723" s="37">
        <v>22</v>
      </c>
      <c r="E723" s="37"/>
      <c r="F723" s="37"/>
      <c r="G723" s="37">
        <v>10</v>
      </c>
      <c r="H723" s="37"/>
      <c r="I723" s="37"/>
      <c r="J723" s="37"/>
      <c r="K723" s="37"/>
      <c r="L723" s="37"/>
      <c r="M723" s="37"/>
      <c r="N723" s="37"/>
      <c r="O723" s="37"/>
      <c r="P723" s="37"/>
      <c r="Q723" s="37"/>
      <c r="R723" s="37"/>
      <c r="S723" s="37"/>
      <c r="T723" s="37"/>
      <c r="U723" s="37"/>
      <c r="V723" s="37"/>
      <c r="W723" s="37"/>
      <c r="X723" s="37"/>
      <c r="Y723" s="37"/>
      <c r="Z723" s="2">
        <f t="shared" si="38"/>
        <v>32</v>
      </c>
    </row>
    <row r="724" spans="1:26" x14ac:dyDescent="0.25">
      <c r="A724" s="34" t="s">
        <v>54</v>
      </c>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2">
        <f t="shared" si="38"/>
        <v>0</v>
      </c>
    </row>
    <row r="725" spans="1:26" x14ac:dyDescent="0.25">
      <c r="A725" s="34" t="s">
        <v>47</v>
      </c>
      <c r="B725" s="37"/>
      <c r="C725" s="37"/>
      <c r="D725" s="37"/>
      <c r="E725" s="37">
        <v>2</v>
      </c>
      <c r="F725" s="37"/>
      <c r="G725" s="37"/>
      <c r="H725" s="37"/>
      <c r="I725" s="37"/>
      <c r="J725" s="37"/>
      <c r="K725" s="37"/>
      <c r="L725" s="37"/>
      <c r="M725" s="37"/>
      <c r="N725" s="37"/>
      <c r="O725" s="37"/>
      <c r="P725" s="37">
        <v>30</v>
      </c>
      <c r="Q725" s="37"/>
      <c r="R725" s="37">
        <v>10</v>
      </c>
      <c r="S725" s="37"/>
      <c r="T725" s="37"/>
      <c r="U725" s="37"/>
      <c r="V725" s="37"/>
      <c r="W725" s="37"/>
      <c r="X725" s="37"/>
      <c r="Y725" s="37"/>
      <c r="Z725" s="2">
        <f t="shared" si="38"/>
        <v>42</v>
      </c>
    </row>
    <row r="726" spans="1:26" x14ac:dyDescent="0.25">
      <c r="A726" s="3" t="s">
        <v>16</v>
      </c>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2">
        <f t="shared" si="38"/>
        <v>0</v>
      </c>
    </row>
    <row r="727" spans="1:26" x14ac:dyDescent="0.25">
      <c r="A727" s="34" t="s">
        <v>55</v>
      </c>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2">
        <f t="shared" si="38"/>
        <v>0</v>
      </c>
    </row>
    <row r="728" spans="1:26" x14ac:dyDescent="0.25">
      <c r="A728" s="3" t="s">
        <v>17</v>
      </c>
      <c r="B728" s="37"/>
      <c r="C728" s="37"/>
      <c r="D728" s="37"/>
      <c r="E728" s="37"/>
      <c r="F728" s="37"/>
      <c r="G728" s="37">
        <v>1</v>
      </c>
      <c r="H728" s="37"/>
      <c r="I728" s="37"/>
      <c r="J728" s="37"/>
      <c r="K728" s="37"/>
      <c r="L728" s="37"/>
      <c r="M728" s="37"/>
      <c r="N728" s="37"/>
      <c r="O728" s="37"/>
      <c r="P728" s="37"/>
      <c r="Q728" s="37"/>
      <c r="R728" s="37"/>
      <c r="S728" s="37"/>
      <c r="T728" s="37"/>
      <c r="U728" s="37"/>
      <c r="V728" s="37"/>
      <c r="W728" s="37"/>
      <c r="X728" s="37"/>
      <c r="Y728" s="37"/>
      <c r="Z728" s="2">
        <f t="shared" si="38"/>
        <v>1</v>
      </c>
    </row>
    <row r="729" spans="1:26" x14ac:dyDescent="0.25">
      <c r="A729" s="3" t="s">
        <v>23</v>
      </c>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2">
        <f t="shared" si="38"/>
        <v>0</v>
      </c>
    </row>
    <row r="730" spans="1:26" x14ac:dyDescent="0.25">
      <c r="A730" s="3" t="s">
        <v>24</v>
      </c>
      <c r="B730" s="37">
        <f t="shared" ref="B730:Y730" si="39">SUM(B695:B729)</f>
        <v>3</v>
      </c>
      <c r="C730" s="37">
        <f>SUM(C695:C729)</f>
        <v>37</v>
      </c>
      <c r="D730" s="37">
        <f t="shared" si="39"/>
        <v>156</v>
      </c>
      <c r="E730" s="37">
        <f>SUM(E695:E729)</f>
        <v>783</v>
      </c>
      <c r="F730" s="37">
        <f t="shared" si="39"/>
        <v>2021</v>
      </c>
      <c r="G730" s="37">
        <f t="shared" si="39"/>
        <v>32</v>
      </c>
      <c r="H730" s="37">
        <f t="shared" si="39"/>
        <v>3</v>
      </c>
      <c r="I730" s="37">
        <f t="shared" si="39"/>
        <v>2</v>
      </c>
      <c r="J730" s="37">
        <f t="shared" si="39"/>
        <v>48</v>
      </c>
      <c r="K730" s="37">
        <f t="shared" si="39"/>
        <v>79</v>
      </c>
      <c r="L730" s="37">
        <f t="shared" si="39"/>
        <v>58</v>
      </c>
      <c r="M730" s="37">
        <f t="shared" si="39"/>
        <v>29</v>
      </c>
      <c r="N730" s="37">
        <f t="shared" si="39"/>
        <v>11</v>
      </c>
      <c r="O730" s="37">
        <f t="shared" si="39"/>
        <v>0</v>
      </c>
      <c r="P730" s="37">
        <f t="shared" si="39"/>
        <v>432</v>
      </c>
      <c r="Q730" s="37">
        <f>SUM(Q695:Q729)</f>
        <v>1791</v>
      </c>
      <c r="R730" s="37">
        <f t="shared" si="39"/>
        <v>2792</v>
      </c>
      <c r="S730" s="37">
        <f t="shared" si="39"/>
        <v>61</v>
      </c>
      <c r="T730" s="37">
        <f t="shared" si="39"/>
        <v>0</v>
      </c>
      <c r="U730" s="37">
        <f t="shared" si="39"/>
        <v>0</v>
      </c>
      <c r="V730" s="37">
        <f t="shared" si="39"/>
        <v>194</v>
      </c>
      <c r="W730" s="37">
        <f t="shared" si="39"/>
        <v>158</v>
      </c>
      <c r="X730" s="37">
        <f t="shared" si="39"/>
        <v>91</v>
      </c>
      <c r="Y730" s="37">
        <f t="shared" si="39"/>
        <v>77</v>
      </c>
      <c r="Z730" s="37">
        <f>SUM(Z695:Z729)</f>
        <v>8858</v>
      </c>
    </row>
    <row r="735" spans="1:26" x14ac:dyDescent="0.25">
      <c r="A735" s="44" t="s">
        <v>143</v>
      </c>
      <c r="B735" s="2"/>
    </row>
    <row r="736" spans="1:26" x14ac:dyDescent="0.25">
      <c r="A736" s="2"/>
      <c r="B736" s="2"/>
    </row>
    <row r="737" spans="1:9" x14ac:dyDescent="0.25">
      <c r="A737" s="1" t="s">
        <v>117</v>
      </c>
      <c r="B737" s="2"/>
    </row>
    <row r="739" spans="1:9" x14ac:dyDescent="0.25">
      <c r="A739" s="2"/>
      <c r="B739" s="2" t="s">
        <v>20</v>
      </c>
      <c r="C739" s="2"/>
      <c r="D739" s="2" t="s">
        <v>21</v>
      </c>
      <c r="E739" s="2"/>
      <c r="F739" s="2"/>
      <c r="G739" s="2"/>
      <c r="H739" s="2"/>
      <c r="I739" s="2"/>
    </row>
    <row r="740" spans="1:9" x14ac:dyDescent="0.25">
      <c r="A740" s="6" t="s">
        <v>19</v>
      </c>
      <c r="B740" s="4">
        <v>24</v>
      </c>
      <c r="C740" s="4">
        <v>29</v>
      </c>
      <c r="D740" s="4">
        <v>4</v>
      </c>
      <c r="E740" s="4">
        <v>9</v>
      </c>
      <c r="F740" s="4">
        <v>14</v>
      </c>
      <c r="G740" s="4">
        <v>19</v>
      </c>
      <c r="H740" s="4" t="s">
        <v>24</v>
      </c>
      <c r="I740" s="2"/>
    </row>
    <row r="741" spans="1:9" x14ac:dyDescent="0.25">
      <c r="A741" s="3" t="s">
        <v>1</v>
      </c>
      <c r="B741" s="95">
        <v>0</v>
      </c>
      <c r="C741" s="95">
        <v>4</v>
      </c>
      <c r="D741" s="95">
        <v>7</v>
      </c>
      <c r="E741" s="95">
        <v>30</v>
      </c>
      <c r="F741" s="95">
        <v>51</v>
      </c>
      <c r="G741" s="95">
        <v>29</v>
      </c>
      <c r="H741" s="95">
        <f>SUM(B741:G741)</f>
        <v>121</v>
      </c>
      <c r="I741" s="2"/>
    </row>
    <row r="742" spans="1:9" x14ac:dyDescent="0.25">
      <c r="A742" s="3" t="s">
        <v>49</v>
      </c>
      <c r="B742" s="95">
        <v>0</v>
      </c>
      <c r="C742" s="95">
        <v>0</v>
      </c>
      <c r="D742" s="95">
        <v>0</v>
      </c>
      <c r="E742" s="95">
        <v>0</v>
      </c>
      <c r="F742" s="95">
        <v>0</v>
      </c>
      <c r="G742" s="95">
        <v>0</v>
      </c>
      <c r="H742" s="95">
        <f t="shared" ref="H742:H775" si="40">SUM(B742:G742)</f>
        <v>0</v>
      </c>
      <c r="I742" s="2"/>
    </row>
    <row r="743" spans="1:9" x14ac:dyDescent="0.25">
      <c r="A743" s="3" t="s">
        <v>45</v>
      </c>
      <c r="B743" s="95">
        <v>0</v>
      </c>
      <c r="C743" s="95">
        <v>0</v>
      </c>
      <c r="D743" s="95">
        <v>0</v>
      </c>
      <c r="E743" s="95">
        <v>0</v>
      </c>
      <c r="F743" s="95">
        <v>0</v>
      </c>
      <c r="G743" s="95">
        <v>1</v>
      </c>
      <c r="H743" s="95">
        <f t="shared" si="40"/>
        <v>1</v>
      </c>
      <c r="I743" s="2"/>
    </row>
    <row r="744" spans="1:9" x14ac:dyDescent="0.25">
      <c r="A744" s="3" t="s">
        <v>41</v>
      </c>
      <c r="B744" s="95">
        <v>3</v>
      </c>
      <c r="C744" s="95">
        <v>9</v>
      </c>
      <c r="D744" s="95">
        <v>75</v>
      </c>
      <c r="E744" s="95">
        <v>1</v>
      </c>
      <c r="F744" s="95">
        <v>4</v>
      </c>
      <c r="G744" s="95">
        <v>0</v>
      </c>
      <c r="H744" s="95">
        <f t="shared" si="40"/>
        <v>92</v>
      </c>
      <c r="I744" s="2"/>
    </row>
    <row r="745" spans="1:9" x14ac:dyDescent="0.25">
      <c r="A745" s="3" t="s">
        <v>2</v>
      </c>
      <c r="B745" s="95">
        <v>66</v>
      </c>
      <c r="C745" s="95">
        <v>27</v>
      </c>
      <c r="D745" s="95">
        <v>240</v>
      </c>
      <c r="E745" s="95">
        <v>11</v>
      </c>
      <c r="F745" s="95">
        <v>6</v>
      </c>
      <c r="G745" s="95">
        <v>3</v>
      </c>
      <c r="H745" s="95">
        <f t="shared" si="40"/>
        <v>353</v>
      </c>
      <c r="I745" s="2"/>
    </row>
    <row r="746" spans="1:9" x14ac:dyDescent="0.25">
      <c r="A746" s="3" t="s">
        <v>43</v>
      </c>
      <c r="B746" s="95">
        <v>0</v>
      </c>
      <c r="C746" s="95">
        <v>0</v>
      </c>
      <c r="D746" s="95">
        <v>4</v>
      </c>
      <c r="E746" s="95">
        <v>2</v>
      </c>
      <c r="F746" s="95">
        <v>1</v>
      </c>
      <c r="G746" s="95">
        <v>1</v>
      </c>
      <c r="H746" s="95">
        <f t="shared" si="40"/>
        <v>8</v>
      </c>
      <c r="I746" s="2"/>
    </row>
    <row r="747" spans="1:9" x14ac:dyDescent="0.25">
      <c r="A747" s="3" t="s">
        <v>3</v>
      </c>
      <c r="B747" s="95">
        <v>27</v>
      </c>
      <c r="C747" s="95">
        <v>17</v>
      </c>
      <c r="D747" s="95">
        <v>5</v>
      </c>
      <c r="E747" s="95">
        <v>6</v>
      </c>
      <c r="F747" s="95">
        <v>2</v>
      </c>
      <c r="G747" s="95">
        <v>3</v>
      </c>
      <c r="H747" s="95">
        <f t="shared" si="40"/>
        <v>60</v>
      </c>
      <c r="I747" s="2"/>
    </row>
    <row r="748" spans="1:9" x14ac:dyDescent="0.25">
      <c r="A748" s="3" t="s">
        <v>4</v>
      </c>
      <c r="B748" s="95">
        <v>1</v>
      </c>
      <c r="C748" s="95">
        <v>2</v>
      </c>
      <c r="D748" s="95">
        <v>0</v>
      </c>
      <c r="E748" s="95">
        <v>0</v>
      </c>
      <c r="F748" s="95">
        <v>0</v>
      </c>
      <c r="G748" s="95">
        <v>0</v>
      </c>
      <c r="H748" s="95">
        <f t="shared" si="40"/>
        <v>3</v>
      </c>
      <c r="I748" s="2"/>
    </row>
    <row r="749" spans="1:9" x14ac:dyDescent="0.25">
      <c r="A749" s="3" t="s">
        <v>48</v>
      </c>
      <c r="B749" s="95">
        <v>0</v>
      </c>
      <c r="C749" s="95">
        <v>0</v>
      </c>
      <c r="D749" s="95">
        <v>0</v>
      </c>
      <c r="E749" s="95">
        <v>0</v>
      </c>
      <c r="F749" s="95">
        <v>1</v>
      </c>
      <c r="G749" s="95">
        <v>1</v>
      </c>
      <c r="H749" s="95">
        <f t="shared" si="40"/>
        <v>2</v>
      </c>
      <c r="I749" s="2"/>
    </row>
    <row r="750" spans="1:9" x14ac:dyDescent="0.25">
      <c r="A750" s="3" t="s">
        <v>6</v>
      </c>
      <c r="B750" s="95">
        <v>0</v>
      </c>
      <c r="C750" s="95">
        <v>0</v>
      </c>
      <c r="D750" s="95">
        <v>0</v>
      </c>
      <c r="E750" s="95">
        <v>0</v>
      </c>
      <c r="F750" s="95">
        <v>0</v>
      </c>
      <c r="G750" s="95">
        <v>0</v>
      </c>
      <c r="H750" s="95">
        <f t="shared" si="40"/>
        <v>0</v>
      </c>
      <c r="I750" s="2"/>
    </row>
    <row r="751" spans="1:9" x14ac:dyDescent="0.25">
      <c r="A751" s="3" t="s">
        <v>7</v>
      </c>
      <c r="B751" s="95">
        <v>0</v>
      </c>
      <c r="C751" s="95">
        <v>0</v>
      </c>
      <c r="D751" s="95">
        <v>2</v>
      </c>
      <c r="E751" s="95">
        <v>1</v>
      </c>
      <c r="F751" s="95">
        <v>8</v>
      </c>
      <c r="G751" s="95">
        <v>8</v>
      </c>
      <c r="H751" s="95">
        <f t="shared" si="40"/>
        <v>19</v>
      </c>
      <c r="I751" s="2"/>
    </row>
    <row r="752" spans="1:9" x14ac:dyDescent="0.25">
      <c r="A752" s="3" t="s">
        <v>50</v>
      </c>
      <c r="B752" s="95">
        <v>0</v>
      </c>
      <c r="C752" s="95">
        <v>0</v>
      </c>
      <c r="D752" s="95">
        <v>1</v>
      </c>
      <c r="E752" s="95">
        <v>1</v>
      </c>
      <c r="F752" s="95">
        <v>2</v>
      </c>
      <c r="G752" s="95">
        <v>0</v>
      </c>
      <c r="H752" s="95">
        <f t="shared" si="40"/>
        <v>4</v>
      </c>
      <c r="I752" s="2"/>
    </row>
    <row r="753" spans="1:9" x14ac:dyDescent="0.25">
      <c r="A753" s="3" t="s">
        <v>51</v>
      </c>
      <c r="B753" s="95">
        <v>0</v>
      </c>
      <c r="C753" s="95">
        <v>0</v>
      </c>
      <c r="D753" s="95">
        <v>0</v>
      </c>
      <c r="E753" s="95">
        <v>0</v>
      </c>
      <c r="F753" s="95">
        <v>0</v>
      </c>
      <c r="G753" s="95">
        <v>0</v>
      </c>
      <c r="H753" s="95">
        <f t="shared" si="40"/>
        <v>0</v>
      </c>
      <c r="I753" s="2"/>
    </row>
    <row r="754" spans="1:9" x14ac:dyDescent="0.25">
      <c r="A754" s="3" t="s">
        <v>42</v>
      </c>
      <c r="B754" s="95">
        <v>0</v>
      </c>
      <c r="C754" s="95">
        <v>0</v>
      </c>
      <c r="D754" s="95">
        <v>7</v>
      </c>
      <c r="E754" s="95">
        <v>0</v>
      </c>
      <c r="F754" s="95">
        <v>0</v>
      </c>
      <c r="G754" s="95">
        <v>0</v>
      </c>
      <c r="H754" s="95">
        <f t="shared" si="40"/>
        <v>7</v>
      </c>
      <c r="I754" s="2"/>
    </row>
    <row r="755" spans="1:9" x14ac:dyDescent="0.25">
      <c r="A755" s="3" t="s">
        <v>8</v>
      </c>
      <c r="B755" s="95">
        <v>0</v>
      </c>
      <c r="C755" s="95">
        <v>0</v>
      </c>
      <c r="D755" s="95">
        <v>0</v>
      </c>
      <c r="E755" s="95">
        <v>0</v>
      </c>
      <c r="F755" s="95">
        <v>5</v>
      </c>
      <c r="G755" s="95">
        <v>3</v>
      </c>
      <c r="H755" s="95">
        <f t="shared" si="40"/>
        <v>8</v>
      </c>
      <c r="I755" s="2"/>
    </row>
    <row r="756" spans="1:9" x14ac:dyDescent="0.25">
      <c r="A756" s="3" t="s">
        <v>9</v>
      </c>
      <c r="B756" s="95">
        <v>0</v>
      </c>
      <c r="C756" s="95">
        <v>123</v>
      </c>
      <c r="D756" s="95">
        <v>500</v>
      </c>
      <c r="E756" s="95">
        <v>2001</v>
      </c>
      <c r="F756" s="95">
        <v>256</v>
      </c>
      <c r="G756" s="95">
        <v>0</v>
      </c>
      <c r="H756" s="95">
        <f t="shared" si="40"/>
        <v>2880</v>
      </c>
      <c r="I756" s="2"/>
    </row>
    <row r="757" spans="1:9" x14ac:dyDescent="0.25">
      <c r="A757" s="3" t="s">
        <v>44</v>
      </c>
      <c r="B757" s="95">
        <v>0</v>
      </c>
      <c r="C757" s="95">
        <v>0</v>
      </c>
      <c r="D757" s="95">
        <v>0</v>
      </c>
      <c r="E757" s="95">
        <v>0</v>
      </c>
      <c r="F757" s="95">
        <v>1</v>
      </c>
      <c r="G757" s="95">
        <v>0</v>
      </c>
      <c r="H757" s="95">
        <f t="shared" si="40"/>
        <v>1</v>
      </c>
      <c r="I757" s="2"/>
    </row>
    <row r="758" spans="1:9" x14ac:dyDescent="0.25">
      <c r="A758" s="3" t="s">
        <v>10</v>
      </c>
      <c r="B758" s="95">
        <v>0</v>
      </c>
      <c r="C758" s="95">
        <v>3</v>
      </c>
      <c r="D758" s="95">
        <v>12</v>
      </c>
      <c r="E758" s="95">
        <v>1</v>
      </c>
      <c r="F758" s="95">
        <v>54</v>
      </c>
      <c r="G758" s="95">
        <v>0</v>
      </c>
      <c r="H758" s="95">
        <f t="shared" si="40"/>
        <v>70</v>
      </c>
      <c r="I758" s="2"/>
    </row>
    <row r="759" spans="1:9" x14ac:dyDescent="0.25">
      <c r="A759" s="3" t="s">
        <v>11</v>
      </c>
      <c r="B759" s="95">
        <v>0</v>
      </c>
      <c r="C759" s="95">
        <v>114</v>
      </c>
      <c r="D759" s="95">
        <v>3115</v>
      </c>
      <c r="E759" s="95">
        <v>6623</v>
      </c>
      <c r="F759" s="95">
        <v>6028</v>
      </c>
      <c r="G759" s="95">
        <v>477</v>
      </c>
      <c r="H759" s="95">
        <f t="shared" si="40"/>
        <v>16357</v>
      </c>
      <c r="I759" s="2"/>
    </row>
    <row r="760" spans="1:9" x14ac:dyDescent="0.25">
      <c r="A760" s="3" t="s">
        <v>12</v>
      </c>
      <c r="B760" s="95">
        <v>2</v>
      </c>
      <c r="C760" s="95">
        <v>9</v>
      </c>
      <c r="D760" s="95">
        <v>9</v>
      </c>
      <c r="E760" s="95">
        <v>50</v>
      </c>
      <c r="F760" s="95">
        <v>30</v>
      </c>
      <c r="G760" s="95">
        <v>2</v>
      </c>
      <c r="H760" s="95">
        <f t="shared" si="40"/>
        <v>102</v>
      </c>
      <c r="I760" s="2"/>
    </row>
    <row r="761" spans="1:9" x14ac:dyDescent="0.25">
      <c r="A761" s="3" t="s">
        <v>32</v>
      </c>
      <c r="B761" s="95">
        <v>0</v>
      </c>
      <c r="C761" s="95">
        <v>0</v>
      </c>
      <c r="D761" s="95">
        <v>0</v>
      </c>
      <c r="E761" s="95">
        <v>0</v>
      </c>
      <c r="F761" s="95">
        <v>25</v>
      </c>
      <c r="G761" s="95">
        <v>8</v>
      </c>
      <c r="H761" s="95">
        <f t="shared" si="40"/>
        <v>33</v>
      </c>
      <c r="I761" s="2"/>
    </row>
    <row r="762" spans="1:9" x14ac:dyDescent="0.25">
      <c r="A762" s="3" t="s">
        <v>18</v>
      </c>
      <c r="B762" s="95">
        <v>0</v>
      </c>
      <c r="C762" s="95">
        <v>18</v>
      </c>
      <c r="D762" s="95">
        <v>66</v>
      </c>
      <c r="E762" s="95">
        <v>715</v>
      </c>
      <c r="F762" s="95">
        <v>45</v>
      </c>
      <c r="G762" s="95">
        <v>0</v>
      </c>
      <c r="H762" s="95">
        <f t="shared" si="40"/>
        <v>844</v>
      </c>
      <c r="I762" s="2"/>
    </row>
    <row r="763" spans="1:9" x14ac:dyDescent="0.25">
      <c r="A763" s="3" t="s">
        <v>46</v>
      </c>
      <c r="B763" s="95">
        <v>0</v>
      </c>
      <c r="C763" s="95">
        <v>1</v>
      </c>
      <c r="D763" s="95">
        <v>0</v>
      </c>
      <c r="E763" s="95">
        <v>0</v>
      </c>
      <c r="F763" s="95">
        <v>0</v>
      </c>
      <c r="G763" s="95">
        <v>7</v>
      </c>
      <c r="H763" s="95">
        <f t="shared" si="40"/>
        <v>8</v>
      </c>
      <c r="I763" s="2"/>
    </row>
    <row r="764" spans="1:9" x14ac:dyDescent="0.25">
      <c r="A764" s="3" t="s">
        <v>13</v>
      </c>
      <c r="B764" s="95">
        <v>0</v>
      </c>
      <c r="C764" s="95">
        <v>0</v>
      </c>
      <c r="D764" s="95">
        <v>0</v>
      </c>
      <c r="E764" s="95">
        <v>0</v>
      </c>
      <c r="F764" s="95">
        <v>1</v>
      </c>
      <c r="G764" s="95">
        <v>0</v>
      </c>
      <c r="H764" s="95">
        <f t="shared" si="40"/>
        <v>1</v>
      </c>
      <c r="I764" s="2"/>
    </row>
    <row r="765" spans="1:9" x14ac:dyDescent="0.25">
      <c r="A765" s="3" t="s">
        <v>14</v>
      </c>
      <c r="B765" s="95">
        <v>5</v>
      </c>
      <c r="C765" s="95">
        <v>28</v>
      </c>
      <c r="D765" s="95">
        <v>257</v>
      </c>
      <c r="E765" s="95">
        <v>654</v>
      </c>
      <c r="F765" s="95">
        <v>193</v>
      </c>
      <c r="G765" s="95">
        <v>43</v>
      </c>
      <c r="H765" s="95">
        <f t="shared" si="40"/>
        <v>1180</v>
      </c>
      <c r="I765" s="2"/>
    </row>
    <row r="766" spans="1:9" x14ac:dyDescent="0.25">
      <c r="A766" s="3" t="s">
        <v>40</v>
      </c>
      <c r="B766" s="95">
        <v>0</v>
      </c>
      <c r="C766" s="95">
        <v>0</v>
      </c>
      <c r="D766" s="95">
        <v>1</v>
      </c>
      <c r="E766" s="95">
        <v>0</v>
      </c>
      <c r="F766" s="95">
        <v>3</v>
      </c>
      <c r="G766" s="95">
        <v>0</v>
      </c>
      <c r="H766" s="95">
        <f t="shared" si="40"/>
        <v>4</v>
      </c>
      <c r="I766" s="2"/>
    </row>
    <row r="767" spans="1:9" x14ac:dyDescent="0.25">
      <c r="A767" s="3" t="s">
        <v>52</v>
      </c>
      <c r="B767" s="95">
        <v>0</v>
      </c>
      <c r="C767" s="95">
        <v>0</v>
      </c>
      <c r="D767" s="95">
        <v>0</v>
      </c>
      <c r="E767" s="95">
        <v>0</v>
      </c>
      <c r="F767" s="95">
        <v>0</v>
      </c>
      <c r="G767" s="95">
        <v>6</v>
      </c>
      <c r="H767" s="95">
        <f t="shared" si="40"/>
        <v>6</v>
      </c>
      <c r="I767" s="2"/>
    </row>
    <row r="768" spans="1:9" x14ac:dyDescent="0.25">
      <c r="A768" s="3" t="s">
        <v>53</v>
      </c>
      <c r="B768" s="95">
        <v>0</v>
      </c>
      <c r="C768" s="95">
        <v>0</v>
      </c>
      <c r="D768" s="95">
        <v>0</v>
      </c>
      <c r="E768" s="95">
        <v>0</v>
      </c>
      <c r="F768" s="95">
        <v>0</v>
      </c>
      <c r="G768" s="95">
        <v>0</v>
      </c>
      <c r="H768" s="95">
        <f t="shared" si="40"/>
        <v>0</v>
      </c>
      <c r="I768" s="2"/>
    </row>
    <row r="769" spans="1:9" x14ac:dyDescent="0.25">
      <c r="A769" s="3" t="s">
        <v>15</v>
      </c>
      <c r="B769" s="95">
        <v>0</v>
      </c>
      <c r="C769" s="95">
        <v>1</v>
      </c>
      <c r="D769" s="95">
        <v>60</v>
      </c>
      <c r="E769" s="95">
        <v>2</v>
      </c>
      <c r="F769" s="95">
        <v>11</v>
      </c>
      <c r="G769" s="95">
        <v>2</v>
      </c>
      <c r="H769" s="95">
        <f t="shared" si="40"/>
        <v>76</v>
      </c>
      <c r="I769" s="2"/>
    </row>
    <row r="770" spans="1:9" x14ac:dyDescent="0.25">
      <c r="A770" s="3" t="s">
        <v>54</v>
      </c>
      <c r="B770" s="95">
        <v>0</v>
      </c>
      <c r="C770" s="95">
        <v>0</v>
      </c>
      <c r="D770" s="95">
        <v>1</v>
      </c>
      <c r="E770" s="95">
        <v>0</v>
      </c>
      <c r="F770" s="95">
        <v>0</v>
      </c>
      <c r="G770" s="95">
        <v>0</v>
      </c>
      <c r="H770" s="95">
        <f t="shared" si="40"/>
        <v>1</v>
      </c>
      <c r="I770" s="2"/>
    </row>
    <row r="771" spans="1:9" x14ac:dyDescent="0.25">
      <c r="A771" s="3" t="s">
        <v>47</v>
      </c>
      <c r="B771" s="95">
        <v>0</v>
      </c>
      <c r="C771" s="95">
        <v>0</v>
      </c>
      <c r="D771" s="95">
        <v>19</v>
      </c>
      <c r="E771" s="95">
        <v>21</v>
      </c>
      <c r="F771" s="95">
        <v>21</v>
      </c>
      <c r="G771" s="95">
        <v>14</v>
      </c>
      <c r="H771" s="95">
        <f t="shared" si="40"/>
        <v>75</v>
      </c>
      <c r="I771" s="2"/>
    </row>
    <row r="772" spans="1:9" x14ac:dyDescent="0.25">
      <c r="A772" s="3" t="s">
        <v>16</v>
      </c>
      <c r="B772" s="95">
        <v>0</v>
      </c>
      <c r="C772" s="95">
        <v>0</v>
      </c>
      <c r="D772" s="95">
        <v>0</v>
      </c>
      <c r="E772" s="95">
        <v>0</v>
      </c>
      <c r="F772" s="95">
        <v>0</v>
      </c>
      <c r="G772" s="95">
        <v>0</v>
      </c>
      <c r="H772" s="95">
        <f t="shared" si="40"/>
        <v>0</v>
      </c>
      <c r="I772" s="2"/>
    </row>
    <row r="773" spans="1:9" x14ac:dyDescent="0.25">
      <c r="A773" s="3" t="s">
        <v>55</v>
      </c>
      <c r="B773" s="95">
        <v>0</v>
      </c>
      <c r="C773" s="95">
        <v>0</v>
      </c>
      <c r="D773" s="95">
        <v>0</v>
      </c>
      <c r="E773" s="95">
        <v>0</v>
      </c>
      <c r="F773" s="95">
        <v>0</v>
      </c>
      <c r="G773" s="95">
        <v>0</v>
      </c>
      <c r="H773" s="95">
        <f t="shared" si="40"/>
        <v>0</v>
      </c>
      <c r="I773" s="2"/>
    </row>
    <row r="774" spans="1:9" x14ac:dyDescent="0.25">
      <c r="A774" s="3" t="s">
        <v>17</v>
      </c>
      <c r="B774" s="95">
        <v>0</v>
      </c>
      <c r="C774" s="95">
        <v>0</v>
      </c>
      <c r="D774" s="95">
        <v>500</v>
      </c>
      <c r="E774" s="95">
        <v>500</v>
      </c>
      <c r="F774" s="95">
        <v>500</v>
      </c>
      <c r="G774" s="95">
        <v>1</v>
      </c>
      <c r="H774" s="95">
        <f t="shared" si="40"/>
        <v>1501</v>
      </c>
      <c r="I774" s="2"/>
    </row>
    <row r="775" spans="1:9" x14ac:dyDescent="0.25">
      <c r="A775" s="3" t="s">
        <v>23</v>
      </c>
      <c r="B775" s="95">
        <v>0</v>
      </c>
      <c r="C775" s="95">
        <v>0</v>
      </c>
      <c r="D775" s="95">
        <v>0</v>
      </c>
      <c r="E775" s="95">
        <v>0</v>
      </c>
      <c r="F775" s="95">
        <v>0</v>
      </c>
      <c r="G775" s="95">
        <v>0</v>
      </c>
      <c r="H775" s="95">
        <f t="shared" si="40"/>
        <v>0</v>
      </c>
      <c r="I775" s="2"/>
    </row>
    <row r="776" spans="1:9" x14ac:dyDescent="0.25">
      <c r="A776" s="11" t="s">
        <v>24</v>
      </c>
      <c r="B776" s="95">
        <f t="shared" ref="B776:H776" si="41">SUM(B741:B775)</f>
        <v>104</v>
      </c>
      <c r="C776" s="95">
        <f t="shared" si="41"/>
        <v>356</v>
      </c>
      <c r="D776" s="95">
        <f t="shared" si="41"/>
        <v>4881</v>
      </c>
      <c r="E776" s="95">
        <f t="shared" si="41"/>
        <v>10619</v>
      </c>
      <c r="F776" s="95">
        <f t="shared" si="41"/>
        <v>7248</v>
      </c>
      <c r="G776" s="95">
        <f t="shared" si="41"/>
        <v>609</v>
      </c>
      <c r="H776" s="95">
        <f t="shared" si="41"/>
        <v>23817</v>
      </c>
      <c r="I776" s="2"/>
    </row>
    <row r="777" spans="1:9" x14ac:dyDescent="0.25">
      <c r="A777" s="2"/>
      <c r="B777" s="2"/>
      <c r="C777" s="2"/>
      <c r="D777" s="2"/>
      <c r="E777" s="2"/>
      <c r="F777" s="2"/>
      <c r="G777" s="2"/>
      <c r="H777" s="2"/>
      <c r="I777" s="2"/>
    </row>
    <row r="778" spans="1:9" x14ac:dyDescent="0.25">
      <c r="A778" s="2"/>
      <c r="B778" s="2"/>
      <c r="C778" s="2"/>
      <c r="D778" s="2"/>
      <c r="E778" s="2"/>
      <c r="F778" s="2"/>
      <c r="G778" s="2"/>
      <c r="H778" s="2"/>
      <c r="I778" s="2"/>
    </row>
    <row r="779" spans="1:9" x14ac:dyDescent="0.25">
      <c r="A779" s="2"/>
      <c r="B779" s="2"/>
      <c r="C779" s="2"/>
      <c r="D779" s="2"/>
      <c r="E779" s="2"/>
      <c r="F779" s="2"/>
      <c r="G779" s="2"/>
      <c r="H779" s="2"/>
      <c r="I779" s="2"/>
    </row>
    <row r="780" spans="1:9" x14ac:dyDescent="0.25">
      <c r="A780" s="1" t="s">
        <v>119</v>
      </c>
      <c r="B780" s="2"/>
      <c r="C780" s="2"/>
      <c r="D780" s="2"/>
      <c r="E780" s="2"/>
      <c r="F780" s="2"/>
      <c r="G780" s="2"/>
      <c r="H780" s="2"/>
      <c r="I780" s="2"/>
    </row>
    <row r="781" spans="1:9" x14ac:dyDescent="0.25">
      <c r="A781" s="2"/>
      <c r="B781" s="2" t="s">
        <v>20</v>
      </c>
      <c r="C781" s="2"/>
      <c r="D781" s="2" t="s">
        <v>21</v>
      </c>
      <c r="E781" s="2"/>
      <c r="F781" s="2"/>
      <c r="G781" s="2"/>
      <c r="H781" s="2"/>
      <c r="I781" s="2"/>
    </row>
    <row r="782" spans="1:9" x14ac:dyDescent="0.25">
      <c r="A782" s="6" t="s">
        <v>19</v>
      </c>
      <c r="B782" s="4">
        <v>24</v>
      </c>
      <c r="C782" s="4">
        <v>29</v>
      </c>
      <c r="D782" s="4">
        <v>4</v>
      </c>
      <c r="E782" s="4">
        <v>9</v>
      </c>
      <c r="F782" s="4">
        <v>14</v>
      </c>
      <c r="G782" s="4">
        <v>19</v>
      </c>
      <c r="H782" s="4" t="s">
        <v>24</v>
      </c>
      <c r="I782" s="2"/>
    </row>
    <row r="783" spans="1:9" x14ac:dyDescent="0.25">
      <c r="A783" s="3" t="s">
        <v>1</v>
      </c>
      <c r="B783" s="95">
        <f>B827+H827+N827+T827</f>
        <v>0</v>
      </c>
      <c r="C783" s="95">
        <f t="shared" ref="C783:G783" si="42">C827+I827+O827+U827</f>
        <v>4</v>
      </c>
      <c r="D783" s="95">
        <f t="shared" si="42"/>
        <v>7</v>
      </c>
      <c r="E783" s="95">
        <f t="shared" si="42"/>
        <v>30</v>
      </c>
      <c r="F783" s="95">
        <f t="shared" si="42"/>
        <v>50</v>
      </c>
      <c r="G783" s="95">
        <f t="shared" si="42"/>
        <v>27</v>
      </c>
      <c r="H783" s="95">
        <f>SUM(B783:G783)</f>
        <v>118</v>
      </c>
      <c r="I783" s="95"/>
    </row>
    <row r="784" spans="1:9" x14ac:dyDescent="0.25">
      <c r="A784" s="3" t="s">
        <v>49</v>
      </c>
      <c r="B784" s="95">
        <f t="shared" ref="B784:B817" si="43">B828+H828+N828+T828</f>
        <v>0</v>
      </c>
      <c r="C784" s="95">
        <f t="shared" ref="C784:C817" si="44">C828+I828+O828+U828</f>
        <v>0</v>
      </c>
      <c r="D784" s="95">
        <f t="shared" ref="D784:D817" si="45">D828+J828+P828+V828</f>
        <v>0</v>
      </c>
      <c r="E784" s="95">
        <f t="shared" ref="E784:E817" si="46">E828+K828+Q828+W828</f>
        <v>0</v>
      </c>
      <c r="F784" s="95">
        <f t="shared" ref="F784:F817" si="47">F828+L828+R828+X828</f>
        <v>0</v>
      </c>
      <c r="G784" s="95">
        <f t="shared" ref="G784:G817" si="48">G828+M828+S828+Y828</f>
        <v>0</v>
      </c>
      <c r="H784" s="95">
        <f t="shared" ref="H784:H817" si="49">SUM(B784:G784)</f>
        <v>0</v>
      </c>
      <c r="I784" s="95"/>
    </row>
    <row r="785" spans="1:9" x14ac:dyDescent="0.25">
      <c r="A785" s="3" t="s">
        <v>45</v>
      </c>
      <c r="B785" s="95">
        <f t="shared" si="43"/>
        <v>0</v>
      </c>
      <c r="C785" s="95">
        <f t="shared" si="44"/>
        <v>0</v>
      </c>
      <c r="D785" s="95">
        <f t="shared" si="45"/>
        <v>0</v>
      </c>
      <c r="E785" s="95">
        <f t="shared" si="46"/>
        <v>0</v>
      </c>
      <c r="F785" s="95">
        <f t="shared" si="47"/>
        <v>0</v>
      </c>
      <c r="G785" s="95">
        <f t="shared" si="48"/>
        <v>1</v>
      </c>
      <c r="H785" s="95">
        <f t="shared" si="49"/>
        <v>1</v>
      </c>
      <c r="I785" s="95"/>
    </row>
    <row r="786" spans="1:9" x14ac:dyDescent="0.25">
      <c r="A786" s="3" t="s">
        <v>41</v>
      </c>
      <c r="B786" s="95">
        <f t="shared" si="43"/>
        <v>3</v>
      </c>
      <c r="C786" s="95">
        <f t="shared" si="44"/>
        <v>9</v>
      </c>
      <c r="D786" s="95">
        <f t="shared" si="45"/>
        <v>73</v>
      </c>
      <c r="E786" s="95">
        <f t="shared" si="46"/>
        <v>1</v>
      </c>
      <c r="F786" s="95">
        <f t="shared" si="47"/>
        <v>4</v>
      </c>
      <c r="G786" s="95">
        <f t="shared" si="48"/>
        <v>0</v>
      </c>
      <c r="H786" s="95">
        <f t="shared" si="49"/>
        <v>90</v>
      </c>
      <c r="I786" s="95"/>
    </row>
    <row r="787" spans="1:9" x14ac:dyDescent="0.25">
      <c r="A787" s="3" t="s">
        <v>2</v>
      </c>
      <c r="B787" s="95">
        <f t="shared" si="43"/>
        <v>66</v>
      </c>
      <c r="C787" s="95">
        <f t="shared" si="44"/>
        <v>25</v>
      </c>
      <c r="D787" s="95">
        <f t="shared" si="45"/>
        <v>240</v>
      </c>
      <c r="E787" s="95">
        <f t="shared" si="46"/>
        <v>11</v>
      </c>
      <c r="F787" s="95">
        <f t="shared" si="47"/>
        <v>6</v>
      </c>
      <c r="G787" s="95">
        <f t="shared" si="48"/>
        <v>3</v>
      </c>
      <c r="H787" s="95">
        <f t="shared" si="49"/>
        <v>351</v>
      </c>
      <c r="I787" s="95"/>
    </row>
    <row r="788" spans="1:9" x14ac:dyDescent="0.25">
      <c r="A788" s="3" t="s">
        <v>43</v>
      </c>
      <c r="B788" s="95">
        <f t="shared" si="43"/>
        <v>0</v>
      </c>
      <c r="C788" s="95">
        <f t="shared" si="44"/>
        <v>0</v>
      </c>
      <c r="D788" s="95">
        <f t="shared" si="45"/>
        <v>0</v>
      </c>
      <c r="E788" s="95">
        <f t="shared" si="46"/>
        <v>0</v>
      </c>
      <c r="F788" s="95">
        <f t="shared" si="47"/>
        <v>0</v>
      </c>
      <c r="G788" s="95">
        <f t="shared" si="48"/>
        <v>0</v>
      </c>
      <c r="H788" s="95">
        <f t="shared" si="49"/>
        <v>0</v>
      </c>
      <c r="I788" s="95"/>
    </row>
    <row r="789" spans="1:9" x14ac:dyDescent="0.25">
      <c r="A789" s="3" t="s">
        <v>3</v>
      </c>
      <c r="B789" s="95">
        <f t="shared" si="43"/>
        <v>22</v>
      </c>
      <c r="C789" s="95">
        <f t="shared" si="44"/>
        <v>14</v>
      </c>
      <c r="D789" s="95">
        <f t="shared" si="45"/>
        <v>3</v>
      </c>
      <c r="E789" s="95">
        <f t="shared" si="46"/>
        <v>4</v>
      </c>
      <c r="F789" s="95">
        <f t="shared" si="47"/>
        <v>0</v>
      </c>
      <c r="G789" s="95">
        <f t="shared" si="48"/>
        <v>1</v>
      </c>
      <c r="H789" s="95">
        <f t="shared" si="49"/>
        <v>44</v>
      </c>
      <c r="I789" s="95"/>
    </row>
    <row r="790" spans="1:9" x14ac:dyDescent="0.25">
      <c r="A790" s="3" t="s">
        <v>4</v>
      </c>
      <c r="B790" s="95">
        <f t="shared" si="43"/>
        <v>1</v>
      </c>
      <c r="C790" s="95">
        <f t="shared" si="44"/>
        <v>2</v>
      </c>
      <c r="D790" s="95">
        <f t="shared" si="45"/>
        <v>0</v>
      </c>
      <c r="E790" s="95">
        <f t="shared" si="46"/>
        <v>0</v>
      </c>
      <c r="F790" s="95">
        <f t="shared" si="47"/>
        <v>0</v>
      </c>
      <c r="G790" s="95">
        <f t="shared" si="48"/>
        <v>0</v>
      </c>
      <c r="H790" s="95">
        <f t="shared" si="49"/>
        <v>3</v>
      </c>
      <c r="I790" s="95"/>
    </row>
    <row r="791" spans="1:9" x14ac:dyDescent="0.25">
      <c r="A791" s="3" t="s">
        <v>48</v>
      </c>
      <c r="B791" s="95">
        <f t="shared" si="43"/>
        <v>0</v>
      </c>
      <c r="C791" s="95">
        <f t="shared" si="44"/>
        <v>0</v>
      </c>
      <c r="D791" s="95">
        <f t="shared" si="45"/>
        <v>0</v>
      </c>
      <c r="E791" s="95">
        <f t="shared" si="46"/>
        <v>0</v>
      </c>
      <c r="F791" s="95">
        <f t="shared" si="47"/>
        <v>1</v>
      </c>
      <c r="G791" s="95">
        <f t="shared" si="48"/>
        <v>1</v>
      </c>
      <c r="H791" s="95">
        <f t="shared" si="49"/>
        <v>2</v>
      </c>
      <c r="I791" s="95"/>
    </row>
    <row r="792" spans="1:9" x14ac:dyDescent="0.25">
      <c r="A792" s="3" t="s">
        <v>6</v>
      </c>
      <c r="B792" s="95">
        <f t="shared" si="43"/>
        <v>0</v>
      </c>
      <c r="C792" s="95">
        <f t="shared" si="44"/>
        <v>0</v>
      </c>
      <c r="D792" s="95">
        <f t="shared" si="45"/>
        <v>0</v>
      </c>
      <c r="E792" s="95">
        <f t="shared" si="46"/>
        <v>0</v>
      </c>
      <c r="F792" s="95">
        <f t="shared" si="47"/>
        <v>0</v>
      </c>
      <c r="G792" s="95">
        <f t="shared" si="48"/>
        <v>0</v>
      </c>
      <c r="H792" s="95">
        <f t="shared" si="49"/>
        <v>0</v>
      </c>
      <c r="I792" s="95"/>
    </row>
    <row r="793" spans="1:9" x14ac:dyDescent="0.25">
      <c r="A793" s="3" t="s">
        <v>7</v>
      </c>
      <c r="B793" s="95">
        <f t="shared" si="43"/>
        <v>0</v>
      </c>
      <c r="C793" s="95">
        <f t="shared" si="44"/>
        <v>0</v>
      </c>
      <c r="D793" s="95">
        <f t="shared" si="45"/>
        <v>2</v>
      </c>
      <c r="E793" s="95">
        <f t="shared" si="46"/>
        <v>1</v>
      </c>
      <c r="F793" s="95">
        <f t="shared" si="47"/>
        <v>8</v>
      </c>
      <c r="G793" s="95">
        <f t="shared" si="48"/>
        <v>0</v>
      </c>
      <c r="H793" s="95">
        <f t="shared" si="49"/>
        <v>11</v>
      </c>
      <c r="I793" s="95"/>
    </row>
    <row r="794" spans="1:9" x14ac:dyDescent="0.25">
      <c r="A794" s="3" t="s">
        <v>50</v>
      </c>
      <c r="B794" s="95">
        <f t="shared" si="43"/>
        <v>0</v>
      </c>
      <c r="C794" s="95">
        <f t="shared" si="44"/>
        <v>0</v>
      </c>
      <c r="D794" s="95">
        <f t="shared" si="45"/>
        <v>1</v>
      </c>
      <c r="E794" s="95">
        <f t="shared" si="46"/>
        <v>1</v>
      </c>
      <c r="F794" s="95">
        <f t="shared" si="47"/>
        <v>2</v>
      </c>
      <c r="G794" s="95">
        <f t="shared" si="48"/>
        <v>0</v>
      </c>
      <c r="H794" s="95">
        <f t="shared" si="49"/>
        <v>4</v>
      </c>
      <c r="I794" s="95"/>
    </row>
    <row r="795" spans="1:9" x14ac:dyDescent="0.25">
      <c r="A795" s="3" t="s">
        <v>51</v>
      </c>
      <c r="B795" s="95">
        <f t="shared" si="43"/>
        <v>0</v>
      </c>
      <c r="C795" s="95">
        <f t="shared" si="44"/>
        <v>0</v>
      </c>
      <c r="D795" s="95">
        <f t="shared" si="45"/>
        <v>0</v>
      </c>
      <c r="E795" s="95">
        <f t="shared" si="46"/>
        <v>0</v>
      </c>
      <c r="F795" s="95">
        <f t="shared" si="47"/>
        <v>0</v>
      </c>
      <c r="G795" s="95">
        <f t="shared" si="48"/>
        <v>0</v>
      </c>
      <c r="H795" s="95">
        <f t="shared" si="49"/>
        <v>0</v>
      </c>
      <c r="I795" s="95"/>
    </row>
    <row r="796" spans="1:9" x14ac:dyDescent="0.25">
      <c r="A796" s="3" t="s">
        <v>42</v>
      </c>
      <c r="B796" s="95">
        <f t="shared" si="43"/>
        <v>0</v>
      </c>
      <c r="C796" s="95">
        <f t="shared" si="44"/>
        <v>0</v>
      </c>
      <c r="D796" s="95">
        <f t="shared" si="45"/>
        <v>7</v>
      </c>
      <c r="E796" s="95">
        <f t="shared" si="46"/>
        <v>0</v>
      </c>
      <c r="F796" s="95">
        <f t="shared" si="47"/>
        <v>0</v>
      </c>
      <c r="G796" s="95">
        <f t="shared" si="48"/>
        <v>0</v>
      </c>
      <c r="H796" s="95">
        <f t="shared" si="49"/>
        <v>7</v>
      </c>
      <c r="I796" s="95"/>
    </row>
    <row r="797" spans="1:9" x14ac:dyDescent="0.25">
      <c r="A797" s="3" t="s">
        <v>8</v>
      </c>
      <c r="B797" s="95">
        <f t="shared" si="43"/>
        <v>0</v>
      </c>
      <c r="C797" s="95">
        <f t="shared" si="44"/>
        <v>0</v>
      </c>
      <c r="D797" s="95">
        <f t="shared" si="45"/>
        <v>0</v>
      </c>
      <c r="E797" s="95">
        <f t="shared" si="46"/>
        <v>0</v>
      </c>
      <c r="F797" s="95">
        <f t="shared" si="47"/>
        <v>4</v>
      </c>
      <c r="G797" s="95">
        <f t="shared" si="48"/>
        <v>3</v>
      </c>
      <c r="H797" s="95">
        <f t="shared" si="49"/>
        <v>7</v>
      </c>
      <c r="I797" s="95"/>
    </row>
    <row r="798" spans="1:9" x14ac:dyDescent="0.25">
      <c r="A798" s="3" t="s">
        <v>9</v>
      </c>
      <c r="B798" s="95">
        <f t="shared" si="43"/>
        <v>0</v>
      </c>
      <c r="C798" s="95">
        <f t="shared" si="44"/>
        <v>40</v>
      </c>
      <c r="D798" s="95">
        <f t="shared" si="45"/>
        <v>500</v>
      </c>
      <c r="E798" s="95">
        <f t="shared" si="46"/>
        <v>1</v>
      </c>
      <c r="F798" s="95">
        <f t="shared" si="47"/>
        <v>0</v>
      </c>
      <c r="G798" s="95">
        <f t="shared" si="48"/>
        <v>0</v>
      </c>
      <c r="H798" s="95">
        <f t="shared" si="49"/>
        <v>541</v>
      </c>
      <c r="I798" s="95"/>
    </row>
    <row r="799" spans="1:9" x14ac:dyDescent="0.25">
      <c r="A799" s="3" t="s">
        <v>44</v>
      </c>
      <c r="B799" s="95">
        <f t="shared" si="43"/>
        <v>0</v>
      </c>
      <c r="C799" s="95">
        <f t="shared" si="44"/>
        <v>0</v>
      </c>
      <c r="D799" s="95">
        <f t="shared" si="45"/>
        <v>0</v>
      </c>
      <c r="E799" s="95">
        <f t="shared" si="46"/>
        <v>0</v>
      </c>
      <c r="F799" s="95">
        <f t="shared" si="47"/>
        <v>1</v>
      </c>
      <c r="G799" s="95">
        <f t="shared" si="48"/>
        <v>0</v>
      </c>
      <c r="H799" s="95">
        <f t="shared" si="49"/>
        <v>1</v>
      </c>
      <c r="I799" s="95"/>
    </row>
    <row r="800" spans="1:9" x14ac:dyDescent="0.25">
      <c r="A800" s="3" t="s">
        <v>10</v>
      </c>
      <c r="B800" s="95">
        <f t="shared" si="43"/>
        <v>0</v>
      </c>
      <c r="C800" s="95">
        <f t="shared" si="44"/>
        <v>0</v>
      </c>
      <c r="D800" s="95">
        <f t="shared" si="45"/>
        <v>12</v>
      </c>
      <c r="E800" s="95">
        <f t="shared" si="46"/>
        <v>0</v>
      </c>
      <c r="F800" s="95">
        <f t="shared" si="47"/>
        <v>15</v>
      </c>
      <c r="G800" s="95">
        <f t="shared" si="48"/>
        <v>0</v>
      </c>
      <c r="H800" s="95">
        <f t="shared" si="49"/>
        <v>27</v>
      </c>
      <c r="I800" s="95"/>
    </row>
    <row r="801" spans="1:9" x14ac:dyDescent="0.25">
      <c r="A801" s="3" t="s">
        <v>11</v>
      </c>
      <c r="B801" s="95">
        <f t="shared" si="43"/>
        <v>0</v>
      </c>
      <c r="C801" s="95">
        <f t="shared" si="44"/>
        <v>114</v>
      </c>
      <c r="D801" s="95">
        <f t="shared" si="45"/>
        <v>3115</v>
      </c>
      <c r="E801" s="95">
        <f t="shared" si="46"/>
        <v>6443</v>
      </c>
      <c r="F801" s="95">
        <f t="shared" si="47"/>
        <v>5903</v>
      </c>
      <c r="G801" s="95">
        <f t="shared" si="48"/>
        <v>465</v>
      </c>
      <c r="H801" s="95">
        <f t="shared" si="49"/>
        <v>16040</v>
      </c>
      <c r="I801" s="95"/>
    </row>
    <row r="802" spans="1:9" x14ac:dyDescent="0.25">
      <c r="A802" s="3" t="s">
        <v>12</v>
      </c>
      <c r="B802" s="95">
        <f t="shared" si="43"/>
        <v>2</v>
      </c>
      <c r="C802" s="95">
        <f t="shared" si="44"/>
        <v>9</v>
      </c>
      <c r="D802" s="95">
        <f t="shared" si="45"/>
        <v>9</v>
      </c>
      <c r="E802" s="95">
        <f t="shared" si="46"/>
        <v>48</v>
      </c>
      <c r="F802" s="95">
        <f t="shared" si="47"/>
        <v>30</v>
      </c>
      <c r="G802" s="95">
        <f t="shared" si="48"/>
        <v>2</v>
      </c>
      <c r="H802" s="95">
        <f t="shared" si="49"/>
        <v>100</v>
      </c>
      <c r="I802" s="95"/>
    </row>
    <row r="803" spans="1:9" x14ac:dyDescent="0.25">
      <c r="A803" s="3" t="s">
        <v>32</v>
      </c>
      <c r="B803" s="95">
        <f t="shared" si="43"/>
        <v>0</v>
      </c>
      <c r="C803" s="95">
        <f t="shared" si="44"/>
        <v>0</v>
      </c>
      <c r="D803" s="95">
        <f t="shared" si="45"/>
        <v>0</v>
      </c>
      <c r="E803" s="95">
        <f t="shared" si="46"/>
        <v>0</v>
      </c>
      <c r="F803" s="95">
        <f t="shared" si="47"/>
        <v>25</v>
      </c>
      <c r="G803" s="95">
        <f t="shared" si="48"/>
        <v>8</v>
      </c>
      <c r="H803" s="95">
        <f t="shared" si="49"/>
        <v>33</v>
      </c>
      <c r="I803" s="95"/>
    </row>
    <row r="804" spans="1:9" x14ac:dyDescent="0.25">
      <c r="A804" s="3" t="s">
        <v>18</v>
      </c>
      <c r="B804" s="95">
        <f t="shared" si="43"/>
        <v>0</v>
      </c>
      <c r="C804" s="95">
        <f t="shared" si="44"/>
        <v>13</v>
      </c>
      <c r="D804" s="95">
        <f t="shared" si="45"/>
        <v>44</v>
      </c>
      <c r="E804" s="95">
        <f t="shared" si="46"/>
        <v>515</v>
      </c>
      <c r="F804" s="95">
        <f t="shared" si="47"/>
        <v>45</v>
      </c>
      <c r="G804" s="95">
        <f t="shared" si="48"/>
        <v>0</v>
      </c>
      <c r="H804" s="95">
        <f t="shared" si="49"/>
        <v>617</v>
      </c>
      <c r="I804" s="95"/>
    </row>
    <row r="805" spans="1:9" x14ac:dyDescent="0.25">
      <c r="A805" s="3" t="s">
        <v>46</v>
      </c>
      <c r="B805" s="95">
        <f t="shared" si="43"/>
        <v>0</v>
      </c>
      <c r="C805" s="95">
        <f t="shared" si="44"/>
        <v>1</v>
      </c>
      <c r="D805" s="95">
        <f t="shared" si="45"/>
        <v>0</v>
      </c>
      <c r="E805" s="95">
        <f t="shared" si="46"/>
        <v>0</v>
      </c>
      <c r="F805" s="95">
        <f t="shared" si="47"/>
        <v>0</v>
      </c>
      <c r="G805" s="95">
        <f t="shared" si="48"/>
        <v>7</v>
      </c>
      <c r="H805" s="95">
        <f t="shared" si="49"/>
        <v>8</v>
      </c>
      <c r="I805" s="95"/>
    </row>
    <row r="806" spans="1:9" x14ac:dyDescent="0.25">
      <c r="A806" s="3" t="s">
        <v>13</v>
      </c>
      <c r="B806" s="95">
        <f t="shared" si="43"/>
        <v>0</v>
      </c>
      <c r="C806" s="95">
        <f t="shared" si="44"/>
        <v>0</v>
      </c>
      <c r="D806" s="95">
        <f t="shared" si="45"/>
        <v>0</v>
      </c>
      <c r="E806" s="95">
        <f t="shared" si="46"/>
        <v>0</v>
      </c>
      <c r="F806" s="95">
        <f t="shared" si="47"/>
        <v>1</v>
      </c>
      <c r="G806" s="95">
        <f t="shared" si="48"/>
        <v>0</v>
      </c>
      <c r="H806" s="95">
        <f t="shared" si="49"/>
        <v>1</v>
      </c>
      <c r="I806" s="95"/>
    </row>
    <row r="807" spans="1:9" x14ac:dyDescent="0.25">
      <c r="A807" s="3" t="s">
        <v>14</v>
      </c>
      <c r="B807" s="95">
        <f t="shared" si="43"/>
        <v>5</v>
      </c>
      <c r="C807" s="95">
        <f t="shared" si="44"/>
        <v>28</v>
      </c>
      <c r="D807" s="95">
        <f t="shared" si="45"/>
        <v>257</v>
      </c>
      <c r="E807" s="95">
        <f t="shared" si="46"/>
        <v>634</v>
      </c>
      <c r="F807" s="95">
        <f t="shared" si="47"/>
        <v>190</v>
      </c>
      <c r="G807" s="95">
        <f t="shared" si="48"/>
        <v>43</v>
      </c>
      <c r="H807" s="95">
        <f t="shared" si="49"/>
        <v>1157</v>
      </c>
      <c r="I807" s="95"/>
    </row>
    <row r="808" spans="1:9" x14ac:dyDescent="0.25">
      <c r="A808" s="3" t="s">
        <v>40</v>
      </c>
      <c r="B808" s="95">
        <f t="shared" si="43"/>
        <v>0</v>
      </c>
      <c r="C808" s="95">
        <f t="shared" si="44"/>
        <v>0</v>
      </c>
      <c r="D808" s="95">
        <f t="shared" si="45"/>
        <v>1</v>
      </c>
      <c r="E808" s="95">
        <f t="shared" si="46"/>
        <v>0</v>
      </c>
      <c r="F808" s="95">
        <f t="shared" si="47"/>
        <v>0</v>
      </c>
      <c r="G808" s="95">
        <f t="shared" si="48"/>
        <v>0</v>
      </c>
      <c r="H808" s="95">
        <f t="shared" si="49"/>
        <v>1</v>
      </c>
      <c r="I808" s="95"/>
    </row>
    <row r="809" spans="1:9" x14ac:dyDescent="0.25">
      <c r="A809" s="3" t="s">
        <v>52</v>
      </c>
      <c r="B809" s="95">
        <f t="shared" si="43"/>
        <v>0</v>
      </c>
      <c r="C809" s="95">
        <f t="shared" si="44"/>
        <v>0</v>
      </c>
      <c r="D809" s="95">
        <f t="shared" si="45"/>
        <v>0</v>
      </c>
      <c r="E809" s="95">
        <f t="shared" si="46"/>
        <v>0</v>
      </c>
      <c r="F809" s="95">
        <f t="shared" si="47"/>
        <v>0</v>
      </c>
      <c r="G809" s="95">
        <f t="shared" si="48"/>
        <v>6</v>
      </c>
      <c r="H809" s="95">
        <f t="shared" si="49"/>
        <v>6</v>
      </c>
      <c r="I809" s="95"/>
    </row>
    <row r="810" spans="1:9" x14ac:dyDescent="0.25">
      <c r="A810" s="3" t="s">
        <v>53</v>
      </c>
      <c r="B810" s="95">
        <f t="shared" si="43"/>
        <v>0</v>
      </c>
      <c r="C810" s="95">
        <f t="shared" si="44"/>
        <v>0</v>
      </c>
      <c r="D810" s="95">
        <f t="shared" si="45"/>
        <v>0</v>
      </c>
      <c r="E810" s="95">
        <f t="shared" si="46"/>
        <v>0</v>
      </c>
      <c r="F810" s="95">
        <f t="shared" si="47"/>
        <v>0</v>
      </c>
      <c r="G810" s="95">
        <f t="shared" si="48"/>
        <v>0</v>
      </c>
      <c r="H810" s="95">
        <f t="shared" si="49"/>
        <v>0</v>
      </c>
      <c r="I810" s="95"/>
    </row>
    <row r="811" spans="1:9" x14ac:dyDescent="0.25">
      <c r="A811" s="3" t="s">
        <v>15</v>
      </c>
      <c r="B811" s="95">
        <f t="shared" si="43"/>
        <v>0</v>
      </c>
      <c r="C811" s="95">
        <f t="shared" si="44"/>
        <v>1</v>
      </c>
      <c r="D811" s="95">
        <f t="shared" si="45"/>
        <v>60</v>
      </c>
      <c r="E811" s="95">
        <f t="shared" si="46"/>
        <v>2</v>
      </c>
      <c r="F811" s="95">
        <f t="shared" si="47"/>
        <v>0</v>
      </c>
      <c r="G811" s="95">
        <f t="shared" si="48"/>
        <v>0</v>
      </c>
      <c r="H811" s="95">
        <f t="shared" si="49"/>
        <v>63</v>
      </c>
      <c r="I811" s="95"/>
    </row>
    <row r="812" spans="1:9" x14ac:dyDescent="0.25">
      <c r="A812" s="3" t="s">
        <v>54</v>
      </c>
      <c r="B812" s="95">
        <f t="shared" si="43"/>
        <v>0</v>
      </c>
      <c r="C812" s="95">
        <f t="shared" si="44"/>
        <v>0</v>
      </c>
      <c r="D812" s="95">
        <f t="shared" si="45"/>
        <v>1</v>
      </c>
      <c r="E812" s="95">
        <f t="shared" si="46"/>
        <v>0</v>
      </c>
      <c r="F812" s="95">
        <f t="shared" si="47"/>
        <v>0</v>
      </c>
      <c r="G812" s="95">
        <f t="shared" si="48"/>
        <v>0</v>
      </c>
      <c r="H812" s="95">
        <f t="shared" si="49"/>
        <v>1</v>
      </c>
      <c r="I812" s="95"/>
    </row>
    <row r="813" spans="1:9" x14ac:dyDescent="0.25">
      <c r="A813" s="3" t="s">
        <v>47</v>
      </c>
      <c r="B813" s="95">
        <f t="shared" si="43"/>
        <v>0</v>
      </c>
      <c r="C813" s="95">
        <f t="shared" si="44"/>
        <v>0</v>
      </c>
      <c r="D813" s="95">
        <f t="shared" si="45"/>
        <v>19</v>
      </c>
      <c r="E813" s="95">
        <f t="shared" si="46"/>
        <v>21</v>
      </c>
      <c r="F813" s="95">
        <f t="shared" si="47"/>
        <v>21</v>
      </c>
      <c r="G813" s="95">
        <f t="shared" si="48"/>
        <v>14</v>
      </c>
      <c r="H813" s="95">
        <f t="shared" si="49"/>
        <v>75</v>
      </c>
      <c r="I813" s="95"/>
    </row>
    <row r="814" spans="1:9" x14ac:dyDescent="0.25">
      <c r="A814" s="3" t="s">
        <v>16</v>
      </c>
      <c r="B814" s="95">
        <f t="shared" si="43"/>
        <v>0</v>
      </c>
      <c r="C814" s="95">
        <f t="shared" si="44"/>
        <v>0</v>
      </c>
      <c r="D814" s="95">
        <f t="shared" si="45"/>
        <v>0</v>
      </c>
      <c r="E814" s="95">
        <f t="shared" si="46"/>
        <v>0</v>
      </c>
      <c r="F814" s="95">
        <f t="shared" si="47"/>
        <v>0</v>
      </c>
      <c r="G814" s="95">
        <f t="shared" si="48"/>
        <v>0</v>
      </c>
      <c r="H814" s="95">
        <f t="shared" si="49"/>
        <v>0</v>
      </c>
      <c r="I814" s="95"/>
    </row>
    <row r="815" spans="1:9" x14ac:dyDescent="0.25">
      <c r="A815" s="3" t="s">
        <v>55</v>
      </c>
      <c r="B815" s="95">
        <f t="shared" si="43"/>
        <v>0</v>
      </c>
      <c r="C815" s="95">
        <f t="shared" si="44"/>
        <v>0</v>
      </c>
      <c r="D815" s="95">
        <f t="shared" si="45"/>
        <v>0</v>
      </c>
      <c r="E815" s="95">
        <f t="shared" si="46"/>
        <v>0</v>
      </c>
      <c r="F815" s="95">
        <f t="shared" si="47"/>
        <v>0</v>
      </c>
      <c r="G815" s="95">
        <f t="shared" si="48"/>
        <v>0</v>
      </c>
      <c r="H815" s="95">
        <f t="shared" si="49"/>
        <v>0</v>
      </c>
      <c r="I815" s="95"/>
    </row>
    <row r="816" spans="1:9" x14ac:dyDescent="0.25">
      <c r="A816" s="3" t="s">
        <v>17</v>
      </c>
      <c r="B816" s="95">
        <f t="shared" si="43"/>
        <v>0</v>
      </c>
      <c r="C816" s="95">
        <f t="shared" si="44"/>
        <v>0</v>
      </c>
      <c r="D816" s="95">
        <f t="shared" si="45"/>
        <v>0</v>
      </c>
      <c r="E816" s="95">
        <f t="shared" si="46"/>
        <v>0</v>
      </c>
      <c r="F816" s="95">
        <f t="shared" si="47"/>
        <v>0</v>
      </c>
      <c r="G816" s="95">
        <f t="shared" si="48"/>
        <v>0</v>
      </c>
      <c r="H816" s="95">
        <f t="shared" si="49"/>
        <v>0</v>
      </c>
      <c r="I816" s="95"/>
    </row>
    <row r="817" spans="1:26" x14ac:dyDescent="0.25">
      <c r="A817" s="3" t="s">
        <v>23</v>
      </c>
      <c r="B817" s="95">
        <f t="shared" si="43"/>
        <v>0</v>
      </c>
      <c r="C817" s="95">
        <f t="shared" si="44"/>
        <v>0</v>
      </c>
      <c r="D817" s="95">
        <f t="shared" si="45"/>
        <v>0</v>
      </c>
      <c r="E817" s="95">
        <f t="shared" si="46"/>
        <v>0</v>
      </c>
      <c r="F817" s="95">
        <f t="shared" si="47"/>
        <v>0</v>
      </c>
      <c r="G817" s="95">
        <f t="shared" si="48"/>
        <v>0</v>
      </c>
      <c r="H817" s="95">
        <f t="shared" si="49"/>
        <v>0</v>
      </c>
      <c r="I817" s="95"/>
    </row>
    <row r="818" spans="1:26" x14ac:dyDescent="0.25">
      <c r="A818" s="11" t="s">
        <v>24</v>
      </c>
      <c r="B818" s="95">
        <f t="shared" ref="B818:H818" si="50">SUM(B783:B817)</f>
        <v>99</v>
      </c>
      <c r="C818" s="95">
        <f t="shared" si="50"/>
        <v>260</v>
      </c>
      <c r="D818" s="95">
        <f t="shared" si="50"/>
        <v>4351</v>
      </c>
      <c r="E818" s="95">
        <f t="shared" si="50"/>
        <v>7712</v>
      </c>
      <c r="F818" s="95">
        <f t="shared" si="50"/>
        <v>6306</v>
      </c>
      <c r="G818" s="95">
        <f t="shared" si="50"/>
        <v>581</v>
      </c>
      <c r="H818" s="95">
        <f t="shared" si="50"/>
        <v>19309</v>
      </c>
      <c r="I818" s="95">
        <f>SUM(B818:G818)</f>
        <v>19309</v>
      </c>
    </row>
    <row r="822" spans="1:26" x14ac:dyDescent="0.25">
      <c r="Y822" s="2"/>
      <c r="Z822" s="2"/>
    </row>
    <row r="823" spans="1:26" x14ac:dyDescent="0.25">
      <c r="A823" s="2" t="s">
        <v>144</v>
      </c>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5">
      <c r="A824" s="2"/>
      <c r="B824" s="80" t="s">
        <v>34</v>
      </c>
      <c r="C824" s="2"/>
      <c r="D824" s="2"/>
      <c r="E824" s="2"/>
      <c r="F824" s="2"/>
      <c r="G824" s="2"/>
      <c r="H824" s="80" t="s">
        <v>114</v>
      </c>
      <c r="I824" s="80"/>
      <c r="J824" s="2"/>
      <c r="K824" s="2"/>
      <c r="L824" s="2"/>
      <c r="M824" s="2"/>
      <c r="N824" s="80" t="s">
        <v>115</v>
      </c>
      <c r="O824" s="2"/>
      <c r="P824" s="2"/>
      <c r="Q824" s="2"/>
      <c r="R824" s="2"/>
      <c r="S824" s="2"/>
      <c r="T824" s="82" t="s">
        <v>36</v>
      </c>
      <c r="U824" s="2"/>
      <c r="V824" s="2"/>
      <c r="W824" s="2"/>
      <c r="X824" s="2"/>
      <c r="Y824" s="2"/>
      <c r="Z824" s="2"/>
    </row>
    <row r="825" spans="1:26" x14ac:dyDescent="0.25">
      <c r="A825" s="102"/>
      <c r="B825" s="2" t="s">
        <v>20</v>
      </c>
      <c r="C825" s="2"/>
      <c r="D825" s="2" t="s">
        <v>21</v>
      </c>
      <c r="E825" s="2"/>
      <c r="F825" s="2"/>
      <c r="G825" s="102"/>
      <c r="H825" s="2" t="s">
        <v>20</v>
      </c>
      <c r="I825" s="2"/>
      <c r="J825" s="2" t="s">
        <v>21</v>
      </c>
      <c r="K825" s="2"/>
      <c r="L825" s="2"/>
      <c r="M825" s="102"/>
      <c r="N825" s="2" t="s">
        <v>20</v>
      </c>
      <c r="O825" s="2"/>
      <c r="P825" s="2" t="s">
        <v>21</v>
      </c>
      <c r="Q825" s="2"/>
      <c r="R825" s="2"/>
      <c r="S825" s="102"/>
      <c r="T825" s="2" t="s">
        <v>20</v>
      </c>
      <c r="U825" s="2"/>
      <c r="V825" s="2" t="s">
        <v>21</v>
      </c>
      <c r="W825" s="2"/>
      <c r="X825" s="2"/>
      <c r="Y825" s="102"/>
      <c r="Z825" s="2"/>
    </row>
    <row r="826" spans="1:26" x14ac:dyDescent="0.25">
      <c r="A826" s="6" t="s">
        <v>19</v>
      </c>
      <c r="B826" s="4">
        <v>24</v>
      </c>
      <c r="C826" s="4">
        <v>29</v>
      </c>
      <c r="D826" s="4">
        <v>4</v>
      </c>
      <c r="E826" s="4">
        <v>9</v>
      </c>
      <c r="F826" s="4">
        <v>14</v>
      </c>
      <c r="G826" s="118">
        <v>19</v>
      </c>
      <c r="H826" s="4">
        <v>24</v>
      </c>
      <c r="I826" s="4">
        <v>29</v>
      </c>
      <c r="J826" s="4">
        <v>4</v>
      </c>
      <c r="K826" s="4">
        <v>9</v>
      </c>
      <c r="L826" s="4">
        <v>14</v>
      </c>
      <c r="M826" s="118">
        <v>19</v>
      </c>
      <c r="N826" s="4">
        <v>24</v>
      </c>
      <c r="O826" s="4">
        <v>29</v>
      </c>
      <c r="P826" s="4">
        <v>4</v>
      </c>
      <c r="Q826" s="4">
        <v>9</v>
      </c>
      <c r="R826" s="4">
        <v>14</v>
      </c>
      <c r="S826" s="118">
        <v>19</v>
      </c>
      <c r="T826" s="4">
        <v>24</v>
      </c>
      <c r="U826" s="4">
        <v>29</v>
      </c>
      <c r="V826" s="4">
        <v>4</v>
      </c>
      <c r="W826" s="4">
        <v>9</v>
      </c>
      <c r="X826" s="4">
        <v>14</v>
      </c>
      <c r="Y826" s="118">
        <v>19</v>
      </c>
      <c r="Z826" s="15" t="s">
        <v>24</v>
      </c>
    </row>
    <row r="827" spans="1:26" x14ac:dyDescent="0.25">
      <c r="A827" s="3" t="s">
        <v>1</v>
      </c>
      <c r="B827" s="86"/>
      <c r="C827" s="86"/>
      <c r="D827" s="86"/>
      <c r="E827" s="86">
        <v>2</v>
      </c>
      <c r="F827" s="86">
        <v>8</v>
      </c>
      <c r="G827" s="119">
        <v>5</v>
      </c>
      <c r="H827" s="86"/>
      <c r="I827" s="86"/>
      <c r="J827" s="86"/>
      <c r="K827" s="86"/>
      <c r="L827" s="86">
        <v>8</v>
      </c>
      <c r="M827" s="120"/>
      <c r="N827" s="86"/>
      <c r="O827" s="86">
        <v>2</v>
      </c>
      <c r="P827" s="86">
        <v>6</v>
      </c>
      <c r="Q827" s="86">
        <v>24</v>
      </c>
      <c r="R827" s="86">
        <v>24</v>
      </c>
      <c r="S827" s="120">
        <v>21</v>
      </c>
      <c r="T827" s="86"/>
      <c r="U827" s="86">
        <v>2</v>
      </c>
      <c r="V827" s="86">
        <v>1</v>
      </c>
      <c r="W827" s="86">
        <v>4</v>
      </c>
      <c r="X827" s="86">
        <v>10</v>
      </c>
      <c r="Y827" s="120">
        <v>1</v>
      </c>
      <c r="Z827" s="2"/>
    </row>
    <row r="828" spans="1:26" x14ac:dyDescent="0.25">
      <c r="A828" s="92" t="s">
        <v>49</v>
      </c>
      <c r="B828" s="86"/>
      <c r="C828" s="86"/>
      <c r="D828" s="86"/>
      <c r="E828" s="86"/>
      <c r="F828" s="86"/>
      <c r="G828" s="120"/>
      <c r="H828" s="86"/>
      <c r="I828" s="86"/>
      <c r="J828" s="86"/>
      <c r="K828" s="86"/>
      <c r="L828" s="86"/>
      <c r="M828" s="120"/>
      <c r="N828" s="86"/>
      <c r="O828" s="86"/>
      <c r="P828" s="86"/>
      <c r="Q828" s="86"/>
      <c r="R828" s="86"/>
      <c r="S828" s="120"/>
      <c r="T828" s="86"/>
      <c r="U828" s="86"/>
      <c r="V828" s="86"/>
      <c r="W828" s="86"/>
      <c r="X828" s="86"/>
      <c r="Y828" s="120"/>
      <c r="Z828" s="2"/>
    </row>
    <row r="829" spans="1:26" x14ac:dyDescent="0.25">
      <c r="A829" s="92" t="s">
        <v>45</v>
      </c>
      <c r="B829" s="86"/>
      <c r="C829" s="86"/>
      <c r="D829" s="86"/>
      <c r="E829" s="86"/>
      <c r="F829" s="86"/>
      <c r="G829" s="120">
        <v>1</v>
      </c>
      <c r="H829" s="86"/>
      <c r="I829" s="86"/>
      <c r="J829" s="86"/>
      <c r="K829" s="86"/>
      <c r="L829" s="86"/>
      <c r="M829" s="120"/>
      <c r="N829" s="86"/>
      <c r="O829" s="86"/>
      <c r="P829" s="86"/>
      <c r="Q829" s="86"/>
      <c r="R829" s="86"/>
      <c r="S829" s="120"/>
      <c r="T829" s="86"/>
      <c r="U829" s="86"/>
      <c r="V829" s="86"/>
      <c r="W829" s="86"/>
      <c r="X829" s="86"/>
      <c r="Y829" s="120"/>
      <c r="Z829" s="2"/>
    </row>
    <row r="830" spans="1:26" x14ac:dyDescent="0.25">
      <c r="A830" s="92" t="s">
        <v>41</v>
      </c>
      <c r="B830" s="86">
        <v>3</v>
      </c>
      <c r="C830" s="86"/>
      <c r="D830" s="86"/>
      <c r="E830" s="86"/>
      <c r="F830" s="86"/>
      <c r="G830" s="120"/>
      <c r="H830" s="86"/>
      <c r="I830" s="86"/>
      <c r="J830" s="86">
        <v>5</v>
      </c>
      <c r="K830" s="86">
        <v>1</v>
      </c>
      <c r="L830" s="86"/>
      <c r="M830" s="120"/>
      <c r="N830" s="86"/>
      <c r="O830" s="86">
        <v>9</v>
      </c>
      <c r="P830" s="86">
        <v>68</v>
      </c>
      <c r="Q830" s="86"/>
      <c r="R830" s="86">
        <v>4</v>
      </c>
      <c r="S830" s="120"/>
      <c r="T830" s="86"/>
      <c r="U830" s="86"/>
      <c r="V830" s="86"/>
      <c r="W830" s="86"/>
      <c r="X830" s="86"/>
      <c r="Y830" s="120"/>
      <c r="Z830" s="2"/>
    </row>
    <row r="831" spans="1:26" x14ac:dyDescent="0.25">
      <c r="A831" s="3" t="s">
        <v>2</v>
      </c>
      <c r="B831" s="86">
        <v>66</v>
      </c>
      <c r="C831" s="86">
        <v>6</v>
      </c>
      <c r="D831" s="23">
        <v>27</v>
      </c>
      <c r="E831" s="23">
        <v>10</v>
      </c>
      <c r="F831" s="23"/>
      <c r="G831" s="121">
        <v>1</v>
      </c>
      <c r="H831" s="86"/>
      <c r="I831" s="86">
        <v>2</v>
      </c>
      <c r="J831" s="86"/>
      <c r="K831" s="86"/>
      <c r="L831" s="86"/>
      <c r="M831" s="120"/>
      <c r="N831" s="86"/>
      <c r="O831" s="86">
        <v>15</v>
      </c>
      <c r="P831" s="23">
        <v>133</v>
      </c>
      <c r="Q831" s="23"/>
      <c r="R831" s="23">
        <v>4</v>
      </c>
      <c r="S831" s="120">
        <v>2</v>
      </c>
      <c r="T831" s="86"/>
      <c r="U831" s="86">
        <v>2</v>
      </c>
      <c r="V831" s="86">
        <v>80</v>
      </c>
      <c r="W831" s="86">
        <v>1</v>
      </c>
      <c r="X831" s="86">
        <v>2</v>
      </c>
      <c r="Y831" s="120"/>
      <c r="Z831" s="2"/>
    </row>
    <row r="832" spans="1:26" x14ac:dyDescent="0.25">
      <c r="A832" s="92" t="s">
        <v>43</v>
      </c>
      <c r="B832" s="86"/>
      <c r="C832" s="86"/>
      <c r="D832" s="86"/>
      <c r="E832" s="86"/>
      <c r="F832" s="86"/>
      <c r="G832" s="121"/>
      <c r="H832" s="86"/>
      <c r="I832" s="86"/>
      <c r="J832" s="86"/>
      <c r="K832" s="86"/>
      <c r="L832" s="86"/>
      <c r="M832" s="120"/>
      <c r="N832" s="86"/>
      <c r="O832" s="86"/>
      <c r="P832" s="86"/>
      <c r="Q832" s="86"/>
      <c r="R832" s="86"/>
      <c r="S832" s="120"/>
      <c r="T832" s="86"/>
      <c r="U832" s="86"/>
      <c r="V832" s="86"/>
      <c r="W832" s="86"/>
      <c r="X832" s="86"/>
      <c r="Y832" s="120"/>
      <c r="Z832" s="2"/>
    </row>
    <row r="833" spans="1:26" x14ac:dyDescent="0.25">
      <c r="A833" s="3" t="s">
        <v>3</v>
      </c>
      <c r="B833" s="86"/>
      <c r="C833" s="86"/>
      <c r="D833" s="86"/>
      <c r="E833" s="86">
        <v>1</v>
      </c>
      <c r="F833" s="86"/>
      <c r="G833" s="121"/>
      <c r="H833" s="86">
        <v>12</v>
      </c>
      <c r="I833" s="86">
        <v>9</v>
      </c>
      <c r="J833" s="86">
        <v>1</v>
      </c>
      <c r="K833" s="23">
        <v>2</v>
      </c>
      <c r="L833" s="23"/>
      <c r="M833" s="121">
        <v>1</v>
      </c>
      <c r="N833" s="86">
        <v>10</v>
      </c>
      <c r="O833" s="86">
        <v>5</v>
      </c>
      <c r="P833" s="86">
        <v>2</v>
      </c>
      <c r="Q833" s="86">
        <v>1</v>
      </c>
      <c r="R833" s="86"/>
      <c r="S833" s="120"/>
      <c r="T833" s="86"/>
      <c r="U833" s="86"/>
      <c r="V833" s="86"/>
      <c r="W833" s="86"/>
      <c r="X833" s="86"/>
      <c r="Y833" s="120"/>
      <c r="Z833" s="2"/>
    </row>
    <row r="834" spans="1:26" x14ac:dyDescent="0.25">
      <c r="A834" s="3" t="s">
        <v>4</v>
      </c>
      <c r="B834" s="86">
        <v>1</v>
      </c>
      <c r="C834" s="86">
        <v>1</v>
      </c>
      <c r="D834" s="86"/>
      <c r="E834" s="86"/>
      <c r="F834" s="86"/>
      <c r="G834" s="120"/>
      <c r="H834" s="86"/>
      <c r="I834" s="86">
        <v>1</v>
      </c>
      <c r="J834" s="86"/>
      <c r="K834" s="23"/>
      <c r="L834" s="86"/>
      <c r="M834" s="120"/>
      <c r="N834" s="86"/>
      <c r="O834" s="86"/>
      <c r="P834" s="86"/>
      <c r="Q834" s="86"/>
      <c r="R834" s="86"/>
      <c r="S834" s="120"/>
      <c r="T834" s="86"/>
      <c r="U834" s="86"/>
      <c r="V834" s="86"/>
      <c r="W834" s="86"/>
      <c r="X834" s="86"/>
      <c r="Y834" s="120"/>
      <c r="Z834" s="2"/>
    </row>
    <row r="835" spans="1:26" x14ac:dyDescent="0.25">
      <c r="A835" s="92" t="s">
        <v>48</v>
      </c>
      <c r="B835" s="86"/>
      <c r="C835" s="86"/>
      <c r="D835" s="86"/>
      <c r="E835" s="86"/>
      <c r="F835" s="86"/>
      <c r="G835" s="120">
        <v>1</v>
      </c>
      <c r="H835" s="86"/>
      <c r="I835" s="86"/>
      <c r="J835" s="86"/>
      <c r="K835" s="86"/>
      <c r="L835" s="86"/>
      <c r="M835" s="120"/>
      <c r="N835" s="86"/>
      <c r="O835" s="86"/>
      <c r="P835" s="86"/>
      <c r="Q835" s="86"/>
      <c r="R835" s="86">
        <v>1</v>
      </c>
      <c r="S835" s="120"/>
      <c r="T835" s="86"/>
      <c r="U835" s="86"/>
      <c r="V835" s="86"/>
      <c r="W835" s="86"/>
      <c r="X835" s="86"/>
      <c r="Y835" s="120"/>
      <c r="Z835" s="2"/>
    </row>
    <row r="836" spans="1:26" x14ac:dyDescent="0.25">
      <c r="A836" s="3" t="s">
        <v>6</v>
      </c>
      <c r="B836" s="86"/>
      <c r="C836" s="86"/>
      <c r="D836" s="86"/>
      <c r="E836" s="86"/>
      <c r="F836" s="86"/>
      <c r="G836" s="120"/>
      <c r="H836" s="86"/>
      <c r="I836" s="86"/>
      <c r="J836" s="86"/>
      <c r="K836" s="86"/>
      <c r="L836" s="86"/>
      <c r="M836" s="120"/>
      <c r="N836" s="86"/>
      <c r="O836" s="86"/>
      <c r="P836" s="86"/>
      <c r="Q836" s="86"/>
      <c r="R836" s="86"/>
      <c r="S836" s="120"/>
      <c r="T836" s="86"/>
      <c r="U836" s="86"/>
      <c r="V836" s="86"/>
      <c r="W836" s="86"/>
      <c r="X836" s="86"/>
      <c r="Y836" s="120"/>
      <c r="Z836" s="2"/>
    </row>
    <row r="837" spans="1:26" x14ac:dyDescent="0.25">
      <c r="A837" s="3" t="s">
        <v>7</v>
      </c>
      <c r="B837" s="86"/>
      <c r="C837" s="86"/>
      <c r="D837" s="86"/>
      <c r="E837" s="86">
        <v>1</v>
      </c>
      <c r="F837" s="86">
        <v>5</v>
      </c>
      <c r="G837" s="120"/>
      <c r="H837" s="86"/>
      <c r="I837" s="86"/>
      <c r="J837" s="86"/>
      <c r="K837" s="86"/>
      <c r="L837" s="86"/>
      <c r="M837" s="120"/>
      <c r="N837" s="86"/>
      <c r="O837" s="86"/>
      <c r="P837" s="86">
        <v>2</v>
      </c>
      <c r="Q837" s="86"/>
      <c r="R837" s="86">
        <v>3</v>
      </c>
      <c r="S837" s="120"/>
      <c r="T837" s="86"/>
      <c r="U837" s="86"/>
      <c r="V837" s="86"/>
      <c r="W837" s="86"/>
      <c r="X837" s="86"/>
      <c r="Y837" s="120"/>
      <c r="Z837" s="2"/>
    </row>
    <row r="838" spans="1:26" x14ac:dyDescent="0.25">
      <c r="A838" s="92" t="s">
        <v>50</v>
      </c>
      <c r="B838" s="86"/>
      <c r="C838" s="86"/>
      <c r="D838" s="86"/>
      <c r="E838" s="86">
        <v>1</v>
      </c>
      <c r="F838" s="86">
        <v>2</v>
      </c>
      <c r="G838" s="120"/>
      <c r="H838" s="86"/>
      <c r="I838" s="86"/>
      <c r="J838" s="86"/>
      <c r="K838" s="86"/>
      <c r="L838" s="86"/>
      <c r="M838" s="120"/>
      <c r="N838" s="86"/>
      <c r="O838" s="86"/>
      <c r="P838" s="86"/>
      <c r="Q838" s="86"/>
      <c r="R838" s="86"/>
      <c r="S838" s="120"/>
      <c r="T838" s="86"/>
      <c r="U838" s="86"/>
      <c r="V838" s="86">
        <v>1</v>
      </c>
      <c r="W838" s="86"/>
      <c r="X838" s="86"/>
      <c r="Y838" s="120"/>
      <c r="Z838" s="2"/>
    </row>
    <row r="839" spans="1:26" x14ac:dyDescent="0.25">
      <c r="A839" s="92" t="s">
        <v>51</v>
      </c>
      <c r="B839" s="86"/>
      <c r="C839" s="86"/>
      <c r="D839" s="86"/>
      <c r="E839" s="86"/>
      <c r="F839" s="86"/>
      <c r="G839" s="120"/>
      <c r="H839" s="86"/>
      <c r="I839" s="86"/>
      <c r="J839" s="86"/>
      <c r="K839" s="86"/>
      <c r="L839" s="86"/>
      <c r="M839" s="120"/>
      <c r="N839" s="86"/>
      <c r="O839" s="86"/>
      <c r="P839" s="86"/>
      <c r="Q839" s="86"/>
      <c r="R839" s="86"/>
      <c r="S839" s="120"/>
      <c r="T839" s="86"/>
      <c r="U839" s="86"/>
      <c r="V839" s="86"/>
      <c r="W839" s="86"/>
      <c r="X839" s="86"/>
      <c r="Y839" s="120"/>
      <c r="Z839" s="2"/>
    </row>
    <row r="840" spans="1:26" x14ac:dyDescent="0.25">
      <c r="A840" s="92" t="s">
        <v>42</v>
      </c>
      <c r="B840" s="86"/>
      <c r="C840" s="86"/>
      <c r="D840" s="86">
        <v>7</v>
      </c>
      <c r="E840" s="86"/>
      <c r="F840" s="86"/>
      <c r="G840" s="120"/>
      <c r="H840" s="86"/>
      <c r="I840" s="86"/>
      <c r="J840" s="86"/>
      <c r="K840" s="86"/>
      <c r="L840" s="86"/>
      <c r="M840" s="120"/>
      <c r="N840" s="86"/>
      <c r="O840" s="86"/>
      <c r="P840" s="86"/>
      <c r="Q840" s="86"/>
      <c r="R840" s="86"/>
      <c r="S840" s="120"/>
      <c r="T840" s="86"/>
      <c r="U840" s="86"/>
      <c r="V840" s="86"/>
      <c r="W840" s="86"/>
      <c r="X840" s="86"/>
      <c r="Y840" s="120"/>
      <c r="Z840" s="2"/>
    </row>
    <row r="841" spans="1:26" x14ac:dyDescent="0.25">
      <c r="A841" s="3" t="s">
        <v>8</v>
      </c>
      <c r="B841" s="86"/>
      <c r="C841" s="86"/>
      <c r="D841" s="86"/>
      <c r="E841" s="86"/>
      <c r="F841" s="86"/>
      <c r="G841" s="120"/>
      <c r="H841" s="86"/>
      <c r="I841" s="86"/>
      <c r="J841" s="86"/>
      <c r="K841" s="86"/>
      <c r="L841" s="86"/>
      <c r="M841" s="120"/>
      <c r="N841" s="86"/>
      <c r="O841" s="86"/>
      <c r="P841" s="86"/>
      <c r="Q841" s="86"/>
      <c r="R841" s="86"/>
      <c r="S841" s="120"/>
      <c r="T841" s="86"/>
      <c r="U841" s="86"/>
      <c r="V841" s="86"/>
      <c r="W841" s="86"/>
      <c r="X841" s="86">
        <v>4</v>
      </c>
      <c r="Y841" s="120">
        <v>3</v>
      </c>
      <c r="Z841" s="2"/>
    </row>
    <row r="842" spans="1:26" x14ac:dyDescent="0.25">
      <c r="A842" s="3" t="s">
        <v>9</v>
      </c>
      <c r="B842" s="86"/>
      <c r="C842" s="86"/>
      <c r="D842" s="86"/>
      <c r="E842" s="86"/>
      <c r="F842" s="86"/>
      <c r="G842" s="120"/>
      <c r="H842" s="86"/>
      <c r="I842" s="86"/>
      <c r="J842" s="86"/>
      <c r="K842" s="86"/>
      <c r="L842" s="86"/>
      <c r="M842" s="120"/>
      <c r="N842" s="86"/>
      <c r="O842" s="86"/>
      <c r="P842" s="86"/>
      <c r="Q842" s="86"/>
      <c r="R842" s="86"/>
      <c r="S842" s="120"/>
      <c r="T842" s="86"/>
      <c r="U842" s="86">
        <v>40</v>
      </c>
      <c r="V842" s="86">
        <v>500</v>
      </c>
      <c r="W842" s="86">
        <v>1</v>
      </c>
      <c r="X842" s="86"/>
      <c r="Y842" s="120"/>
      <c r="Z842" s="2"/>
    </row>
    <row r="843" spans="1:26" x14ac:dyDescent="0.25">
      <c r="A843" s="92" t="s">
        <v>44</v>
      </c>
      <c r="B843" s="86"/>
      <c r="C843" s="86"/>
      <c r="D843" s="86"/>
      <c r="E843" s="86"/>
      <c r="F843" s="86"/>
      <c r="G843" s="120"/>
      <c r="H843" s="86"/>
      <c r="I843" s="86"/>
      <c r="J843" s="86"/>
      <c r="K843" s="86"/>
      <c r="L843" s="86"/>
      <c r="M843" s="120"/>
      <c r="N843" s="86"/>
      <c r="O843" s="86"/>
      <c r="P843" s="86"/>
      <c r="Q843" s="86"/>
      <c r="R843" s="86"/>
      <c r="S843" s="120"/>
      <c r="T843" s="86"/>
      <c r="U843" s="86"/>
      <c r="V843" s="86"/>
      <c r="W843" s="86"/>
      <c r="X843" s="86">
        <v>1</v>
      </c>
      <c r="Y843" s="120"/>
      <c r="Z843" s="2"/>
    </row>
    <row r="844" spans="1:26" x14ac:dyDescent="0.25">
      <c r="A844" s="3" t="s">
        <v>10</v>
      </c>
      <c r="B844" s="86"/>
      <c r="C844" s="86"/>
      <c r="D844" s="86"/>
      <c r="E844" s="86"/>
      <c r="F844" s="86"/>
      <c r="G844" s="120"/>
      <c r="H844" s="86"/>
      <c r="I844" s="86"/>
      <c r="J844" s="86"/>
      <c r="K844" s="86"/>
      <c r="L844" s="86"/>
      <c r="M844" s="120"/>
      <c r="N844" s="86"/>
      <c r="O844" s="86"/>
      <c r="P844" s="86">
        <v>10</v>
      </c>
      <c r="Q844" s="86"/>
      <c r="R844" s="86">
        <v>6</v>
      </c>
      <c r="S844" s="120"/>
      <c r="T844" s="86"/>
      <c r="U844" s="86"/>
      <c r="V844" s="86">
        <v>2</v>
      </c>
      <c r="W844" s="86"/>
      <c r="X844" s="86">
        <v>9</v>
      </c>
      <c r="Y844" s="120"/>
      <c r="Z844" s="2"/>
    </row>
    <row r="845" spans="1:26" x14ac:dyDescent="0.25">
      <c r="A845" s="3" t="s">
        <v>11</v>
      </c>
      <c r="B845" s="86"/>
      <c r="C845" s="86">
        <v>65</v>
      </c>
      <c r="D845" s="86">
        <v>2000</v>
      </c>
      <c r="E845" s="86">
        <v>4500</v>
      </c>
      <c r="F845" s="86">
        <v>4000</v>
      </c>
      <c r="G845" s="120">
        <v>250</v>
      </c>
      <c r="H845" s="86"/>
      <c r="I845" s="86">
        <v>8</v>
      </c>
      <c r="J845" s="86">
        <v>14</v>
      </c>
      <c r="K845" s="86"/>
      <c r="L845" s="86">
        <v>500</v>
      </c>
      <c r="M845" s="120">
        <v>57</v>
      </c>
      <c r="N845" s="86"/>
      <c r="O845" s="86">
        <v>21</v>
      </c>
      <c r="P845" s="86">
        <v>601</v>
      </c>
      <c r="Q845" s="86">
        <v>1150</v>
      </c>
      <c r="R845" s="86">
        <v>1303</v>
      </c>
      <c r="S845" s="120">
        <v>155</v>
      </c>
      <c r="T845" s="86"/>
      <c r="U845" s="86">
        <v>20</v>
      </c>
      <c r="V845" s="86">
        <v>500</v>
      </c>
      <c r="W845" s="86">
        <v>793</v>
      </c>
      <c r="X845" s="86">
        <v>100</v>
      </c>
      <c r="Y845" s="120">
        <v>3</v>
      </c>
      <c r="Z845" s="2"/>
    </row>
    <row r="846" spans="1:26" x14ac:dyDescent="0.25">
      <c r="A846" s="3" t="s">
        <v>12</v>
      </c>
      <c r="B846" s="86">
        <v>2</v>
      </c>
      <c r="C846" s="86">
        <v>4</v>
      </c>
      <c r="D846" s="86"/>
      <c r="E846" s="86">
        <v>6</v>
      </c>
      <c r="F846" s="86">
        <v>6</v>
      </c>
      <c r="G846" s="120"/>
      <c r="H846" s="86"/>
      <c r="I846" s="86"/>
      <c r="J846" s="86">
        <v>9</v>
      </c>
      <c r="K846" s="86">
        <v>17</v>
      </c>
      <c r="L846" s="86">
        <v>10</v>
      </c>
      <c r="M846" s="120"/>
      <c r="N846" s="86"/>
      <c r="O846" s="86">
        <v>4</v>
      </c>
      <c r="P846" s="86"/>
      <c r="Q846" s="86">
        <v>25</v>
      </c>
      <c r="R846" s="86">
        <v>10</v>
      </c>
      <c r="S846" s="120">
        <v>2</v>
      </c>
      <c r="T846" s="86"/>
      <c r="U846" s="86">
        <v>1</v>
      </c>
      <c r="V846" s="86"/>
      <c r="W846" s="86"/>
      <c r="X846" s="86">
        <v>4</v>
      </c>
      <c r="Y846" s="120"/>
      <c r="Z846" s="2"/>
    </row>
    <row r="847" spans="1:26" x14ac:dyDescent="0.25">
      <c r="A847" s="92" t="s">
        <v>32</v>
      </c>
      <c r="B847" s="86"/>
      <c r="C847" s="86"/>
      <c r="D847" s="86"/>
      <c r="E847" s="86"/>
      <c r="F847" s="86"/>
      <c r="G847" s="120"/>
      <c r="H847" s="86"/>
      <c r="I847" s="86"/>
      <c r="J847" s="86"/>
      <c r="K847" s="86"/>
      <c r="L847" s="86">
        <v>5</v>
      </c>
      <c r="M847" s="120">
        <v>3</v>
      </c>
      <c r="N847" s="86"/>
      <c r="O847" s="86"/>
      <c r="P847" s="86"/>
      <c r="Q847" s="86"/>
      <c r="R847" s="86"/>
      <c r="S847" s="120">
        <v>2</v>
      </c>
      <c r="T847" s="86"/>
      <c r="U847" s="86"/>
      <c r="V847" s="86"/>
      <c r="W847" s="86"/>
      <c r="X847" s="86">
        <v>20</v>
      </c>
      <c r="Y847" s="120">
        <v>3</v>
      </c>
      <c r="Z847" s="2"/>
    </row>
    <row r="848" spans="1:26" x14ac:dyDescent="0.25">
      <c r="A848" s="3" t="s">
        <v>18</v>
      </c>
      <c r="B848" s="86"/>
      <c r="C848" s="86"/>
      <c r="D848" s="86"/>
      <c r="E848" s="86"/>
      <c r="F848" s="86"/>
      <c r="G848" s="120"/>
      <c r="H848" s="86"/>
      <c r="I848" s="86"/>
      <c r="J848" s="86">
        <v>14</v>
      </c>
      <c r="K848" s="86">
        <v>55</v>
      </c>
      <c r="L848" s="86"/>
      <c r="M848" s="120"/>
      <c r="N848" s="86"/>
      <c r="O848" s="86">
        <v>13</v>
      </c>
      <c r="P848" s="86">
        <v>30</v>
      </c>
      <c r="Q848" s="86">
        <v>460</v>
      </c>
      <c r="R848" s="86"/>
      <c r="S848" s="120"/>
      <c r="T848" s="86"/>
      <c r="U848" s="86"/>
      <c r="V848" s="86"/>
      <c r="W848" s="86"/>
      <c r="X848" s="86">
        <v>45</v>
      </c>
      <c r="Y848" s="120"/>
      <c r="Z848" s="2"/>
    </row>
    <row r="849" spans="1:27" x14ac:dyDescent="0.25">
      <c r="A849" s="92" t="s">
        <v>46</v>
      </c>
      <c r="B849" s="86"/>
      <c r="C849" s="86"/>
      <c r="D849" s="86"/>
      <c r="E849" s="86"/>
      <c r="F849" s="86"/>
      <c r="G849" s="120"/>
      <c r="H849" s="86"/>
      <c r="I849" s="86"/>
      <c r="J849" s="86"/>
      <c r="K849" s="86"/>
      <c r="L849" s="86"/>
      <c r="M849" s="120"/>
      <c r="N849" s="86"/>
      <c r="O849" s="86">
        <v>1</v>
      </c>
      <c r="P849" s="86"/>
      <c r="Q849" s="86"/>
      <c r="R849" s="86"/>
      <c r="S849" s="120">
        <v>4</v>
      </c>
      <c r="T849" s="86"/>
      <c r="U849" s="86"/>
      <c r="V849" s="86"/>
      <c r="W849" s="86"/>
      <c r="X849" s="86"/>
      <c r="Y849" s="120">
        <v>3</v>
      </c>
      <c r="Z849" s="2"/>
    </row>
    <row r="850" spans="1:27" x14ac:dyDescent="0.25">
      <c r="A850" s="3" t="s">
        <v>13</v>
      </c>
      <c r="B850" s="86"/>
      <c r="C850" s="86"/>
      <c r="D850" s="86"/>
      <c r="E850" s="86"/>
      <c r="F850" s="86">
        <v>1</v>
      </c>
      <c r="G850" s="120"/>
      <c r="H850" s="86"/>
      <c r="I850" s="86"/>
      <c r="J850" s="86"/>
      <c r="K850" s="86"/>
      <c r="L850" s="86"/>
      <c r="M850" s="120"/>
      <c r="N850" s="86"/>
      <c r="O850" s="86"/>
      <c r="P850" s="86"/>
      <c r="Q850" s="86"/>
      <c r="R850" s="86"/>
      <c r="S850" s="120"/>
      <c r="T850" s="86"/>
      <c r="U850" s="86"/>
      <c r="V850" s="86"/>
      <c r="W850" s="86"/>
      <c r="X850" s="86"/>
      <c r="Y850" s="120"/>
      <c r="Z850" s="2"/>
    </row>
    <row r="851" spans="1:27" x14ac:dyDescent="0.25">
      <c r="A851" s="3" t="s">
        <v>14</v>
      </c>
      <c r="B851" s="86">
        <v>5</v>
      </c>
      <c r="C851" s="86">
        <v>9</v>
      </c>
      <c r="D851" s="23">
        <v>200</v>
      </c>
      <c r="E851" s="86">
        <v>500</v>
      </c>
      <c r="F851" s="86">
        <v>40</v>
      </c>
      <c r="G851" s="120">
        <v>43</v>
      </c>
      <c r="H851" s="86"/>
      <c r="I851" s="86"/>
      <c r="J851" s="86"/>
      <c r="K851" s="86"/>
      <c r="L851" s="86">
        <v>5</v>
      </c>
      <c r="M851" s="120"/>
      <c r="N851" s="86"/>
      <c r="O851" s="86">
        <v>9</v>
      </c>
      <c r="P851" s="86">
        <v>34</v>
      </c>
      <c r="Q851" s="23">
        <v>132</v>
      </c>
      <c r="R851" s="23">
        <v>144</v>
      </c>
      <c r="S851" s="121"/>
      <c r="T851" s="86"/>
      <c r="U851" s="86">
        <v>10</v>
      </c>
      <c r="V851" s="86">
        <v>23</v>
      </c>
      <c r="W851" s="86">
        <v>2</v>
      </c>
      <c r="X851" s="86">
        <v>1</v>
      </c>
      <c r="Y851" s="120"/>
      <c r="Z851" s="2"/>
    </row>
    <row r="852" spans="1:27" x14ac:dyDescent="0.25">
      <c r="A852" s="92" t="s">
        <v>40</v>
      </c>
      <c r="B852" s="86"/>
      <c r="C852" s="86"/>
      <c r="D852" s="86"/>
      <c r="E852" s="86"/>
      <c r="F852" s="86"/>
      <c r="G852" s="120"/>
      <c r="H852" s="86"/>
      <c r="I852" s="86"/>
      <c r="J852" s="86"/>
      <c r="K852" s="86"/>
      <c r="L852" s="86"/>
      <c r="M852" s="120"/>
      <c r="N852" s="86"/>
      <c r="O852" s="86"/>
      <c r="P852" s="86"/>
      <c r="Q852" s="86"/>
      <c r="R852" s="86"/>
      <c r="S852" s="120"/>
      <c r="T852" s="86"/>
      <c r="U852" s="86"/>
      <c r="V852" s="86">
        <v>1</v>
      </c>
      <c r="W852" s="86"/>
      <c r="X852" s="86"/>
      <c r="Y852" s="120"/>
      <c r="Z852" s="2"/>
    </row>
    <row r="853" spans="1:27" x14ac:dyDescent="0.25">
      <c r="A853" s="92" t="s">
        <v>52</v>
      </c>
      <c r="B853" s="86"/>
      <c r="C853" s="86"/>
      <c r="D853" s="86"/>
      <c r="E853" s="86"/>
      <c r="F853" s="86"/>
      <c r="G853" s="120"/>
      <c r="H853" s="86"/>
      <c r="I853" s="86"/>
      <c r="J853" s="86"/>
      <c r="K853" s="86"/>
      <c r="L853" s="86"/>
      <c r="M853" s="120">
        <v>6</v>
      </c>
      <c r="N853" s="86"/>
      <c r="O853" s="86"/>
      <c r="P853" s="86"/>
      <c r="Q853" s="86"/>
      <c r="R853" s="86"/>
      <c r="S853" s="120"/>
      <c r="T853" s="86"/>
      <c r="U853" s="86"/>
      <c r="V853" s="86"/>
      <c r="W853" s="86"/>
      <c r="X853" s="86"/>
      <c r="Y853" s="120"/>
      <c r="Z853" s="2"/>
    </row>
    <row r="854" spans="1:27" x14ac:dyDescent="0.25">
      <c r="A854" s="92" t="s">
        <v>53</v>
      </c>
      <c r="B854" s="86"/>
      <c r="C854" s="86"/>
      <c r="D854" s="86"/>
      <c r="E854" s="86"/>
      <c r="F854" s="86"/>
      <c r="G854" s="120"/>
      <c r="H854" s="86"/>
      <c r="I854" s="86"/>
      <c r="J854" s="86"/>
      <c r="K854" s="86"/>
      <c r="L854" s="86"/>
      <c r="M854" s="120"/>
      <c r="N854" s="86"/>
      <c r="O854" s="86"/>
      <c r="P854" s="86"/>
      <c r="Q854" s="86"/>
      <c r="R854" s="86"/>
      <c r="S854" s="120"/>
      <c r="T854" s="86"/>
      <c r="U854" s="86"/>
      <c r="V854" s="86"/>
      <c r="W854" s="86"/>
      <c r="X854" s="86"/>
      <c r="Y854" s="120"/>
      <c r="Z854" s="2"/>
    </row>
    <row r="855" spans="1:27" x14ac:dyDescent="0.25">
      <c r="A855" s="3" t="s">
        <v>15</v>
      </c>
      <c r="B855" s="86"/>
      <c r="C855" s="86">
        <v>1</v>
      </c>
      <c r="D855" s="86">
        <v>18</v>
      </c>
      <c r="E855" s="86"/>
      <c r="F855" s="86"/>
      <c r="G855" s="120"/>
      <c r="H855" s="86"/>
      <c r="I855" s="86"/>
      <c r="J855" s="86"/>
      <c r="K855" s="86"/>
      <c r="L855" s="86"/>
      <c r="M855" s="120"/>
      <c r="N855" s="86"/>
      <c r="O855" s="86"/>
      <c r="P855" s="86">
        <v>21</v>
      </c>
      <c r="Q855" s="86">
        <v>2</v>
      </c>
      <c r="R855" s="86"/>
      <c r="S855" s="120"/>
      <c r="T855" s="86"/>
      <c r="U855" s="86"/>
      <c r="V855" s="86">
        <v>21</v>
      </c>
      <c r="W855" s="86"/>
      <c r="X855" s="86"/>
      <c r="Y855" s="120"/>
      <c r="Z855" s="2"/>
    </row>
    <row r="856" spans="1:27" x14ac:dyDescent="0.25">
      <c r="A856" s="92" t="s">
        <v>54</v>
      </c>
      <c r="B856" s="86"/>
      <c r="C856" s="86"/>
      <c r="D856" s="86"/>
      <c r="E856" s="86"/>
      <c r="F856" s="86"/>
      <c r="G856" s="120"/>
      <c r="H856" s="86"/>
      <c r="I856" s="86"/>
      <c r="J856" s="86"/>
      <c r="K856" s="86"/>
      <c r="L856" s="86"/>
      <c r="M856" s="120"/>
      <c r="N856" s="86"/>
      <c r="O856" s="86"/>
      <c r="P856" s="86"/>
      <c r="Q856" s="86"/>
      <c r="R856" s="86"/>
      <c r="S856" s="120"/>
      <c r="T856" s="86"/>
      <c r="U856" s="86"/>
      <c r="V856" s="86">
        <v>1</v>
      </c>
      <c r="W856" s="86"/>
      <c r="X856" s="86"/>
      <c r="Y856" s="120"/>
      <c r="Z856" s="2"/>
    </row>
    <row r="857" spans="1:27" x14ac:dyDescent="0.25">
      <c r="A857" s="92" t="s">
        <v>47</v>
      </c>
      <c r="B857" s="86"/>
      <c r="C857" s="86"/>
      <c r="D857" s="86"/>
      <c r="E857" s="86">
        <v>21</v>
      </c>
      <c r="F857" s="86">
        <v>12</v>
      </c>
      <c r="G857" s="120">
        <v>10</v>
      </c>
      <c r="H857" s="86"/>
      <c r="I857" s="86"/>
      <c r="J857" s="86">
        <v>2</v>
      </c>
      <c r="K857" s="86"/>
      <c r="L857" s="86"/>
      <c r="M857" s="120">
        <v>4</v>
      </c>
      <c r="N857" s="86"/>
      <c r="O857" s="86"/>
      <c r="P857" s="86">
        <v>17</v>
      </c>
      <c r="Q857" s="86"/>
      <c r="R857" s="86">
        <v>9</v>
      </c>
      <c r="S857" s="120"/>
      <c r="T857" s="86"/>
      <c r="U857" s="86"/>
      <c r="V857" s="86"/>
      <c r="W857" s="86"/>
      <c r="X857" s="86"/>
      <c r="Y857" s="120"/>
      <c r="Z857" s="2"/>
    </row>
    <row r="858" spans="1:27" x14ac:dyDescent="0.25">
      <c r="A858" s="3" t="s">
        <v>16</v>
      </c>
      <c r="B858" s="86"/>
      <c r="C858" s="86"/>
      <c r="D858" s="86"/>
      <c r="E858" s="86"/>
      <c r="F858" s="86"/>
      <c r="G858" s="120"/>
      <c r="H858" s="86"/>
      <c r="I858" s="86"/>
      <c r="J858" s="86"/>
      <c r="K858" s="86"/>
      <c r="L858" s="86"/>
      <c r="M858" s="120"/>
      <c r="N858" s="86"/>
      <c r="O858" s="86"/>
      <c r="P858" s="86"/>
      <c r="Q858" s="86"/>
      <c r="R858" s="86"/>
      <c r="S858" s="120"/>
      <c r="T858" s="86"/>
      <c r="U858" s="86"/>
      <c r="V858" s="86"/>
      <c r="W858" s="86"/>
      <c r="X858" s="86"/>
      <c r="Y858" s="120"/>
      <c r="Z858" s="2"/>
    </row>
    <row r="859" spans="1:27" x14ac:dyDescent="0.25">
      <c r="A859" s="92" t="s">
        <v>55</v>
      </c>
      <c r="B859" s="86"/>
      <c r="C859" s="86"/>
      <c r="D859" s="86"/>
      <c r="E859" s="86"/>
      <c r="F859" s="86"/>
      <c r="G859" s="120"/>
      <c r="H859" s="86"/>
      <c r="I859" s="86"/>
      <c r="J859" s="86"/>
      <c r="K859" s="86"/>
      <c r="L859" s="86"/>
      <c r="M859" s="120"/>
      <c r="N859" s="86"/>
      <c r="O859" s="86"/>
      <c r="P859" s="86"/>
      <c r="Q859" s="86"/>
      <c r="R859" s="86"/>
      <c r="S859" s="120"/>
      <c r="T859" s="86"/>
      <c r="U859" s="86"/>
      <c r="V859" s="86"/>
      <c r="W859" s="86"/>
      <c r="X859" s="86"/>
      <c r="Y859" s="120"/>
      <c r="Z859" s="2"/>
    </row>
    <row r="860" spans="1:27" x14ac:dyDescent="0.25">
      <c r="A860" s="3" t="s">
        <v>17</v>
      </c>
      <c r="B860" s="86"/>
      <c r="C860" s="86"/>
      <c r="D860" s="86"/>
      <c r="E860" s="86"/>
      <c r="F860" s="86"/>
      <c r="G860" s="120"/>
      <c r="H860" s="86"/>
      <c r="I860" s="86"/>
      <c r="J860" s="86"/>
      <c r="K860" s="86"/>
      <c r="L860" s="86"/>
      <c r="M860" s="120"/>
      <c r="N860" s="86"/>
      <c r="O860" s="86"/>
      <c r="P860" s="86"/>
      <c r="Q860" s="86"/>
      <c r="R860" s="86"/>
      <c r="S860" s="120"/>
      <c r="T860" s="86"/>
      <c r="U860" s="86"/>
      <c r="V860" s="86"/>
      <c r="W860" s="86"/>
      <c r="X860" s="86"/>
      <c r="Y860" s="120"/>
      <c r="Z860" s="2"/>
    </row>
    <row r="861" spans="1:27" x14ac:dyDescent="0.25">
      <c r="A861" s="87" t="s">
        <v>23</v>
      </c>
      <c r="B861" s="89"/>
      <c r="C861" s="89"/>
      <c r="D861" s="89"/>
      <c r="E861" s="89"/>
      <c r="F861" s="89"/>
      <c r="G861" s="122"/>
      <c r="H861" s="89"/>
      <c r="I861" s="89"/>
      <c r="J861" s="89"/>
      <c r="K861" s="89"/>
      <c r="L861" s="89"/>
      <c r="M861" s="122"/>
      <c r="N861" s="89"/>
      <c r="O861" s="89"/>
      <c r="P861" s="89"/>
      <c r="Q861" s="89"/>
      <c r="R861" s="89"/>
      <c r="S861" s="122"/>
      <c r="T861" s="89"/>
      <c r="U861" s="89"/>
      <c r="V861" s="89"/>
      <c r="W861" s="89"/>
      <c r="X861" s="89"/>
      <c r="Y861" s="122"/>
      <c r="Z861" s="104"/>
    </row>
    <row r="862" spans="1:27" x14ac:dyDescent="0.25">
      <c r="A862" s="3" t="s">
        <v>24</v>
      </c>
      <c r="B862" s="86">
        <v>77</v>
      </c>
      <c r="C862" s="86">
        <v>86</v>
      </c>
      <c r="D862" s="86">
        <v>2252</v>
      </c>
      <c r="E862" s="86">
        <v>5042</v>
      </c>
      <c r="F862" s="86">
        <v>4074</v>
      </c>
      <c r="G862" s="120">
        <v>311</v>
      </c>
      <c r="H862" s="86">
        <v>12</v>
      </c>
      <c r="I862" s="86">
        <v>20</v>
      </c>
      <c r="J862" s="86">
        <v>45</v>
      </c>
      <c r="K862" s="86">
        <v>75</v>
      </c>
      <c r="L862" s="86">
        <v>528</v>
      </c>
      <c r="M862" s="120">
        <v>71</v>
      </c>
      <c r="N862" s="86">
        <v>10</v>
      </c>
      <c r="O862" s="86">
        <v>79</v>
      </c>
      <c r="P862" s="86">
        <v>924</v>
      </c>
      <c r="Q862" s="86">
        <v>1794</v>
      </c>
      <c r="R862" s="86">
        <v>1508</v>
      </c>
      <c r="S862" s="120">
        <v>186</v>
      </c>
      <c r="T862" s="86">
        <v>0</v>
      </c>
      <c r="U862" s="86">
        <v>75</v>
      </c>
      <c r="V862" s="86">
        <v>1130</v>
      </c>
      <c r="W862" s="86">
        <v>801</v>
      </c>
      <c r="X862" s="86">
        <v>196</v>
      </c>
      <c r="Y862" s="120">
        <v>13</v>
      </c>
      <c r="Z862" s="86"/>
      <c r="AA862" s="19">
        <f>SUM(B862:Y862)</f>
        <v>19309</v>
      </c>
    </row>
    <row r="866" spans="1:11" x14ac:dyDescent="0.25">
      <c r="A866" s="44" t="s">
        <v>170</v>
      </c>
      <c r="B866" s="2"/>
      <c r="C866" s="2"/>
    </row>
    <row r="867" spans="1:11" x14ac:dyDescent="0.25">
      <c r="A867" s="2"/>
      <c r="B867" s="2"/>
      <c r="C867" s="2"/>
    </row>
    <row r="868" spans="1:11" x14ac:dyDescent="0.25">
      <c r="A868" s="1" t="s">
        <v>117</v>
      </c>
      <c r="B868" s="2"/>
      <c r="C868" s="2"/>
    </row>
    <row r="870" spans="1:11" x14ac:dyDescent="0.25">
      <c r="A870" s="1"/>
      <c r="B870" s="1" t="s">
        <v>20</v>
      </c>
      <c r="C870" s="1" t="s">
        <v>21</v>
      </c>
      <c r="D870" s="1"/>
      <c r="E870" s="1"/>
      <c r="G870" s="1"/>
      <c r="H870" s="1"/>
      <c r="I870" s="1"/>
      <c r="J870" s="1"/>
      <c r="K870" s="1"/>
    </row>
    <row r="871" spans="1:11" x14ac:dyDescent="0.25">
      <c r="A871" s="131" t="s">
        <v>19</v>
      </c>
      <c r="B871" s="151">
        <v>28</v>
      </c>
      <c r="C871" s="152">
        <v>3</v>
      </c>
      <c r="D871" s="152">
        <v>8</v>
      </c>
      <c r="E871" s="152">
        <v>13</v>
      </c>
      <c r="F871" s="152">
        <v>18</v>
      </c>
      <c r="G871" s="152">
        <v>23</v>
      </c>
      <c r="H871" s="115" t="s">
        <v>24</v>
      </c>
    </row>
    <row r="872" spans="1:11" x14ac:dyDescent="0.25">
      <c r="A872" s="153" t="s">
        <v>1</v>
      </c>
      <c r="B872" s="95">
        <v>0</v>
      </c>
      <c r="C872" s="95">
        <v>0</v>
      </c>
      <c r="D872" s="95">
        <v>14</v>
      </c>
      <c r="E872" s="95">
        <v>36</v>
      </c>
      <c r="F872" s="95">
        <v>14</v>
      </c>
      <c r="G872" s="95">
        <v>28</v>
      </c>
      <c r="H872" s="95">
        <f t="shared" ref="H872:H904" si="51">SUM(B872:G872)</f>
        <v>92</v>
      </c>
    </row>
    <row r="873" spans="1:11" x14ac:dyDescent="0.25">
      <c r="A873" s="102" t="s">
        <v>45</v>
      </c>
      <c r="B873" s="95">
        <v>0</v>
      </c>
      <c r="C873" s="95">
        <v>0</v>
      </c>
      <c r="D873" s="95">
        <v>0</v>
      </c>
      <c r="E873" s="95">
        <v>0</v>
      </c>
      <c r="F873" s="95">
        <v>10</v>
      </c>
      <c r="G873" s="95">
        <v>0</v>
      </c>
      <c r="H873" s="95">
        <f t="shared" si="51"/>
        <v>10</v>
      </c>
    </row>
    <row r="874" spans="1:11" x14ac:dyDescent="0.25">
      <c r="A874" s="102" t="s">
        <v>41</v>
      </c>
      <c r="B874" s="95">
        <v>2</v>
      </c>
      <c r="C874" s="95">
        <v>14</v>
      </c>
      <c r="D874" s="95">
        <v>38</v>
      </c>
      <c r="E874" s="95">
        <v>25</v>
      </c>
      <c r="F874" s="95">
        <v>14</v>
      </c>
      <c r="G874" s="95">
        <v>0</v>
      </c>
      <c r="H874" s="95">
        <f t="shared" si="51"/>
        <v>93</v>
      </c>
    </row>
    <row r="875" spans="1:11" x14ac:dyDescent="0.25">
      <c r="A875" s="102" t="s">
        <v>2</v>
      </c>
      <c r="B875" s="95">
        <v>21</v>
      </c>
      <c r="C875" s="95">
        <v>52</v>
      </c>
      <c r="D875" s="95">
        <v>95</v>
      </c>
      <c r="E875" s="95">
        <v>4</v>
      </c>
      <c r="F875" s="95">
        <v>15</v>
      </c>
      <c r="G875" s="95">
        <v>18</v>
      </c>
      <c r="H875" s="95">
        <f t="shared" si="51"/>
        <v>205</v>
      </c>
    </row>
    <row r="876" spans="1:11" x14ac:dyDescent="0.25">
      <c r="A876" s="102" t="s">
        <v>43</v>
      </c>
      <c r="B876" s="95">
        <v>0</v>
      </c>
      <c r="C876" s="95">
        <v>0</v>
      </c>
      <c r="D876" s="95">
        <v>0</v>
      </c>
      <c r="E876" s="95">
        <v>2</v>
      </c>
      <c r="F876" s="95">
        <v>0</v>
      </c>
      <c r="G876" s="95">
        <v>0</v>
      </c>
      <c r="H876" s="95">
        <f t="shared" si="51"/>
        <v>2</v>
      </c>
    </row>
    <row r="877" spans="1:11" x14ac:dyDescent="0.25">
      <c r="A877" s="102" t="s">
        <v>3</v>
      </c>
      <c r="B877" s="95">
        <v>27</v>
      </c>
      <c r="C877" s="95">
        <v>8</v>
      </c>
      <c r="D877" s="95">
        <v>8</v>
      </c>
      <c r="E877" s="95">
        <v>2</v>
      </c>
      <c r="F877" s="95">
        <v>3</v>
      </c>
      <c r="G877" s="95">
        <v>6</v>
      </c>
      <c r="H877" s="95">
        <f t="shared" si="51"/>
        <v>54</v>
      </c>
    </row>
    <row r="878" spans="1:11" x14ac:dyDescent="0.25">
      <c r="A878" s="102" t="s">
        <v>4</v>
      </c>
      <c r="B878" s="95">
        <v>2</v>
      </c>
      <c r="C878" s="95">
        <v>1</v>
      </c>
      <c r="D878" s="95">
        <v>1</v>
      </c>
      <c r="E878" s="95">
        <v>2</v>
      </c>
      <c r="F878" s="95">
        <v>3</v>
      </c>
      <c r="G878" s="95">
        <v>0</v>
      </c>
      <c r="H878" s="95">
        <f t="shared" si="51"/>
        <v>9</v>
      </c>
    </row>
    <row r="879" spans="1:11" x14ac:dyDescent="0.25">
      <c r="A879" s="102" t="s">
        <v>48</v>
      </c>
      <c r="B879" s="95">
        <v>2</v>
      </c>
      <c r="C879" s="95">
        <v>0</v>
      </c>
      <c r="D879" s="95">
        <v>0</v>
      </c>
      <c r="E879" s="95">
        <v>0</v>
      </c>
      <c r="F879" s="95">
        <v>0</v>
      </c>
      <c r="G879" s="95">
        <v>0</v>
      </c>
      <c r="H879" s="95">
        <f t="shared" si="51"/>
        <v>2</v>
      </c>
    </row>
    <row r="880" spans="1:11" x14ac:dyDescent="0.25">
      <c r="A880" s="102" t="s">
        <v>7</v>
      </c>
      <c r="B880" s="95">
        <v>0</v>
      </c>
      <c r="C880" s="95">
        <v>12</v>
      </c>
      <c r="D880" s="95">
        <v>3</v>
      </c>
      <c r="E880" s="95">
        <v>11</v>
      </c>
      <c r="F880" s="95">
        <v>12</v>
      </c>
      <c r="G880" s="95">
        <v>27</v>
      </c>
      <c r="H880" s="95">
        <f t="shared" si="51"/>
        <v>65</v>
      </c>
    </row>
    <row r="881" spans="1:8" x14ac:dyDescent="0.25">
      <c r="A881" s="102" t="s">
        <v>50</v>
      </c>
      <c r="B881" s="95">
        <v>0</v>
      </c>
      <c r="C881" s="95">
        <v>0</v>
      </c>
      <c r="D881" s="95">
        <v>0</v>
      </c>
      <c r="E881" s="95">
        <v>0</v>
      </c>
      <c r="F881" s="95">
        <v>6</v>
      </c>
      <c r="G881" s="95">
        <v>0</v>
      </c>
      <c r="H881" s="95">
        <f t="shared" si="51"/>
        <v>6</v>
      </c>
    </row>
    <row r="882" spans="1:8" x14ac:dyDescent="0.25">
      <c r="A882" s="102" t="s">
        <v>51</v>
      </c>
      <c r="B882" s="95">
        <v>0</v>
      </c>
      <c r="C882" s="95">
        <v>0</v>
      </c>
      <c r="D882" s="95">
        <v>0</v>
      </c>
      <c r="E882" s="95">
        <v>3</v>
      </c>
      <c r="F882" s="95">
        <v>0</v>
      </c>
      <c r="G882" s="95">
        <v>0</v>
      </c>
      <c r="H882" s="95">
        <f t="shared" si="51"/>
        <v>3</v>
      </c>
    </row>
    <row r="883" spans="1:8" x14ac:dyDescent="0.25">
      <c r="A883" s="102" t="s">
        <v>42</v>
      </c>
      <c r="B883" s="95">
        <v>0</v>
      </c>
      <c r="C883" s="95">
        <v>0</v>
      </c>
      <c r="D883" s="95">
        <v>0</v>
      </c>
      <c r="E883" s="95">
        <v>0</v>
      </c>
      <c r="F883" s="95">
        <v>0</v>
      </c>
      <c r="G883" s="95">
        <v>0</v>
      </c>
      <c r="H883" s="95">
        <f t="shared" si="51"/>
        <v>0</v>
      </c>
    </row>
    <row r="884" spans="1:8" x14ac:dyDescent="0.25">
      <c r="A884" s="102" t="s">
        <v>8</v>
      </c>
      <c r="B884" s="95">
        <v>0</v>
      </c>
      <c r="C884" s="95">
        <v>0</v>
      </c>
      <c r="D884" s="95">
        <v>1</v>
      </c>
      <c r="E884" s="95">
        <v>25</v>
      </c>
      <c r="F884" s="95">
        <v>36</v>
      </c>
      <c r="G884" s="95">
        <v>0</v>
      </c>
      <c r="H884" s="95">
        <f t="shared" si="51"/>
        <v>62</v>
      </c>
    </row>
    <row r="885" spans="1:8" x14ac:dyDescent="0.25">
      <c r="A885" s="102" t="s">
        <v>9</v>
      </c>
      <c r="B885" s="95">
        <v>0</v>
      </c>
      <c r="C885" s="95">
        <v>0</v>
      </c>
      <c r="D885" s="95">
        <v>22</v>
      </c>
      <c r="E885" s="95">
        <v>165</v>
      </c>
      <c r="F885" s="95">
        <v>205</v>
      </c>
      <c r="G885" s="95">
        <v>356</v>
      </c>
      <c r="H885" s="95">
        <f t="shared" si="51"/>
        <v>748</v>
      </c>
    </row>
    <row r="886" spans="1:8" x14ac:dyDescent="0.25">
      <c r="A886" s="102" t="s">
        <v>44</v>
      </c>
      <c r="B886" s="95">
        <v>0</v>
      </c>
      <c r="C886" s="95">
        <v>0</v>
      </c>
      <c r="D886" s="95">
        <v>1</v>
      </c>
      <c r="E886" s="95">
        <v>2</v>
      </c>
      <c r="F886" s="95">
        <v>0</v>
      </c>
      <c r="G886" s="95">
        <v>6</v>
      </c>
      <c r="H886" s="95">
        <f t="shared" si="51"/>
        <v>9</v>
      </c>
    </row>
    <row r="887" spans="1:8" x14ac:dyDescent="0.25">
      <c r="A887" s="102" t="s">
        <v>10</v>
      </c>
      <c r="B887" s="95">
        <v>0</v>
      </c>
      <c r="C887" s="95">
        <v>0</v>
      </c>
      <c r="D887" s="95">
        <v>2</v>
      </c>
      <c r="E887" s="95">
        <v>4</v>
      </c>
      <c r="F887" s="95">
        <v>8</v>
      </c>
      <c r="G887" s="95">
        <v>7</v>
      </c>
      <c r="H887" s="95">
        <f t="shared" si="51"/>
        <v>21</v>
      </c>
    </row>
    <row r="888" spans="1:8" x14ac:dyDescent="0.25">
      <c r="A888" s="102" t="s">
        <v>11</v>
      </c>
      <c r="B888" s="95">
        <v>0</v>
      </c>
      <c r="C888" s="95">
        <v>1</v>
      </c>
      <c r="D888" s="95">
        <v>110</v>
      </c>
      <c r="E888" s="95">
        <v>5254</v>
      </c>
      <c r="F888" s="95">
        <v>2529</v>
      </c>
      <c r="G888" s="95">
        <v>70</v>
      </c>
      <c r="H888" s="95">
        <f t="shared" si="51"/>
        <v>7964</v>
      </c>
    </row>
    <row r="889" spans="1:8" x14ac:dyDescent="0.25">
      <c r="A889" s="102" t="s">
        <v>12</v>
      </c>
      <c r="B889" s="95">
        <v>0</v>
      </c>
      <c r="C889" s="95">
        <v>0</v>
      </c>
      <c r="D889" s="95">
        <v>0</v>
      </c>
      <c r="E889" s="95">
        <v>48</v>
      </c>
      <c r="F889" s="95">
        <v>18</v>
      </c>
      <c r="G889" s="95">
        <v>62</v>
      </c>
      <c r="H889" s="95">
        <f t="shared" si="51"/>
        <v>128</v>
      </c>
    </row>
    <row r="890" spans="1:8" x14ac:dyDescent="0.25">
      <c r="A890" s="102" t="s">
        <v>32</v>
      </c>
      <c r="B890" s="95">
        <v>0</v>
      </c>
      <c r="C890" s="95">
        <v>0</v>
      </c>
      <c r="D890" s="95">
        <v>0</v>
      </c>
      <c r="E890" s="95">
        <v>0</v>
      </c>
      <c r="F890" s="95">
        <v>0</v>
      </c>
      <c r="G890" s="95">
        <v>0</v>
      </c>
      <c r="H890" s="95">
        <f t="shared" si="51"/>
        <v>0</v>
      </c>
    </row>
    <row r="891" spans="1:8" x14ac:dyDescent="0.25">
      <c r="A891" s="102" t="s">
        <v>18</v>
      </c>
      <c r="B891" s="95">
        <v>1</v>
      </c>
      <c r="C891" s="95">
        <v>0</v>
      </c>
      <c r="D891" s="95">
        <v>56</v>
      </c>
      <c r="E891" s="95">
        <v>5066</v>
      </c>
      <c r="F891" s="95">
        <v>120</v>
      </c>
      <c r="G891" s="95">
        <v>62</v>
      </c>
      <c r="H891" s="95">
        <f t="shared" si="51"/>
        <v>5305</v>
      </c>
    </row>
    <row r="892" spans="1:8" x14ac:dyDescent="0.25">
      <c r="A892" s="102" t="s">
        <v>46</v>
      </c>
      <c r="B892" s="95">
        <v>0</v>
      </c>
      <c r="C892" s="95">
        <v>0</v>
      </c>
      <c r="D892" s="95">
        <v>0</v>
      </c>
      <c r="E892" s="95">
        <v>0</v>
      </c>
      <c r="F892" s="95">
        <v>0</v>
      </c>
      <c r="G892" s="95">
        <v>0</v>
      </c>
      <c r="H892" s="95">
        <f t="shared" si="51"/>
        <v>0</v>
      </c>
    </row>
    <row r="893" spans="1:8" x14ac:dyDescent="0.25">
      <c r="A893" s="102" t="s">
        <v>13</v>
      </c>
      <c r="B893" s="95">
        <v>0</v>
      </c>
      <c r="C893" s="95">
        <v>0</v>
      </c>
      <c r="D893" s="95">
        <v>0</v>
      </c>
      <c r="E893" s="95">
        <v>1</v>
      </c>
      <c r="F893" s="95">
        <v>9</v>
      </c>
      <c r="G893" s="95">
        <v>136</v>
      </c>
      <c r="H893" s="95">
        <f t="shared" si="51"/>
        <v>146</v>
      </c>
    </row>
    <row r="894" spans="1:8" x14ac:dyDescent="0.25">
      <c r="A894" s="102" t="s">
        <v>14</v>
      </c>
      <c r="B894" s="95">
        <v>4</v>
      </c>
      <c r="C894" s="95">
        <v>14</v>
      </c>
      <c r="D894" s="95">
        <v>84</v>
      </c>
      <c r="E894" s="95">
        <v>1658</v>
      </c>
      <c r="F894" s="95">
        <v>655</v>
      </c>
      <c r="G894" s="95">
        <v>25</v>
      </c>
      <c r="H894" s="95">
        <f t="shared" si="51"/>
        <v>2440</v>
      </c>
    </row>
    <row r="895" spans="1:8" x14ac:dyDescent="0.25">
      <c r="A895" s="102" t="s">
        <v>40</v>
      </c>
      <c r="B895" s="95">
        <v>0</v>
      </c>
      <c r="C895" s="95">
        <v>0</v>
      </c>
      <c r="D895" s="95">
        <v>0</v>
      </c>
      <c r="E895" s="95">
        <v>2</v>
      </c>
      <c r="F895" s="95">
        <v>0</v>
      </c>
      <c r="G895" s="95">
        <v>0</v>
      </c>
      <c r="H895" s="95">
        <f t="shared" si="51"/>
        <v>2</v>
      </c>
    </row>
    <row r="896" spans="1:8" x14ac:dyDescent="0.25">
      <c r="A896" s="102" t="s">
        <v>52</v>
      </c>
      <c r="B896" s="95">
        <v>0</v>
      </c>
      <c r="C896" s="95">
        <v>0</v>
      </c>
      <c r="D896" s="95">
        <v>0</v>
      </c>
      <c r="E896" s="95">
        <v>0</v>
      </c>
      <c r="F896" s="95">
        <v>0</v>
      </c>
      <c r="G896" s="95">
        <v>0</v>
      </c>
      <c r="H896" s="95">
        <f t="shared" si="51"/>
        <v>0</v>
      </c>
    </row>
    <row r="897" spans="1:11" x14ac:dyDescent="0.25">
      <c r="A897" s="102" t="s">
        <v>53</v>
      </c>
      <c r="B897" s="95">
        <v>0</v>
      </c>
      <c r="C897" s="95">
        <v>0</v>
      </c>
      <c r="D897" s="95">
        <v>0</v>
      </c>
      <c r="E897" s="95">
        <v>0</v>
      </c>
      <c r="F897" s="95">
        <v>0</v>
      </c>
      <c r="G897" s="95">
        <v>0</v>
      </c>
      <c r="H897" s="95">
        <f t="shared" si="51"/>
        <v>0</v>
      </c>
    </row>
    <row r="898" spans="1:11" x14ac:dyDescent="0.25">
      <c r="A898" s="102" t="s">
        <v>15</v>
      </c>
      <c r="B898" s="95">
        <v>0</v>
      </c>
      <c r="C898" s="95">
        <v>0</v>
      </c>
      <c r="D898" s="95">
        <v>0</v>
      </c>
      <c r="E898" s="95">
        <v>4</v>
      </c>
      <c r="F898" s="95">
        <v>14</v>
      </c>
      <c r="G898" s="95">
        <v>0</v>
      </c>
      <c r="H898" s="95">
        <f t="shared" si="51"/>
        <v>18</v>
      </c>
    </row>
    <row r="899" spans="1:11" x14ac:dyDescent="0.25">
      <c r="A899" s="102" t="s">
        <v>54</v>
      </c>
      <c r="B899" s="95">
        <v>0</v>
      </c>
      <c r="C899" s="95">
        <v>0</v>
      </c>
      <c r="D899" s="95">
        <v>0</v>
      </c>
      <c r="E899" s="95">
        <v>19</v>
      </c>
      <c r="F899" s="95">
        <v>3</v>
      </c>
      <c r="G899" s="95">
        <v>0</v>
      </c>
      <c r="H899" s="95">
        <f t="shared" si="51"/>
        <v>22</v>
      </c>
    </row>
    <row r="900" spans="1:11" x14ac:dyDescent="0.25">
      <c r="A900" s="102" t="s">
        <v>47</v>
      </c>
      <c r="B900" s="95">
        <v>0</v>
      </c>
      <c r="C900" s="95">
        <v>0</v>
      </c>
      <c r="D900" s="95">
        <v>6</v>
      </c>
      <c r="E900" s="95">
        <v>155</v>
      </c>
      <c r="F900" s="95">
        <v>142</v>
      </c>
      <c r="G900" s="95">
        <v>41</v>
      </c>
      <c r="H900" s="95">
        <f t="shared" si="51"/>
        <v>344</v>
      </c>
    </row>
    <row r="901" spans="1:11" x14ac:dyDescent="0.25">
      <c r="A901" s="102" t="s">
        <v>16</v>
      </c>
      <c r="B901" s="95">
        <v>0</v>
      </c>
      <c r="C901" s="95">
        <v>0</v>
      </c>
      <c r="D901" s="95">
        <v>0</v>
      </c>
      <c r="E901" s="95">
        <v>0</v>
      </c>
      <c r="F901" s="95">
        <v>0</v>
      </c>
      <c r="G901" s="95">
        <v>0</v>
      </c>
      <c r="H901" s="95">
        <f t="shared" si="51"/>
        <v>0</v>
      </c>
    </row>
    <row r="902" spans="1:11" x14ac:dyDescent="0.25">
      <c r="A902" s="102" t="s">
        <v>17</v>
      </c>
      <c r="B902" s="95">
        <v>0</v>
      </c>
      <c r="C902" s="95">
        <v>0</v>
      </c>
      <c r="D902" s="95">
        <v>500</v>
      </c>
      <c r="E902" s="95">
        <v>0</v>
      </c>
      <c r="F902" s="95">
        <v>200</v>
      </c>
      <c r="G902" s="95">
        <v>3</v>
      </c>
      <c r="H902" s="95">
        <f t="shared" si="51"/>
        <v>703</v>
      </c>
    </row>
    <row r="903" spans="1:11" x14ac:dyDescent="0.25">
      <c r="A903" s="102" t="s">
        <v>164</v>
      </c>
      <c r="B903" s="95">
        <v>0</v>
      </c>
      <c r="C903" s="95">
        <v>0</v>
      </c>
      <c r="D903" s="95">
        <v>0</v>
      </c>
      <c r="E903" s="95">
        <v>0</v>
      </c>
      <c r="F903" s="95">
        <v>2</v>
      </c>
      <c r="G903" s="95">
        <v>3</v>
      </c>
      <c r="H903" s="95">
        <f t="shared" si="51"/>
        <v>5</v>
      </c>
    </row>
    <row r="904" spans="1:11" x14ac:dyDescent="0.25">
      <c r="A904" s="109" t="s">
        <v>24</v>
      </c>
      <c r="B904" s="95">
        <v>59</v>
      </c>
      <c r="C904" s="95">
        <v>102</v>
      </c>
      <c r="D904" s="95">
        <v>941</v>
      </c>
      <c r="E904" s="95">
        <v>12488</v>
      </c>
      <c r="F904" s="95">
        <v>4018</v>
      </c>
      <c r="G904" s="95">
        <v>850</v>
      </c>
      <c r="H904" s="95">
        <f t="shared" si="51"/>
        <v>18458</v>
      </c>
    </row>
    <row r="908" spans="1:11" x14ac:dyDescent="0.25">
      <c r="C908" s="19"/>
      <c r="I908" s="19"/>
    </row>
    <row r="910" spans="1:11" x14ac:dyDescent="0.25">
      <c r="A910" s="1" t="s">
        <v>119</v>
      </c>
    </row>
    <row r="911" spans="1:11" x14ac:dyDescent="0.25">
      <c r="A911" s="1" t="s">
        <v>63</v>
      </c>
    </row>
    <row r="912" spans="1:11" x14ac:dyDescent="0.25">
      <c r="A912" s="1"/>
      <c r="B912" s="1" t="s">
        <v>20</v>
      </c>
      <c r="C912" s="1" t="s">
        <v>21</v>
      </c>
      <c r="D912" s="1"/>
      <c r="E912" s="1"/>
      <c r="G912" s="1"/>
      <c r="H912" s="1"/>
      <c r="I912" s="1"/>
      <c r="J912" s="1"/>
      <c r="K912" s="1"/>
    </row>
    <row r="913" spans="1:8" x14ac:dyDescent="0.25">
      <c r="A913" s="131" t="s">
        <v>19</v>
      </c>
      <c r="B913" s="151">
        <v>28</v>
      </c>
      <c r="C913" s="152">
        <v>3</v>
      </c>
      <c r="D913" s="152">
        <v>8</v>
      </c>
      <c r="E913" s="152">
        <v>13</v>
      </c>
      <c r="F913" s="152">
        <v>18</v>
      </c>
      <c r="G913" s="152">
        <v>23</v>
      </c>
      <c r="H913" s="115" t="s">
        <v>24</v>
      </c>
    </row>
    <row r="914" spans="1:8" x14ac:dyDescent="0.25">
      <c r="A914" s="153" t="s">
        <v>1</v>
      </c>
      <c r="B914" s="95">
        <v>0</v>
      </c>
      <c r="C914" s="95">
        <v>0</v>
      </c>
      <c r="D914" s="95">
        <v>13</v>
      </c>
      <c r="E914" s="95">
        <v>33</v>
      </c>
      <c r="F914" s="95">
        <v>14</v>
      </c>
      <c r="G914" s="95">
        <v>26</v>
      </c>
      <c r="H914" s="95">
        <f t="shared" ref="H914:H946" si="52">SUM(B914:G914)</f>
        <v>86</v>
      </c>
    </row>
    <row r="915" spans="1:8" x14ac:dyDescent="0.25">
      <c r="A915" s="102" t="s">
        <v>45</v>
      </c>
      <c r="B915" s="95">
        <v>0</v>
      </c>
      <c r="C915" s="95">
        <v>0</v>
      </c>
      <c r="D915" s="95">
        <v>0</v>
      </c>
      <c r="E915" s="95">
        <v>0</v>
      </c>
      <c r="F915" s="95">
        <v>2</v>
      </c>
      <c r="G915" s="95">
        <v>0</v>
      </c>
      <c r="H915" s="95">
        <f t="shared" si="52"/>
        <v>2</v>
      </c>
    </row>
    <row r="916" spans="1:8" x14ac:dyDescent="0.25">
      <c r="A916" s="102" t="s">
        <v>41</v>
      </c>
      <c r="B916" s="95">
        <v>2</v>
      </c>
      <c r="C916" s="95">
        <v>14</v>
      </c>
      <c r="D916" s="95">
        <v>38</v>
      </c>
      <c r="E916" s="95">
        <v>25</v>
      </c>
      <c r="F916" s="95">
        <v>10</v>
      </c>
      <c r="G916" s="95">
        <v>0</v>
      </c>
      <c r="H916" s="95">
        <f t="shared" si="52"/>
        <v>89</v>
      </c>
    </row>
    <row r="917" spans="1:8" x14ac:dyDescent="0.25">
      <c r="A917" s="102" t="s">
        <v>2</v>
      </c>
      <c r="B917" s="95">
        <v>21</v>
      </c>
      <c r="C917" s="95">
        <v>52</v>
      </c>
      <c r="D917" s="95">
        <v>94</v>
      </c>
      <c r="E917" s="95">
        <v>4</v>
      </c>
      <c r="F917" s="95">
        <v>15</v>
      </c>
      <c r="G917" s="95">
        <v>18</v>
      </c>
      <c r="H917" s="95">
        <f t="shared" si="52"/>
        <v>204</v>
      </c>
    </row>
    <row r="918" spans="1:8" x14ac:dyDescent="0.25">
      <c r="A918" s="102" t="s">
        <v>43</v>
      </c>
      <c r="B918" s="95">
        <v>0</v>
      </c>
      <c r="C918" s="95">
        <v>0</v>
      </c>
      <c r="D918" s="95">
        <v>0</v>
      </c>
      <c r="E918" s="95">
        <v>0</v>
      </c>
      <c r="F918" s="95">
        <v>0</v>
      </c>
      <c r="G918" s="95">
        <v>0</v>
      </c>
      <c r="H918" s="95">
        <f t="shared" si="52"/>
        <v>0</v>
      </c>
    </row>
    <row r="919" spans="1:8" x14ac:dyDescent="0.25">
      <c r="A919" s="102" t="s">
        <v>3</v>
      </c>
      <c r="B919" s="95">
        <v>9</v>
      </c>
      <c r="C919" s="95">
        <v>4</v>
      </c>
      <c r="D919" s="95">
        <v>4</v>
      </c>
      <c r="E919" s="95">
        <v>1</v>
      </c>
      <c r="F919" s="95">
        <v>0</v>
      </c>
      <c r="G919" s="95">
        <v>0</v>
      </c>
      <c r="H919" s="95">
        <f t="shared" si="52"/>
        <v>18</v>
      </c>
    </row>
    <row r="920" spans="1:8" x14ac:dyDescent="0.25">
      <c r="A920" s="102" t="s">
        <v>4</v>
      </c>
      <c r="B920" s="95">
        <v>1</v>
      </c>
      <c r="C920" s="95">
        <v>0</v>
      </c>
      <c r="D920" s="95">
        <v>0</v>
      </c>
      <c r="E920" s="95">
        <v>1</v>
      </c>
      <c r="F920" s="95">
        <v>1</v>
      </c>
      <c r="G920" s="95">
        <v>0</v>
      </c>
      <c r="H920" s="95">
        <f t="shared" si="52"/>
        <v>3</v>
      </c>
    </row>
    <row r="921" spans="1:8" x14ac:dyDescent="0.25">
      <c r="A921" s="102" t="s">
        <v>48</v>
      </c>
      <c r="B921" s="95">
        <v>2</v>
      </c>
      <c r="C921" s="95">
        <v>0</v>
      </c>
      <c r="D921" s="95">
        <v>0</v>
      </c>
      <c r="E921" s="95">
        <v>0</v>
      </c>
      <c r="F921" s="95">
        <v>0</v>
      </c>
      <c r="G921" s="95">
        <v>0</v>
      </c>
      <c r="H921" s="95">
        <f t="shared" si="52"/>
        <v>2</v>
      </c>
    </row>
    <row r="922" spans="1:8" x14ac:dyDescent="0.25">
      <c r="A922" s="102" t="s">
        <v>7</v>
      </c>
      <c r="B922" s="95">
        <v>0</v>
      </c>
      <c r="C922" s="95">
        <v>8</v>
      </c>
      <c r="D922" s="95">
        <v>1</v>
      </c>
      <c r="E922" s="95">
        <v>11</v>
      </c>
      <c r="F922" s="95">
        <v>12</v>
      </c>
      <c r="G922" s="95">
        <v>27</v>
      </c>
      <c r="H922" s="95">
        <f t="shared" si="52"/>
        <v>59</v>
      </c>
    </row>
    <row r="923" spans="1:8" x14ac:dyDescent="0.25">
      <c r="A923" s="102" t="s">
        <v>50</v>
      </c>
      <c r="B923" s="95">
        <v>0</v>
      </c>
      <c r="C923" s="95">
        <v>0</v>
      </c>
      <c r="D923" s="95">
        <v>0</v>
      </c>
      <c r="E923" s="95">
        <v>0</v>
      </c>
      <c r="F923" s="95">
        <v>3</v>
      </c>
      <c r="G923" s="95">
        <v>0</v>
      </c>
      <c r="H923" s="95">
        <f t="shared" si="52"/>
        <v>3</v>
      </c>
    </row>
    <row r="924" spans="1:8" x14ac:dyDescent="0.25">
      <c r="A924" s="102" t="s">
        <v>51</v>
      </c>
      <c r="B924" s="95">
        <v>0</v>
      </c>
      <c r="C924" s="95">
        <v>0</v>
      </c>
      <c r="D924" s="95">
        <v>0</v>
      </c>
      <c r="E924" s="95">
        <v>0</v>
      </c>
      <c r="F924" s="95">
        <v>0</v>
      </c>
      <c r="G924" s="95">
        <v>0</v>
      </c>
      <c r="H924" s="95">
        <f t="shared" si="52"/>
        <v>0</v>
      </c>
    </row>
    <row r="925" spans="1:8" x14ac:dyDescent="0.25">
      <c r="A925" s="102" t="s">
        <v>42</v>
      </c>
      <c r="B925" s="95">
        <v>0</v>
      </c>
      <c r="C925" s="95">
        <v>0</v>
      </c>
      <c r="D925" s="95">
        <v>0</v>
      </c>
      <c r="E925" s="95">
        <v>0</v>
      </c>
      <c r="F925" s="95">
        <v>0</v>
      </c>
      <c r="G925" s="95">
        <v>0</v>
      </c>
      <c r="H925" s="95">
        <f t="shared" si="52"/>
        <v>0</v>
      </c>
    </row>
    <row r="926" spans="1:8" x14ac:dyDescent="0.25">
      <c r="A926" s="102" t="s">
        <v>8</v>
      </c>
      <c r="B926" s="95">
        <v>0</v>
      </c>
      <c r="C926" s="95">
        <v>0</v>
      </c>
      <c r="D926" s="95">
        <v>1</v>
      </c>
      <c r="E926" s="95">
        <v>24</v>
      </c>
      <c r="F926" s="95">
        <v>36</v>
      </c>
      <c r="G926" s="95">
        <v>0</v>
      </c>
      <c r="H926" s="95">
        <f t="shared" si="52"/>
        <v>61</v>
      </c>
    </row>
    <row r="927" spans="1:8" x14ac:dyDescent="0.25">
      <c r="A927" s="102" t="s">
        <v>9</v>
      </c>
      <c r="B927" s="95">
        <v>0</v>
      </c>
      <c r="C927" s="95">
        <v>0</v>
      </c>
      <c r="D927" s="95">
        <v>0</v>
      </c>
      <c r="E927" s="95">
        <v>75</v>
      </c>
      <c r="F927" s="95">
        <v>205</v>
      </c>
      <c r="G927" s="95">
        <v>0</v>
      </c>
      <c r="H927" s="95">
        <f t="shared" si="52"/>
        <v>280</v>
      </c>
    </row>
    <row r="928" spans="1:8" x14ac:dyDescent="0.25">
      <c r="A928" s="102" t="s">
        <v>44</v>
      </c>
      <c r="B928" s="95">
        <v>0</v>
      </c>
      <c r="C928" s="95">
        <v>0</v>
      </c>
      <c r="D928" s="95">
        <v>0</v>
      </c>
      <c r="E928" s="95">
        <v>2</v>
      </c>
      <c r="F928" s="95">
        <v>0</v>
      </c>
      <c r="G928" s="95">
        <v>6</v>
      </c>
      <c r="H928" s="95">
        <f t="shared" si="52"/>
        <v>8</v>
      </c>
    </row>
    <row r="929" spans="1:8" x14ac:dyDescent="0.25">
      <c r="A929" s="102" t="s">
        <v>10</v>
      </c>
      <c r="B929" s="95">
        <v>0</v>
      </c>
      <c r="C929" s="95">
        <v>0</v>
      </c>
      <c r="D929" s="95">
        <v>0</v>
      </c>
      <c r="E929" s="95">
        <v>0</v>
      </c>
      <c r="F929" s="95">
        <v>8</v>
      </c>
      <c r="G929" s="95">
        <v>0</v>
      </c>
      <c r="H929" s="95">
        <f t="shared" si="52"/>
        <v>8</v>
      </c>
    </row>
    <row r="930" spans="1:8" x14ac:dyDescent="0.25">
      <c r="A930" s="102" t="s">
        <v>11</v>
      </c>
      <c r="B930" s="95">
        <v>0</v>
      </c>
      <c r="C930" s="95">
        <v>1</v>
      </c>
      <c r="D930" s="95">
        <v>110</v>
      </c>
      <c r="E930" s="95">
        <v>5022</v>
      </c>
      <c r="F930" s="95">
        <v>2529</v>
      </c>
      <c r="G930" s="95">
        <v>70</v>
      </c>
      <c r="H930" s="95">
        <f t="shared" si="52"/>
        <v>7732</v>
      </c>
    </row>
    <row r="931" spans="1:8" x14ac:dyDescent="0.25">
      <c r="A931" s="102" t="s">
        <v>12</v>
      </c>
      <c r="B931" s="95">
        <v>0</v>
      </c>
      <c r="C931" s="95">
        <v>0</v>
      </c>
      <c r="D931" s="95">
        <v>0</v>
      </c>
      <c r="E931" s="95">
        <v>42</v>
      </c>
      <c r="F931" s="95">
        <v>18</v>
      </c>
      <c r="G931" s="95">
        <v>14</v>
      </c>
      <c r="H931" s="95">
        <f t="shared" si="52"/>
        <v>74</v>
      </c>
    </row>
    <row r="932" spans="1:8" x14ac:dyDescent="0.25">
      <c r="A932" s="102" t="s">
        <v>32</v>
      </c>
      <c r="B932" s="95">
        <v>0</v>
      </c>
      <c r="C932" s="95">
        <v>0</v>
      </c>
      <c r="D932" s="95">
        <v>0</v>
      </c>
      <c r="E932" s="95">
        <v>0</v>
      </c>
      <c r="F932" s="95">
        <v>0</v>
      </c>
      <c r="G932" s="95">
        <v>0</v>
      </c>
      <c r="H932" s="95">
        <f t="shared" si="52"/>
        <v>0</v>
      </c>
    </row>
    <row r="933" spans="1:8" x14ac:dyDescent="0.25">
      <c r="A933" s="102" t="s">
        <v>18</v>
      </c>
      <c r="B933" s="95">
        <v>1</v>
      </c>
      <c r="C933" s="95">
        <v>0</v>
      </c>
      <c r="D933" s="95">
        <v>50</v>
      </c>
      <c r="E933" s="95">
        <v>5050</v>
      </c>
      <c r="F933" s="95">
        <v>120</v>
      </c>
      <c r="G933" s="95">
        <v>51</v>
      </c>
      <c r="H933" s="95">
        <f t="shared" si="52"/>
        <v>5272</v>
      </c>
    </row>
    <row r="934" spans="1:8" x14ac:dyDescent="0.25">
      <c r="A934" s="102" t="s">
        <v>46</v>
      </c>
      <c r="B934" s="95">
        <v>0</v>
      </c>
      <c r="C934" s="95">
        <v>0</v>
      </c>
      <c r="D934" s="95">
        <v>0</v>
      </c>
      <c r="E934" s="95">
        <v>0</v>
      </c>
      <c r="F934" s="95">
        <v>0</v>
      </c>
      <c r="G934" s="95">
        <v>0</v>
      </c>
      <c r="H934" s="95">
        <f t="shared" si="52"/>
        <v>0</v>
      </c>
    </row>
    <row r="935" spans="1:8" x14ac:dyDescent="0.25">
      <c r="A935" s="102" t="s">
        <v>13</v>
      </c>
      <c r="B935" s="95">
        <v>0</v>
      </c>
      <c r="C935" s="95">
        <v>0</v>
      </c>
      <c r="D935" s="95">
        <v>0</v>
      </c>
      <c r="E935" s="95">
        <v>1</v>
      </c>
      <c r="F935" s="95">
        <v>3</v>
      </c>
      <c r="G935" s="95">
        <v>135</v>
      </c>
      <c r="H935" s="95">
        <f t="shared" si="52"/>
        <v>139</v>
      </c>
    </row>
    <row r="936" spans="1:8" x14ac:dyDescent="0.25">
      <c r="A936" s="102" t="s">
        <v>14</v>
      </c>
      <c r="B936" s="95">
        <v>4</v>
      </c>
      <c r="C936" s="95">
        <v>14</v>
      </c>
      <c r="D936" s="95">
        <v>84</v>
      </c>
      <c r="E936" s="95">
        <v>1649</v>
      </c>
      <c r="F936" s="95">
        <v>655</v>
      </c>
      <c r="G936" s="95">
        <v>25</v>
      </c>
      <c r="H936" s="95">
        <f t="shared" si="52"/>
        <v>2431</v>
      </c>
    </row>
    <row r="937" spans="1:8" x14ac:dyDescent="0.25">
      <c r="A937" s="102" t="s">
        <v>40</v>
      </c>
      <c r="B937" s="95">
        <v>0</v>
      </c>
      <c r="C937" s="95">
        <v>0</v>
      </c>
      <c r="D937" s="95">
        <v>0</v>
      </c>
      <c r="E937" s="95">
        <v>0</v>
      </c>
      <c r="F937" s="95">
        <v>0</v>
      </c>
      <c r="G937" s="95">
        <v>0</v>
      </c>
      <c r="H937" s="95">
        <f t="shared" si="52"/>
        <v>0</v>
      </c>
    </row>
    <row r="938" spans="1:8" x14ac:dyDescent="0.25">
      <c r="A938" s="102" t="s">
        <v>52</v>
      </c>
      <c r="B938" s="95">
        <v>0</v>
      </c>
      <c r="C938" s="95">
        <v>0</v>
      </c>
      <c r="D938" s="95">
        <v>0</v>
      </c>
      <c r="E938" s="95">
        <v>0</v>
      </c>
      <c r="F938" s="95">
        <v>0</v>
      </c>
      <c r="G938" s="95">
        <v>0</v>
      </c>
      <c r="H938" s="95">
        <f t="shared" si="52"/>
        <v>0</v>
      </c>
    </row>
    <row r="939" spans="1:8" x14ac:dyDescent="0.25">
      <c r="A939" s="102" t="s">
        <v>53</v>
      </c>
      <c r="B939" s="95">
        <v>0</v>
      </c>
      <c r="C939" s="95">
        <v>0</v>
      </c>
      <c r="D939" s="95">
        <v>0</v>
      </c>
      <c r="E939" s="95">
        <v>0</v>
      </c>
      <c r="F939" s="95">
        <v>0</v>
      </c>
      <c r="G939" s="95">
        <v>0</v>
      </c>
      <c r="H939" s="95">
        <f t="shared" si="52"/>
        <v>0</v>
      </c>
    </row>
    <row r="940" spans="1:8" x14ac:dyDescent="0.25">
      <c r="A940" s="102" t="s">
        <v>15</v>
      </c>
      <c r="B940" s="95">
        <v>0</v>
      </c>
      <c r="C940" s="95">
        <v>0</v>
      </c>
      <c r="D940" s="95">
        <v>0</v>
      </c>
      <c r="E940" s="95">
        <v>4</v>
      </c>
      <c r="F940" s="95">
        <v>12</v>
      </c>
      <c r="G940" s="95">
        <v>0</v>
      </c>
      <c r="H940" s="95">
        <f t="shared" si="52"/>
        <v>16</v>
      </c>
    </row>
    <row r="941" spans="1:8" x14ac:dyDescent="0.25">
      <c r="A941" s="102" t="s">
        <v>54</v>
      </c>
      <c r="B941" s="95">
        <v>0</v>
      </c>
      <c r="C941" s="95">
        <v>0</v>
      </c>
      <c r="D941" s="95">
        <v>0</v>
      </c>
      <c r="E941" s="95">
        <v>19</v>
      </c>
      <c r="F941" s="95">
        <v>0</v>
      </c>
      <c r="G941" s="95">
        <v>0</v>
      </c>
      <c r="H941" s="95">
        <f t="shared" si="52"/>
        <v>19</v>
      </c>
    </row>
    <row r="942" spans="1:8" x14ac:dyDescent="0.25">
      <c r="A942" s="102" t="s">
        <v>47</v>
      </c>
      <c r="B942" s="95">
        <v>0</v>
      </c>
      <c r="C942" s="95">
        <v>0</v>
      </c>
      <c r="D942" s="95">
        <v>6</v>
      </c>
      <c r="E942" s="95">
        <v>133</v>
      </c>
      <c r="F942" s="95">
        <v>136</v>
      </c>
      <c r="G942" s="95">
        <v>29</v>
      </c>
      <c r="H942" s="95">
        <f t="shared" si="52"/>
        <v>304</v>
      </c>
    </row>
    <row r="943" spans="1:8" x14ac:dyDescent="0.25">
      <c r="A943" s="102" t="s">
        <v>16</v>
      </c>
      <c r="B943" s="95">
        <v>0</v>
      </c>
      <c r="C943" s="95">
        <v>0</v>
      </c>
      <c r="D943" s="95">
        <v>0</v>
      </c>
      <c r="E943" s="95">
        <v>0</v>
      </c>
      <c r="F943" s="95">
        <v>0</v>
      </c>
      <c r="G943" s="95">
        <v>0</v>
      </c>
      <c r="H943" s="95">
        <f t="shared" si="52"/>
        <v>0</v>
      </c>
    </row>
    <row r="944" spans="1:8" x14ac:dyDescent="0.25">
      <c r="A944" s="102" t="s">
        <v>17</v>
      </c>
      <c r="B944" s="95">
        <v>0</v>
      </c>
      <c r="C944" s="95">
        <v>0</v>
      </c>
      <c r="D944" s="95">
        <v>0</v>
      </c>
      <c r="E944" s="95">
        <v>0</v>
      </c>
      <c r="F944" s="95">
        <v>0</v>
      </c>
      <c r="G944" s="95">
        <v>0</v>
      </c>
      <c r="H944" s="95">
        <f t="shared" si="52"/>
        <v>0</v>
      </c>
    </row>
    <row r="945" spans="1:8" x14ac:dyDescent="0.25">
      <c r="A945" s="102" t="s">
        <v>164</v>
      </c>
      <c r="B945" s="95">
        <v>0</v>
      </c>
      <c r="C945" s="95">
        <v>0</v>
      </c>
      <c r="D945" s="95">
        <v>0</v>
      </c>
      <c r="E945" s="95">
        <v>0</v>
      </c>
      <c r="F945" s="95">
        <v>2</v>
      </c>
      <c r="G945" s="95">
        <v>3</v>
      </c>
      <c r="H945" s="95">
        <f t="shared" si="52"/>
        <v>5</v>
      </c>
    </row>
    <row r="946" spans="1:8" x14ac:dyDescent="0.25">
      <c r="A946" s="109" t="s">
        <v>24</v>
      </c>
      <c r="B946" s="95">
        <v>40</v>
      </c>
      <c r="C946" s="95">
        <v>93</v>
      </c>
      <c r="D946" s="95">
        <v>401</v>
      </c>
      <c r="E946" s="95">
        <v>12096</v>
      </c>
      <c r="F946" s="95">
        <v>3781</v>
      </c>
      <c r="G946" s="95">
        <v>404</v>
      </c>
      <c r="H946" s="95">
        <f t="shared" si="52"/>
        <v>16815</v>
      </c>
    </row>
  </sheetData>
  <pageMargins left="0.7" right="0.7" top="0.75" bottom="0.75" header="0.3" footer="0.3"/>
  <pageSetup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33"/>
  <sheetViews>
    <sheetView workbookViewId="0">
      <selection activeCell="A27" sqref="A27"/>
    </sheetView>
  </sheetViews>
  <sheetFormatPr defaultRowHeight="15" x14ac:dyDescent="0.25"/>
  <cols>
    <col min="1" max="1" width="27.7109375" customWidth="1"/>
    <col min="2" max="3" width="9.7109375" bestFit="1" customWidth="1"/>
    <col min="4" max="5" width="10" bestFit="1" customWidth="1"/>
    <col min="6" max="7" width="11.5703125" bestFit="1" customWidth="1"/>
    <col min="8" max="8" width="10.85546875" bestFit="1" customWidth="1"/>
    <col min="9" max="10" width="10" bestFit="1" customWidth="1"/>
    <col min="11" max="11" width="12.5703125" bestFit="1" customWidth="1"/>
    <col min="13" max="13" width="27.7109375" customWidth="1"/>
    <col min="14" max="14" width="9.28515625" bestFit="1" customWidth="1"/>
    <col min="15" max="15" width="9.7109375" bestFit="1" customWidth="1"/>
    <col min="16" max="19" width="9.28515625" bestFit="1" customWidth="1"/>
    <col min="20" max="21" width="9.5703125" bestFit="1" customWidth="1"/>
    <col min="22" max="22" width="9.28515625" bestFit="1" customWidth="1"/>
    <col min="23" max="23" width="9.5703125" bestFit="1" customWidth="1"/>
    <col min="25" max="25" width="9.140625" customWidth="1"/>
    <col min="38" max="38" width="25.7109375" customWidth="1"/>
    <col min="39" max="42" width="13.7109375" customWidth="1"/>
    <col min="43" max="43" width="9.140625" customWidth="1"/>
  </cols>
  <sheetData>
    <row r="1" spans="1:23" x14ac:dyDescent="0.25">
      <c r="A1" s="1" t="s">
        <v>236</v>
      </c>
    </row>
    <row r="3" spans="1:23" x14ac:dyDescent="0.25">
      <c r="A3" s="2" t="s">
        <v>241</v>
      </c>
      <c r="O3" s="98"/>
    </row>
    <row r="4" spans="1:23" x14ac:dyDescent="0.25">
      <c r="A4" t="s">
        <v>179</v>
      </c>
    </row>
    <row r="5" spans="1:23" x14ac:dyDescent="0.25">
      <c r="A5" t="s">
        <v>177</v>
      </c>
    </row>
    <row r="6" spans="1:23" x14ac:dyDescent="0.25">
      <c r="A6" t="s">
        <v>178</v>
      </c>
    </row>
    <row r="7" spans="1:23" ht="15" customHeight="1" x14ac:dyDescent="0.25"/>
    <row r="8" spans="1:23" ht="15" customHeight="1" x14ac:dyDescent="0.25"/>
    <row r="9" spans="1:23" ht="15" customHeight="1" x14ac:dyDescent="0.25">
      <c r="A9" s="1" t="s">
        <v>244</v>
      </c>
      <c r="B9" s="2"/>
      <c r="C9" s="2"/>
      <c r="D9" s="2" t="s">
        <v>29</v>
      </c>
      <c r="E9" s="2"/>
      <c r="F9" s="2"/>
      <c r="G9" s="2"/>
      <c r="H9" s="2"/>
      <c r="I9" s="2"/>
      <c r="J9" s="2"/>
      <c r="K9" s="2"/>
      <c r="L9" s="2"/>
      <c r="M9" s="2"/>
      <c r="N9" s="2"/>
      <c r="O9" s="2"/>
      <c r="P9" s="2"/>
      <c r="Q9" s="2"/>
      <c r="R9" s="2"/>
      <c r="S9" s="2"/>
      <c r="T9" s="2"/>
      <c r="U9" s="2"/>
      <c r="V9" s="2"/>
      <c r="W9" s="2"/>
    </row>
    <row r="10" spans="1:23" ht="15" customHeight="1" x14ac:dyDescent="0.25">
      <c r="A10" s="1" t="s">
        <v>156</v>
      </c>
      <c r="B10" s="2"/>
      <c r="C10" s="2"/>
      <c r="D10" s="2"/>
      <c r="E10" s="2"/>
      <c r="F10" s="2"/>
      <c r="G10" s="2"/>
      <c r="H10" s="2"/>
      <c r="I10" s="2"/>
      <c r="J10" s="2"/>
      <c r="K10" s="2"/>
      <c r="L10" s="2"/>
      <c r="M10" s="1" t="s">
        <v>274</v>
      </c>
      <c r="N10" s="2"/>
      <c r="O10" s="2"/>
      <c r="P10" s="2"/>
      <c r="Q10" s="2"/>
      <c r="R10" s="2"/>
      <c r="S10" s="2"/>
      <c r="T10" s="2"/>
      <c r="U10" s="2"/>
      <c r="V10" s="2"/>
      <c r="W10" s="2"/>
    </row>
    <row r="11" spans="1:23" ht="15" customHeight="1" x14ac:dyDescent="0.25">
      <c r="A11" s="2"/>
      <c r="B11" s="2"/>
      <c r="C11" s="2"/>
      <c r="D11" s="2"/>
      <c r="E11" s="2"/>
      <c r="F11" s="2"/>
      <c r="G11" s="2"/>
      <c r="H11" s="2"/>
      <c r="I11" s="2"/>
      <c r="J11" s="2"/>
      <c r="K11" s="2"/>
      <c r="L11" s="2"/>
      <c r="M11" s="1" t="s">
        <v>277</v>
      </c>
      <c r="N11" s="2"/>
      <c r="O11" s="2"/>
      <c r="P11" s="2"/>
      <c r="Q11" s="2"/>
      <c r="R11" s="2"/>
      <c r="S11" s="2"/>
      <c r="T11" s="2"/>
      <c r="U11" s="2"/>
      <c r="V11" s="2"/>
      <c r="W11" s="2"/>
    </row>
    <row r="12" spans="1:23" x14ac:dyDescent="0.25">
      <c r="A12" s="109"/>
      <c r="B12" s="1" t="s">
        <v>20</v>
      </c>
      <c r="C12" s="1"/>
      <c r="D12" s="1"/>
      <c r="E12" s="1" t="s">
        <v>21</v>
      </c>
      <c r="F12" s="1"/>
      <c r="G12" s="1"/>
      <c r="H12" s="1"/>
      <c r="I12" s="1"/>
      <c r="J12" s="1"/>
      <c r="K12" s="1"/>
      <c r="L12" s="2"/>
      <c r="N12" s="2"/>
      <c r="O12" s="2"/>
      <c r="P12" s="2"/>
      <c r="Q12" s="2"/>
      <c r="R12" s="2"/>
      <c r="S12" s="2"/>
      <c r="T12" s="2"/>
      <c r="U12" s="2"/>
      <c r="V12" s="2"/>
      <c r="W12" s="1"/>
    </row>
    <row r="13" spans="1:23" x14ac:dyDescent="0.25">
      <c r="A13" s="131" t="s">
        <v>19</v>
      </c>
      <c r="B13" s="152">
        <v>16</v>
      </c>
      <c r="C13" s="152">
        <v>21</v>
      </c>
      <c r="D13" s="152">
        <v>26</v>
      </c>
      <c r="E13" s="152">
        <v>1</v>
      </c>
      <c r="F13" s="152">
        <v>6</v>
      </c>
      <c r="G13" s="152">
        <v>11</v>
      </c>
      <c r="H13" s="152">
        <v>16</v>
      </c>
      <c r="I13" s="152">
        <v>21</v>
      </c>
      <c r="J13" s="152">
        <v>26</v>
      </c>
      <c r="K13" s="115" t="s">
        <v>24</v>
      </c>
      <c r="L13" s="2"/>
      <c r="M13" s="131" t="s">
        <v>19</v>
      </c>
      <c r="N13" s="241">
        <v>41745</v>
      </c>
      <c r="O13" s="242">
        <v>41750</v>
      </c>
      <c r="P13" s="242">
        <v>41755</v>
      </c>
      <c r="Q13" s="242">
        <v>41760</v>
      </c>
      <c r="R13" s="242">
        <v>41765</v>
      </c>
      <c r="S13" s="242">
        <v>41770</v>
      </c>
      <c r="T13" s="242">
        <v>41775</v>
      </c>
      <c r="U13" s="242">
        <v>41780</v>
      </c>
      <c r="V13" s="242">
        <v>41785</v>
      </c>
      <c r="W13" s="115" t="s">
        <v>24</v>
      </c>
    </row>
    <row r="14" spans="1:23" x14ac:dyDescent="0.25">
      <c r="A14" s="102" t="s">
        <v>1</v>
      </c>
      <c r="B14" s="95">
        <v>0</v>
      </c>
      <c r="C14" s="95">
        <v>0</v>
      </c>
      <c r="D14" s="95">
        <v>4</v>
      </c>
      <c r="E14" s="95">
        <v>18</v>
      </c>
      <c r="F14" s="95">
        <v>48</v>
      </c>
      <c r="G14" s="95">
        <v>47</v>
      </c>
      <c r="H14" s="95">
        <v>59</v>
      </c>
      <c r="I14" s="95">
        <v>38</v>
      </c>
      <c r="J14" s="95">
        <v>56</v>
      </c>
      <c r="K14" s="95">
        <v>270</v>
      </c>
      <c r="L14" s="19"/>
      <c r="M14" s="102" t="s">
        <v>1</v>
      </c>
      <c r="N14" s="98">
        <f>B14/$K$14</f>
        <v>0</v>
      </c>
      <c r="O14" s="98">
        <f t="shared" ref="O14:V14" si="0">C14/$K$14</f>
        <v>0</v>
      </c>
      <c r="P14" s="98">
        <f t="shared" si="0"/>
        <v>1.4814814814814815E-2</v>
      </c>
      <c r="Q14" s="98">
        <f t="shared" si="0"/>
        <v>6.6666666666666666E-2</v>
      </c>
      <c r="R14" s="98">
        <f t="shared" si="0"/>
        <v>0.17777777777777778</v>
      </c>
      <c r="S14" s="98">
        <f t="shared" si="0"/>
        <v>0.17407407407407408</v>
      </c>
      <c r="T14" s="98">
        <f t="shared" si="0"/>
        <v>0.21851851851851853</v>
      </c>
      <c r="U14" s="98">
        <f t="shared" si="0"/>
        <v>0.14074074074074075</v>
      </c>
      <c r="V14" s="98">
        <f t="shared" si="0"/>
        <v>0.2074074074074074</v>
      </c>
      <c r="W14" s="98">
        <f>SUM(N14:V14)</f>
        <v>1</v>
      </c>
    </row>
    <row r="15" spans="1:23" x14ac:dyDescent="0.25">
      <c r="A15" s="102" t="s">
        <v>49</v>
      </c>
      <c r="B15" s="95">
        <v>0</v>
      </c>
      <c r="C15" s="95">
        <v>0</v>
      </c>
      <c r="D15" s="95">
        <v>0</v>
      </c>
      <c r="E15" s="95">
        <v>0</v>
      </c>
      <c r="F15" s="95">
        <v>0</v>
      </c>
      <c r="G15" s="95">
        <v>0</v>
      </c>
      <c r="H15" s="95">
        <v>0</v>
      </c>
      <c r="I15" s="95">
        <v>0</v>
      </c>
      <c r="J15" s="95">
        <v>0</v>
      </c>
      <c r="K15" s="95">
        <v>0</v>
      </c>
      <c r="L15" s="2"/>
      <c r="M15" s="102" t="s">
        <v>2</v>
      </c>
      <c r="N15" s="98">
        <f>B18/$K$18</f>
        <v>0.11214953271028037</v>
      </c>
      <c r="O15" s="98">
        <f t="shared" ref="O15:V15" si="1">C18/$K$18</f>
        <v>0.12149532710280374</v>
      </c>
      <c r="P15" s="98">
        <f t="shared" si="1"/>
        <v>0.17757009345794392</v>
      </c>
      <c r="Q15" s="98">
        <f t="shared" si="1"/>
        <v>0.24299065420560748</v>
      </c>
      <c r="R15" s="98">
        <f t="shared" si="1"/>
        <v>0.22429906542056074</v>
      </c>
      <c r="S15" s="98">
        <f t="shared" si="1"/>
        <v>6.5420560747663545E-2</v>
      </c>
      <c r="T15" s="98">
        <f t="shared" si="1"/>
        <v>3.7383177570093455E-2</v>
      </c>
      <c r="U15" s="98">
        <f t="shared" si="1"/>
        <v>1.8691588785046728E-2</v>
      </c>
      <c r="V15" s="98">
        <f t="shared" si="1"/>
        <v>0</v>
      </c>
      <c r="W15" s="98">
        <f t="shared" ref="W15:W16" si="2">SUM(N15:V15)</f>
        <v>1</v>
      </c>
    </row>
    <row r="16" spans="1:23" x14ac:dyDescent="0.25">
      <c r="A16" s="102" t="s">
        <v>45</v>
      </c>
      <c r="B16" s="95">
        <v>0</v>
      </c>
      <c r="C16" s="95">
        <v>0</v>
      </c>
      <c r="D16" s="95">
        <v>0</v>
      </c>
      <c r="E16" s="95">
        <v>0</v>
      </c>
      <c r="F16" s="95">
        <v>0</v>
      </c>
      <c r="G16" s="95">
        <v>0</v>
      </c>
      <c r="H16" s="95">
        <v>0</v>
      </c>
      <c r="I16" s="95">
        <v>0</v>
      </c>
      <c r="J16" s="95">
        <v>0</v>
      </c>
      <c r="K16" s="95">
        <v>0</v>
      </c>
      <c r="L16" s="2"/>
      <c r="M16" s="102" t="s">
        <v>3</v>
      </c>
      <c r="N16" s="98">
        <f>B20/$K$20</f>
        <v>2.2727272727272728E-2</v>
      </c>
      <c r="O16" s="98">
        <f t="shared" ref="O16:V16" si="3">C20/$K$20</f>
        <v>0.11363636363636363</v>
      </c>
      <c r="P16" s="98">
        <f t="shared" si="3"/>
        <v>0.13636363636363635</v>
      </c>
      <c r="Q16" s="98">
        <f t="shared" si="3"/>
        <v>0.29545454545454547</v>
      </c>
      <c r="R16" s="98">
        <f t="shared" si="3"/>
        <v>0.11363636363636363</v>
      </c>
      <c r="S16" s="98">
        <f t="shared" si="3"/>
        <v>0.25</v>
      </c>
      <c r="T16" s="98">
        <f t="shared" si="3"/>
        <v>0</v>
      </c>
      <c r="U16" s="98">
        <f t="shared" si="3"/>
        <v>4.5454545454545456E-2</v>
      </c>
      <c r="V16" s="98">
        <f t="shared" si="3"/>
        <v>2.2727272727272728E-2</v>
      </c>
      <c r="W16" s="98">
        <f t="shared" si="2"/>
        <v>0.99999999999999989</v>
      </c>
    </row>
    <row r="17" spans="1:23" x14ac:dyDescent="0.25">
      <c r="A17" s="102" t="s">
        <v>41</v>
      </c>
      <c r="B17" s="95">
        <v>0</v>
      </c>
      <c r="C17" s="95">
        <v>0</v>
      </c>
      <c r="D17" s="95">
        <v>12</v>
      </c>
      <c r="E17" s="95">
        <v>1</v>
      </c>
      <c r="F17" s="95">
        <v>7</v>
      </c>
      <c r="G17" s="95">
        <v>2</v>
      </c>
      <c r="H17" s="95">
        <v>0</v>
      </c>
      <c r="I17" s="95">
        <v>1</v>
      </c>
      <c r="J17" s="95">
        <v>0</v>
      </c>
      <c r="K17" s="95">
        <v>23</v>
      </c>
      <c r="L17" s="2"/>
      <c r="M17" s="210" t="s">
        <v>273</v>
      </c>
      <c r="N17" s="215">
        <f>(B17+B18+B20)/B49</f>
        <v>0.9285714285714286</v>
      </c>
      <c r="O17" s="215">
        <f t="shared" ref="O17:V17" si="4">(C17+C18+C20)/C49</f>
        <v>0.52941176470588236</v>
      </c>
      <c r="P17" s="215">
        <f t="shared" si="4"/>
        <v>7.5975359342915813E-2</v>
      </c>
      <c r="Q17" s="215">
        <f t="shared" si="4"/>
        <v>4.6403712296983757E-2</v>
      </c>
      <c r="R17" s="215">
        <f t="shared" si="4"/>
        <v>4.7021943573667714E-3</v>
      </c>
      <c r="S17" s="215">
        <f t="shared" si="4"/>
        <v>2.932551319648094E-2</v>
      </c>
      <c r="T17" s="215">
        <f t="shared" si="4"/>
        <v>1.1730205278592375E-2</v>
      </c>
      <c r="U17" s="215">
        <f t="shared" si="4"/>
        <v>1.6339869281045753E-2</v>
      </c>
      <c r="V17" s="215">
        <f t="shared" si="4"/>
        <v>1.0526315789473684E-2</v>
      </c>
      <c r="W17" s="216">
        <f>K35/$K35</f>
        <v>1</v>
      </c>
    </row>
    <row r="18" spans="1:23" x14ac:dyDescent="0.25">
      <c r="A18" s="102" t="s">
        <v>2</v>
      </c>
      <c r="B18" s="95">
        <v>12</v>
      </c>
      <c r="C18" s="95">
        <v>13</v>
      </c>
      <c r="D18" s="95">
        <v>19</v>
      </c>
      <c r="E18" s="95">
        <v>26</v>
      </c>
      <c r="F18" s="95">
        <v>24</v>
      </c>
      <c r="G18" s="95">
        <v>7</v>
      </c>
      <c r="H18" s="95">
        <v>4</v>
      </c>
      <c r="I18" s="95">
        <v>2</v>
      </c>
      <c r="J18" s="95">
        <v>0</v>
      </c>
      <c r="K18" s="95">
        <v>107</v>
      </c>
      <c r="L18" s="2"/>
    </row>
    <row r="19" spans="1:23" x14ac:dyDescent="0.25">
      <c r="A19" s="102" t="s">
        <v>43</v>
      </c>
      <c r="B19" s="95">
        <v>0</v>
      </c>
      <c r="C19" s="95">
        <v>2</v>
      </c>
      <c r="D19" s="95">
        <v>0</v>
      </c>
      <c r="E19" s="95">
        <v>4</v>
      </c>
      <c r="F19" s="95">
        <v>3</v>
      </c>
      <c r="G19" s="95">
        <v>3</v>
      </c>
      <c r="H19" s="95">
        <v>3</v>
      </c>
      <c r="I19" s="95">
        <v>0</v>
      </c>
      <c r="J19" s="95">
        <v>0</v>
      </c>
      <c r="K19" s="95">
        <v>15</v>
      </c>
      <c r="L19" s="2"/>
      <c r="M19" s="2"/>
      <c r="N19" s="2"/>
      <c r="O19" s="2"/>
      <c r="P19" s="2"/>
      <c r="Q19" s="2"/>
      <c r="R19" s="2"/>
      <c r="S19" s="2"/>
      <c r="T19" s="2"/>
      <c r="U19" s="2"/>
      <c r="V19" s="2"/>
      <c r="W19" s="2"/>
    </row>
    <row r="20" spans="1:23" x14ac:dyDescent="0.25">
      <c r="A20" s="102" t="s">
        <v>3</v>
      </c>
      <c r="B20" s="95">
        <v>1</v>
      </c>
      <c r="C20" s="95">
        <v>5</v>
      </c>
      <c r="D20" s="95">
        <v>6</v>
      </c>
      <c r="E20" s="95">
        <v>13</v>
      </c>
      <c r="F20" s="95">
        <v>5</v>
      </c>
      <c r="G20" s="95">
        <v>11</v>
      </c>
      <c r="H20" s="95">
        <v>0</v>
      </c>
      <c r="I20" s="95">
        <v>2</v>
      </c>
      <c r="J20" s="95">
        <v>1</v>
      </c>
      <c r="K20" s="95">
        <v>44</v>
      </c>
      <c r="L20" s="2"/>
      <c r="M20" s="131" t="s">
        <v>19</v>
      </c>
      <c r="N20" s="241">
        <v>41745</v>
      </c>
      <c r="O20" s="242">
        <v>41750</v>
      </c>
      <c r="P20" s="242">
        <v>41755</v>
      </c>
      <c r="Q20" s="242">
        <v>41760</v>
      </c>
      <c r="R20" s="242">
        <v>41765</v>
      </c>
      <c r="S20" s="242">
        <v>41770</v>
      </c>
      <c r="T20" s="242">
        <v>41775</v>
      </c>
      <c r="U20" s="242">
        <v>41780</v>
      </c>
      <c r="V20" s="242">
        <v>41785</v>
      </c>
      <c r="W20" s="115" t="s">
        <v>24</v>
      </c>
    </row>
    <row r="21" spans="1:23" x14ac:dyDescent="0.25">
      <c r="A21" s="102" t="s">
        <v>4</v>
      </c>
      <c r="B21" s="95">
        <v>0</v>
      </c>
      <c r="C21" s="95">
        <v>0</v>
      </c>
      <c r="D21" s="95">
        <v>1</v>
      </c>
      <c r="E21" s="95">
        <v>0</v>
      </c>
      <c r="F21" s="95">
        <v>0</v>
      </c>
      <c r="G21" s="95">
        <v>0</v>
      </c>
      <c r="H21" s="95">
        <v>0</v>
      </c>
      <c r="I21" s="95">
        <v>0</v>
      </c>
      <c r="J21" s="95">
        <v>0</v>
      </c>
      <c r="K21" s="95">
        <v>1</v>
      </c>
      <c r="L21" s="2"/>
      <c r="M21" s="102" t="s">
        <v>7</v>
      </c>
      <c r="N21" s="98">
        <f>B24/$K$24</f>
        <v>0</v>
      </c>
      <c r="O21" s="98">
        <f t="shared" ref="O21:V21" si="5">C24/$K$24</f>
        <v>0</v>
      </c>
      <c r="P21" s="98">
        <f t="shared" si="5"/>
        <v>0</v>
      </c>
      <c r="Q21" s="98">
        <f t="shared" si="5"/>
        <v>0</v>
      </c>
      <c r="R21" s="98">
        <f t="shared" si="5"/>
        <v>0</v>
      </c>
      <c r="S21" s="98">
        <f t="shared" si="5"/>
        <v>9.3023255813953487E-2</v>
      </c>
      <c r="T21" s="98">
        <f t="shared" si="5"/>
        <v>0.39534883720930231</v>
      </c>
      <c r="U21" s="98">
        <f t="shared" si="5"/>
        <v>0.46511627906976744</v>
      </c>
      <c r="V21" s="98">
        <f t="shared" si="5"/>
        <v>4.6511627906976744E-2</v>
      </c>
      <c r="W21" s="98">
        <f>SUM(N21:V21)</f>
        <v>0.99999999999999989</v>
      </c>
    </row>
    <row r="22" spans="1:23" x14ac:dyDescent="0.25">
      <c r="A22" s="102" t="s">
        <v>48</v>
      </c>
      <c r="B22" s="95">
        <v>0</v>
      </c>
      <c r="C22" s="95">
        <v>0</v>
      </c>
      <c r="D22" s="95">
        <v>0</v>
      </c>
      <c r="E22" s="95">
        <v>0</v>
      </c>
      <c r="F22" s="95">
        <v>0</v>
      </c>
      <c r="G22" s="95">
        <v>0</v>
      </c>
      <c r="H22" s="95">
        <v>0</v>
      </c>
      <c r="I22" s="95">
        <v>0</v>
      </c>
      <c r="J22" s="95">
        <v>0</v>
      </c>
      <c r="K22" s="95">
        <v>0</v>
      </c>
      <c r="L22" s="2"/>
      <c r="M22" s="102" t="s">
        <v>8</v>
      </c>
      <c r="N22" s="98">
        <f t="shared" ref="N22:V22" si="6">B29/$K$29</f>
        <v>0</v>
      </c>
      <c r="O22" s="98">
        <f t="shared" si="6"/>
        <v>0</v>
      </c>
      <c r="P22" s="98">
        <f t="shared" si="6"/>
        <v>0</v>
      </c>
      <c r="Q22" s="98">
        <f t="shared" si="6"/>
        <v>0</v>
      </c>
      <c r="R22" s="98">
        <f t="shared" si="6"/>
        <v>0.34482758620689657</v>
      </c>
      <c r="S22" s="98">
        <f t="shared" si="6"/>
        <v>1.7241379310344827E-2</v>
      </c>
      <c r="T22" s="98">
        <f t="shared" si="6"/>
        <v>0.51724137931034486</v>
      </c>
      <c r="U22" s="98">
        <f t="shared" si="6"/>
        <v>0</v>
      </c>
      <c r="V22" s="98">
        <f t="shared" si="6"/>
        <v>0.1206896551724138</v>
      </c>
      <c r="W22" s="98">
        <f>SUM(N22:V22)</f>
        <v>1</v>
      </c>
    </row>
    <row r="23" spans="1:23" x14ac:dyDescent="0.25">
      <c r="A23" s="102" t="s">
        <v>6</v>
      </c>
      <c r="B23" s="95">
        <v>0</v>
      </c>
      <c r="C23" s="95">
        <v>0</v>
      </c>
      <c r="D23" s="95">
        <v>0</v>
      </c>
      <c r="E23" s="95">
        <v>0</v>
      </c>
      <c r="F23" s="95">
        <v>0</v>
      </c>
      <c r="G23" s="95">
        <v>0</v>
      </c>
      <c r="H23" s="95">
        <v>0</v>
      </c>
      <c r="I23" s="95">
        <v>0</v>
      </c>
      <c r="J23" s="95">
        <v>1</v>
      </c>
      <c r="K23" s="95">
        <v>1</v>
      </c>
      <c r="L23" s="2"/>
      <c r="M23" s="102" t="s">
        <v>9</v>
      </c>
      <c r="N23" s="98">
        <f>B30/$K$30</f>
        <v>0</v>
      </c>
      <c r="O23" s="98">
        <f t="shared" ref="O23:V23" si="7">C30/$K$30</f>
        <v>8.988764044943821E-3</v>
      </c>
      <c r="P23" s="98">
        <f t="shared" si="7"/>
        <v>0.17378277153558053</v>
      </c>
      <c r="Q23" s="98">
        <f t="shared" si="7"/>
        <v>8.2397003745318345E-2</v>
      </c>
      <c r="R23" s="98">
        <f t="shared" si="7"/>
        <v>0.44044943820224719</v>
      </c>
      <c r="S23" s="98">
        <f t="shared" si="7"/>
        <v>0.19850187265917604</v>
      </c>
      <c r="T23" s="98">
        <f t="shared" si="7"/>
        <v>5.4681647940074907E-2</v>
      </c>
      <c r="U23" s="98">
        <f t="shared" si="7"/>
        <v>4.1198501872659173E-2</v>
      </c>
      <c r="V23" s="98">
        <f t="shared" si="7"/>
        <v>0</v>
      </c>
      <c r="W23" s="98">
        <f>SUM(N23:V23)</f>
        <v>1</v>
      </c>
    </row>
    <row r="24" spans="1:23" x14ac:dyDescent="0.25">
      <c r="A24" s="102" t="s">
        <v>7</v>
      </c>
      <c r="B24" s="95">
        <v>0</v>
      </c>
      <c r="C24" s="95">
        <v>0</v>
      </c>
      <c r="D24" s="95">
        <v>0</v>
      </c>
      <c r="E24" s="95">
        <v>0</v>
      </c>
      <c r="F24" s="95">
        <v>0</v>
      </c>
      <c r="G24" s="95">
        <v>4</v>
      </c>
      <c r="H24" s="95">
        <v>17</v>
      </c>
      <c r="I24" s="95">
        <v>20</v>
      </c>
      <c r="J24" s="95">
        <v>2</v>
      </c>
      <c r="K24" s="95">
        <v>43</v>
      </c>
      <c r="L24" s="2"/>
      <c r="M24" s="102" t="s">
        <v>10</v>
      </c>
      <c r="N24" s="98">
        <f>B32/$K$32</f>
        <v>0</v>
      </c>
      <c r="O24" s="98">
        <f t="shared" ref="O24:V24" si="8">C32/$K$32</f>
        <v>0</v>
      </c>
      <c r="P24" s="98">
        <f t="shared" si="8"/>
        <v>0.27272727272727271</v>
      </c>
      <c r="Q24" s="98">
        <f t="shared" si="8"/>
        <v>0.30909090909090908</v>
      </c>
      <c r="R24" s="98">
        <f t="shared" si="8"/>
        <v>0.27272727272727271</v>
      </c>
      <c r="S24" s="98">
        <f t="shared" si="8"/>
        <v>9.0909090909090912E-2</v>
      </c>
      <c r="T24" s="98">
        <f t="shared" si="8"/>
        <v>5.4545454545454543E-2</v>
      </c>
      <c r="U24" s="98">
        <f t="shared" si="8"/>
        <v>0</v>
      </c>
      <c r="V24" s="98">
        <f t="shared" si="8"/>
        <v>0</v>
      </c>
      <c r="W24" s="98">
        <f>SUM(N24:V24)</f>
        <v>1</v>
      </c>
    </row>
    <row r="25" spans="1:23" x14ac:dyDescent="0.25">
      <c r="A25" s="102" t="s">
        <v>83</v>
      </c>
      <c r="B25" s="95">
        <v>0</v>
      </c>
      <c r="C25" s="95">
        <v>0</v>
      </c>
      <c r="D25" s="95">
        <v>0</v>
      </c>
      <c r="E25" s="95">
        <v>0</v>
      </c>
      <c r="F25" s="95">
        <v>0</v>
      </c>
      <c r="G25" s="95">
        <v>0</v>
      </c>
      <c r="H25" s="95">
        <v>0</v>
      </c>
      <c r="I25" s="95">
        <v>0</v>
      </c>
      <c r="J25" s="95">
        <v>0</v>
      </c>
      <c r="K25" s="95">
        <v>0</v>
      </c>
      <c r="L25" s="2"/>
      <c r="M25" s="102" t="s">
        <v>47</v>
      </c>
      <c r="N25" s="98">
        <f>(B43+B44+B45)/($K$43+$K$44+$K$45)</f>
        <v>0</v>
      </c>
      <c r="O25" s="98">
        <f t="shared" ref="O25:V25" si="9">(C43+C44+C45)/($K$43+$K$44+$K$45)</f>
        <v>0</v>
      </c>
      <c r="P25" s="98">
        <f t="shared" si="9"/>
        <v>7.8947368421052627E-2</v>
      </c>
      <c r="Q25" s="98">
        <f t="shared" si="9"/>
        <v>0.13157894736842105</v>
      </c>
      <c r="R25" s="98">
        <f t="shared" si="9"/>
        <v>0.57894736842105265</v>
      </c>
      <c r="S25" s="98">
        <f t="shared" si="9"/>
        <v>0</v>
      </c>
      <c r="T25" s="98">
        <f t="shared" si="9"/>
        <v>0.18421052631578946</v>
      </c>
      <c r="U25" s="98">
        <f t="shared" si="9"/>
        <v>2.6315789473684209E-2</v>
      </c>
      <c r="V25" s="98">
        <f t="shared" si="9"/>
        <v>0</v>
      </c>
      <c r="W25" s="98">
        <f>SUM(N25:V25)</f>
        <v>1</v>
      </c>
    </row>
    <row r="26" spans="1:23" x14ac:dyDescent="0.25">
      <c r="A26" s="102" t="s">
        <v>50</v>
      </c>
      <c r="B26" s="95">
        <v>0</v>
      </c>
      <c r="C26" s="95">
        <v>0</v>
      </c>
      <c r="D26" s="95">
        <v>0</v>
      </c>
      <c r="E26" s="95">
        <v>0</v>
      </c>
      <c r="F26" s="95">
        <v>1</v>
      </c>
      <c r="G26" s="95">
        <v>0</v>
      </c>
      <c r="H26" s="95">
        <v>0</v>
      </c>
      <c r="I26" s="95">
        <v>0</v>
      </c>
      <c r="J26" s="95">
        <v>0</v>
      </c>
      <c r="K26" s="95">
        <v>1</v>
      </c>
      <c r="L26" s="2"/>
      <c r="M26" s="210" t="s">
        <v>242</v>
      </c>
      <c r="N26" s="215">
        <f>(B24+B29+B30+B32+B43+B44+B45)/B49</f>
        <v>0</v>
      </c>
      <c r="O26" s="215">
        <f t="shared" ref="O26:V26" si="10">(C24+C29+C30+C32+C43+C44+C45)/C49</f>
        <v>0.35294117647058826</v>
      </c>
      <c r="P26" s="215">
        <f t="shared" si="10"/>
        <v>0.51334702258726894</v>
      </c>
      <c r="Q26" s="215">
        <f t="shared" si="10"/>
        <v>0.1531322505800464</v>
      </c>
      <c r="R26" s="215">
        <f t="shared" si="10"/>
        <v>8.4247648902821312E-2</v>
      </c>
      <c r="S26" s="215">
        <f t="shared" si="10"/>
        <v>0.40322580645161288</v>
      </c>
      <c r="T26" s="215">
        <f t="shared" si="10"/>
        <v>0.38123167155425219</v>
      </c>
      <c r="U26" s="215">
        <f t="shared" si="10"/>
        <v>0.24836601307189543</v>
      </c>
      <c r="V26" s="215">
        <f t="shared" si="10"/>
        <v>9.4736842105263161E-2</v>
      </c>
      <c r="W26" s="216">
        <v>1</v>
      </c>
    </row>
    <row r="27" spans="1:23" x14ac:dyDescent="0.25">
      <c r="A27" s="102" t="s">
        <v>51</v>
      </c>
      <c r="B27" s="95">
        <v>0</v>
      </c>
      <c r="C27" s="95">
        <v>0</v>
      </c>
      <c r="D27" s="95">
        <v>0</v>
      </c>
      <c r="E27" s="95">
        <v>0</v>
      </c>
      <c r="F27" s="95">
        <v>0</v>
      </c>
      <c r="G27" s="95">
        <v>0</v>
      </c>
      <c r="H27" s="95">
        <v>0</v>
      </c>
      <c r="I27" s="95">
        <v>0</v>
      </c>
      <c r="J27" s="95">
        <v>0</v>
      </c>
      <c r="K27" s="95">
        <v>0</v>
      </c>
      <c r="L27" s="2"/>
      <c r="M27" s="2"/>
      <c r="N27" s="2"/>
      <c r="O27" s="2"/>
      <c r="P27" s="2"/>
      <c r="Q27" s="2"/>
      <c r="R27" s="2"/>
      <c r="S27" s="2"/>
      <c r="T27" s="2"/>
      <c r="U27" s="2"/>
      <c r="V27" s="2"/>
      <c r="W27" s="2"/>
    </row>
    <row r="28" spans="1:23" x14ac:dyDescent="0.25">
      <c r="A28" s="102" t="s">
        <v>42</v>
      </c>
      <c r="B28" s="95">
        <v>0</v>
      </c>
      <c r="C28" s="95">
        <v>0</v>
      </c>
      <c r="D28" s="95">
        <v>0</v>
      </c>
      <c r="E28" s="95">
        <v>0</v>
      </c>
      <c r="F28" s="95">
        <v>1</v>
      </c>
      <c r="G28" s="95">
        <v>1</v>
      </c>
      <c r="H28" s="95">
        <v>0</v>
      </c>
      <c r="I28" s="95">
        <v>0</v>
      </c>
      <c r="J28" s="95">
        <v>3</v>
      </c>
      <c r="K28" s="95">
        <v>5</v>
      </c>
      <c r="L28" s="2"/>
      <c r="M28" s="131" t="s">
        <v>19</v>
      </c>
      <c r="N28" s="241">
        <v>41745</v>
      </c>
      <c r="O28" s="242">
        <v>41750</v>
      </c>
      <c r="P28" s="242">
        <v>41755</v>
      </c>
      <c r="Q28" s="242">
        <v>41760</v>
      </c>
      <c r="R28" s="242">
        <v>41765</v>
      </c>
      <c r="S28" s="242">
        <v>41770</v>
      </c>
      <c r="T28" s="242">
        <v>41775</v>
      </c>
      <c r="U28" s="242">
        <v>41780</v>
      </c>
      <c r="V28" s="242">
        <v>41785</v>
      </c>
      <c r="W28" s="115" t="s">
        <v>24</v>
      </c>
    </row>
    <row r="29" spans="1:23" x14ac:dyDescent="0.25">
      <c r="A29" s="102" t="s">
        <v>8</v>
      </c>
      <c r="B29" s="95">
        <v>0</v>
      </c>
      <c r="C29" s="95">
        <v>0</v>
      </c>
      <c r="D29" s="95">
        <v>0</v>
      </c>
      <c r="E29" s="95">
        <v>0</v>
      </c>
      <c r="F29" s="95">
        <v>20</v>
      </c>
      <c r="G29" s="95">
        <v>1</v>
      </c>
      <c r="H29" s="95">
        <v>30</v>
      </c>
      <c r="I29" s="95">
        <v>0</v>
      </c>
      <c r="J29" s="95">
        <v>7</v>
      </c>
      <c r="K29" s="95">
        <v>58</v>
      </c>
      <c r="L29" s="2"/>
      <c r="M29" s="102" t="s">
        <v>11</v>
      </c>
      <c r="N29" s="98">
        <f>B33/$K$33</f>
        <v>0</v>
      </c>
      <c r="O29" s="98">
        <f t="shared" ref="O29:V29" si="11">C33/$K$33</f>
        <v>0</v>
      </c>
      <c r="P29" s="98">
        <f t="shared" si="11"/>
        <v>5.1318602993585177E-2</v>
      </c>
      <c r="Q29" s="98">
        <f t="shared" si="11"/>
        <v>0.31290092658588736</v>
      </c>
      <c r="R29" s="98">
        <f t="shared" si="11"/>
        <v>0.29935851746258019</v>
      </c>
      <c r="S29" s="98">
        <f t="shared" si="11"/>
        <v>0.14468995010691377</v>
      </c>
      <c r="T29" s="98">
        <f t="shared" si="11"/>
        <v>9.3371347113328576E-2</v>
      </c>
      <c r="U29" s="98">
        <f t="shared" si="11"/>
        <v>8.9094796863863152E-2</v>
      </c>
      <c r="V29" s="98">
        <f t="shared" si="11"/>
        <v>9.2658588738417681E-3</v>
      </c>
      <c r="W29" s="98">
        <f t="shared" ref="W29:W32" si="12">SUM(N29:V29)</f>
        <v>1</v>
      </c>
    </row>
    <row r="30" spans="1:23" x14ac:dyDescent="0.25">
      <c r="A30" s="102" t="s">
        <v>9</v>
      </c>
      <c r="B30" s="95">
        <v>0</v>
      </c>
      <c r="C30" s="95">
        <v>12</v>
      </c>
      <c r="D30" s="95">
        <v>232</v>
      </c>
      <c r="E30" s="95">
        <v>110</v>
      </c>
      <c r="F30" s="95">
        <v>588</v>
      </c>
      <c r="G30" s="95">
        <v>265</v>
      </c>
      <c r="H30" s="95">
        <v>73</v>
      </c>
      <c r="I30" s="95">
        <v>55</v>
      </c>
      <c r="J30" s="95">
        <v>0</v>
      </c>
      <c r="K30" s="95">
        <v>1335</v>
      </c>
      <c r="L30" s="2"/>
      <c r="M30" s="102" t="s">
        <v>12</v>
      </c>
      <c r="N30" s="98">
        <f>B34/$K$34</f>
        <v>0</v>
      </c>
      <c r="O30" s="98">
        <f t="shared" ref="O30:V30" si="13">C34/$K$34</f>
        <v>0</v>
      </c>
      <c r="P30" s="98">
        <f t="shared" si="13"/>
        <v>6.5306122448979598E-2</v>
      </c>
      <c r="Q30" s="98">
        <f t="shared" si="13"/>
        <v>0.66938775510204085</v>
      </c>
      <c r="R30" s="98">
        <f t="shared" si="13"/>
        <v>8.1632653061224483E-2</v>
      </c>
      <c r="S30" s="98">
        <f t="shared" si="13"/>
        <v>0.14285714285714285</v>
      </c>
      <c r="T30" s="98">
        <f t="shared" si="13"/>
        <v>3.2653061224489799E-2</v>
      </c>
      <c r="U30" s="98">
        <f t="shared" si="13"/>
        <v>8.1632653061224497E-3</v>
      </c>
      <c r="V30" s="98">
        <f t="shared" si="13"/>
        <v>0</v>
      </c>
      <c r="W30" s="98">
        <f t="shared" si="12"/>
        <v>0.99999999999999989</v>
      </c>
    </row>
    <row r="31" spans="1:23" x14ac:dyDescent="0.25">
      <c r="A31" s="102" t="s">
        <v>44</v>
      </c>
      <c r="B31" s="95">
        <v>0</v>
      </c>
      <c r="C31" s="95">
        <v>0</v>
      </c>
      <c r="D31" s="95">
        <v>0</v>
      </c>
      <c r="E31" s="95">
        <v>4</v>
      </c>
      <c r="F31" s="95">
        <v>5</v>
      </c>
      <c r="G31" s="95">
        <v>0</v>
      </c>
      <c r="H31" s="95">
        <v>0</v>
      </c>
      <c r="I31" s="95">
        <v>0</v>
      </c>
      <c r="J31" s="95">
        <v>0</v>
      </c>
      <c r="K31" s="95">
        <v>9</v>
      </c>
      <c r="L31" s="2"/>
      <c r="M31" s="102" t="s">
        <v>32</v>
      </c>
      <c r="N31" s="98">
        <f>B35/$K$35</f>
        <v>0</v>
      </c>
      <c r="O31" s="98">
        <f t="shared" ref="O31:V31" si="14">C35/$K$35</f>
        <v>0</v>
      </c>
      <c r="P31" s="98">
        <f t="shared" si="14"/>
        <v>0</v>
      </c>
      <c r="Q31" s="98">
        <f t="shared" si="14"/>
        <v>0</v>
      </c>
      <c r="R31" s="98">
        <f t="shared" si="14"/>
        <v>0</v>
      </c>
      <c r="S31" s="98">
        <f t="shared" si="14"/>
        <v>0</v>
      </c>
      <c r="T31" s="98">
        <f t="shared" si="14"/>
        <v>0</v>
      </c>
      <c r="U31" s="98">
        <f t="shared" si="14"/>
        <v>0.33333333333333331</v>
      </c>
      <c r="V31" s="98">
        <f t="shared" si="14"/>
        <v>0.66666666666666663</v>
      </c>
      <c r="W31" s="98">
        <f t="shared" si="12"/>
        <v>1</v>
      </c>
    </row>
    <row r="32" spans="1:23" x14ac:dyDescent="0.25">
      <c r="A32" s="102" t="s">
        <v>10</v>
      </c>
      <c r="B32" s="95">
        <v>0</v>
      </c>
      <c r="C32" s="95">
        <v>0</v>
      </c>
      <c r="D32" s="95">
        <v>15</v>
      </c>
      <c r="E32" s="95">
        <v>17</v>
      </c>
      <c r="F32" s="95">
        <v>15</v>
      </c>
      <c r="G32" s="95">
        <v>5</v>
      </c>
      <c r="H32" s="95">
        <v>3</v>
      </c>
      <c r="I32" s="95">
        <v>0</v>
      </c>
      <c r="J32" s="95">
        <v>0</v>
      </c>
      <c r="K32" s="95">
        <v>55</v>
      </c>
      <c r="L32" s="2"/>
      <c r="M32" s="102" t="s">
        <v>18</v>
      </c>
      <c r="N32" s="98">
        <f>B36/$K$36</f>
        <v>0</v>
      </c>
      <c r="O32" s="98">
        <f t="shared" ref="O32:V32" si="15">C36/$K$36</f>
        <v>0</v>
      </c>
      <c r="P32" s="98">
        <f t="shared" si="15"/>
        <v>0</v>
      </c>
      <c r="Q32" s="98">
        <f t="shared" si="15"/>
        <v>4.7854522252352844E-3</v>
      </c>
      <c r="R32" s="98">
        <f t="shared" si="15"/>
        <v>0.98420800765672356</v>
      </c>
      <c r="S32" s="98">
        <f t="shared" si="15"/>
        <v>8.6138140054235132E-3</v>
      </c>
      <c r="T32" s="98">
        <f t="shared" si="15"/>
        <v>1.5951507417450949E-4</v>
      </c>
      <c r="U32" s="98">
        <f t="shared" si="15"/>
        <v>6.3806029669803796E-4</v>
      </c>
      <c r="V32" s="98">
        <f t="shared" si="15"/>
        <v>1.5951507417450949E-3</v>
      </c>
      <c r="W32" s="98">
        <f t="shared" si="12"/>
        <v>1</v>
      </c>
    </row>
    <row r="33" spans="1:65" x14ac:dyDescent="0.25">
      <c r="A33" s="102" t="s">
        <v>11</v>
      </c>
      <c r="B33" s="95">
        <v>0</v>
      </c>
      <c r="C33" s="95">
        <v>0</v>
      </c>
      <c r="D33" s="95">
        <v>72</v>
      </c>
      <c r="E33" s="95">
        <v>439</v>
      </c>
      <c r="F33" s="95">
        <v>420</v>
      </c>
      <c r="G33" s="95">
        <v>203</v>
      </c>
      <c r="H33" s="95">
        <v>131</v>
      </c>
      <c r="I33" s="95">
        <v>125</v>
      </c>
      <c r="J33" s="95">
        <v>13</v>
      </c>
      <c r="K33" s="95">
        <v>1403</v>
      </c>
      <c r="L33" s="2"/>
      <c r="M33" s="102" t="s">
        <v>14</v>
      </c>
      <c r="N33" s="98">
        <f>B39/$K$39</f>
        <v>0</v>
      </c>
      <c r="O33" s="98">
        <f t="shared" ref="O33:V33" si="16">C39/$K$39</f>
        <v>0</v>
      </c>
      <c r="P33" s="98">
        <f t="shared" si="16"/>
        <v>0.21062992125984251</v>
      </c>
      <c r="Q33" s="98">
        <f t="shared" si="16"/>
        <v>5.905511811023622E-2</v>
      </c>
      <c r="R33" s="98">
        <f t="shared" si="16"/>
        <v>0.60236220472440949</v>
      </c>
      <c r="S33" s="98">
        <f t="shared" si="16"/>
        <v>1.3779527559055118E-2</v>
      </c>
      <c r="T33" s="98">
        <f t="shared" si="16"/>
        <v>7.874015748031496E-3</v>
      </c>
      <c r="U33" s="98">
        <f t="shared" si="16"/>
        <v>0.1062992125984252</v>
      </c>
      <c r="V33" s="98">
        <f t="shared" si="16"/>
        <v>0</v>
      </c>
      <c r="W33" s="98">
        <f>SUM(N33:V33)</f>
        <v>1</v>
      </c>
    </row>
    <row r="34" spans="1:65" x14ac:dyDescent="0.25">
      <c r="A34" s="102" t="s">
        <v>12</v>
      </c>
      <c r="B34" s="95">
        <v>0</v>
      </c>
      <c r="C34" s="95">
        <v>0</v>
      </c>
      <c r="D34" s="95">
        <v>16</v>
      </c>
      <c r="E34" s="95">
        <v>164</v>
      </c>
      <c r="F34" s="95">
        <v>20</v>
      </c>
      <c r="G34" s="95">
        <v>35</v>
      </c>
      <c r="H34" s="95">
        <v>8</v>
      </c>
      <c r="I34" s="95">
        <v>2</v>
      </c>
      <c r="J34" s="95">
        <v>0</v>
      </c>
      <c r="K34" s="95">
        <v>245</v>
      </c>
      <c r="L34" s="2"/>
      <c r="M34" s="210" t="s">
        <v>242</v>
      </c>
      <c r="N34" s="215">
        <f>(B33+B34+B35+B36+B39)/B49</f>
        <v>0</v>
      </c>
      <c r="O34" s="215">
        <f t="shared" ref="O34:V34" si="17">(C33+C34+C35+C36+C39)/C49</f>
        <v>0</v>
      </c>
      <c r="P34" s="215">
        <f t="shared" si="17"/>
        <v>0.40041067761806981</v>
      </c>
      <c r="Q34" s="215">
        <f t="shared" si="17"/>
        <v>0.76914153132250584</v>
      </c>
      <c r="R34" s="215">
        <f t="shared" si="17"/>
        <v>0.90334378265412751</v>
      </c>
      <c r="S34" s="215">
        <f t="shared" si="17"/>
        <v>0.43841642228739003</v>
      </c>
      <c r="T34" s="215">
        <f t="shared" si="17"/>
        <v>0.42228739002932553</v>
      </c>
      <c r="U34" s="215">
        <f t="shared" si="17"/>
        <v>0.60784313725490191</v>
      </c>
      <c r="V34" s="215">
        <f t="shared" si="17"/>
        <v>0.26315789473684209</v>
      </c>
      <c r="W34" s="216">
        <v>1</v>
      </c>
    </row>
    <row r="35" spans="1:65" x14ac:dyDescent="0.25">
      <c r="A35" s="102" t="s">
        <v>32</v>
      </c>
      <c r="B35" s="95">
        <v>0</v>
      </c>
      <c r="C35" s="95">
        <v>0</v>
      </c>
      <c r="D35" s="95">
        <v>0</v>
      </c>
      <c r="E35" s="95">
        <v>0</v>
      </c>
      <c r="F35" s="95">
        <v>0</v>
      </c>
      <c r="G35" s="95">
        <v>0</v>
      </c>
      <c r="H35" s="95">
        <v>0</v>
      </c>
      <c r="I35" s="95">
        <v>1</v>
      </c>
      <c r="J35" s="95">
        <v>2</v>
      </c>
      <c r="K35" s="95">
        <v>3</v>
      </c>
      <c r="L35" s="2"/>
    </row>
    <row r="36" spans="1:65" x14ac:dyDescent="0.25">
      <c r="A36" s="102" t="s">
        <v>18</v>
      </c>
      <c r="B36" s="95">
        <v>0</v>
      </c>
      <c r="C36" s="95">
        <v>0</v>
      </c>
      <c r="D36" s="95">
        <v>0</v>
      </c>
      <c r="E36" s="95">
        <v>30</v>
      </c>
      <c r="F36" s="95">
        <v>6170</v>
      </c>
      <c r="G36" s="95">
        <v>54</v>
      </c>
      <c r="H36" s="95">
        <v>1</v>
      </c>
      <c r="I36" s="95">
        <v>4</v>
      </c>
      <c r="J36" s="95">
        <v>10</v>
      </c>
      <c r="K36" s="95">
        <v>6269</v>
      </c>
      <c r="L36" s="2"/>
      <c r="M36" s="2"/>
      <c r="N36" s="2"/>
      <c r="O36" s="2"/>
      <c r="P36" s="2"/>
      <c r="Q36" s="2"/>
      <c r="R36" s="2"/>
      <c r="S36" s="2"/>
      <c r="T36" s="2"/>
      <c r="U36" s="2"/>
      <c r="V36" s="2"/>
      <c r="W36" s="2"/>
    </row>
    <row r="37" spans="1:65" x14ac:dyDescent="0.25">
      <c r="A37" s="102" t="s">
        <v>46</v>
      </c>
      <c r="B37" s="95">
        <v>0</v>
      </c>
      <c r="C37" s="95">
        <v>0</v>
      </c>
      <c r="D37" s="95">
        <v>0</v>
      </c>
      <c r="E37" s="95">
        <v>0</v>
      </c>
      <c r="F37" s="95">
        <v>0</v>
      </c>
      <c r="G37" s="95">
        <v>0</v>
      </c>
      <c r="H37" s="95">
        <v>0</v>
      </c>
      <c r="I37" s="95">
        <v>0</v>
      </c>
      <c r="J37" s="95">
        <v>0</v>
      </c>
      <c r="K37" s="95">
        <v>0</v>
      </c>
      <c r="L37" s="2"/>
      <c r="M37" s="2"/>
      <c r="N37" s="98"/>
      <c r="O37" s="98"/>
      <c r="P37" s="98"/>
      <c r="Q37" s="98"/>
      <c r="R37" s="98"/>
      <c r="S37" s="98"/>
      <c r="T37" s="98"/>
      <c r="U37" s="98"/>
      <c r="V37" s="98"/>
      <c r="W37" s="95"/>
    </row>
    <row r="38" spans="1:65" x14ac:dyDescent="0.25">
      <c r="A38" s="102" t="s">
        <v>13</v>
      </c>
      <c r="B38" s="95">
        <v>0</v>
      </c>
      <c r="C38" s="95">
        <v>0</v>
      </c>
      <c r="D38" s="95">
        <v>0</v>
      </c>
      <c r="E38" s="95">
        <v>0</v>
      </c>
      <c r="F38" s="95">
        <v>0</v>
      </c>
      <c r="G38" s="95">
        <v>0</v>
      </c>
      <c r="H38" s="95">
        <v>0</v>
      </c>
      <c r="I38" s="95">
        <v>0</v>
      </c>
      <c r="J38" s="95">
        <v>0</v>
      </c>
      <c r="K38" s="95">
        <v>0</v>
      </c>
      <c r="L38" s="2"/>
      <c r="M38" s="2"/>
      <c r="N38" s="2"/>
      <c r="O38" s="2"/>
      <c r="P38" s="2"/>
      <c r="Q38" s="2"/>
      <c r="R38" s="2"/>
      <c r="S38" s="2"/>
      <c r="T38" s="2"/>
      <c r="U38" s="2"/>
      <c r="V38" s="2"/>
      <c r="W38" s="2"/>
    </row>
    <row r="39" spans="1:65" x14ac:dyDescent="0.25">
      <c r="A39" s="102" t="s">
        <v>14</v>
      </c>
      <c r="B39" s="95">
        <v>0</v>
      </c>
      <c r="C39" s="95">
        <v>0</v>
      </c>
      <c r="D39" s="95">
        <v>107</v>
      </c>
      <c r="E39" s="95">
        <v>30</v>
      </c>
      <c r="F39" s="95">
        <v>306</v>
      </c>
      <c r="G39" s="95">
        <v>7</v>
      </c>
      <c r="H39" s="95">
        <v>4</v>
      </c>
      <c r="I39" s="95">
        <v>54</v>
      </c>
      <c r="J39" s="95">
        <v>0</v>
      </c>
      <c r="K39" s="95">
        <v>508</v>
      </c>
      <c r="L39" s="2"/>
      <c r="M39" s="2"/>
      <c r="N39" s="19"/>
      <c r="O39" s="2"/>
      <c r="P39" s="2"/>
      <c r="Q39" s="2"/>
      <c r="R39" s="2"/>
      <c r="S39" s="2"/>
      <c r="T39" s="2"/>
      <c r="U39" s="2"/>
      <c r="V39" s="2"/>
      <c r="W39" s="2"/>
      <c r="BI39" s="111"/>
      <c r="BJ39" s="111"/>
      <c r="BK39" s="111"/>
      <c r="BL39" s="111"/>
      <c r="BM39" s="111"/>
    </row>
    <row r="40" spans="1:65" x14ac:dyDescent="0.25">
      <c r="A40" s="102" t="s">
        <v>40</v>
      </c>
      <c r="B40" s="95">
        <v>1</v>
      </c>
      <c r="C40" s="95">
        <v>2</v>
      </c>
      <c r="D40" s="95">
        <v>0</v>
      </c>
      <c r="E40" s="95">
        <v>0</v>
      </c>
      <c r="F40" s="95">
        <v>1</v>
      </c>
      <c r="G40" s="95">
        <v>0</v>
      </c>
      <c r="H40" s="95">
        <v>0</v>
      </c>
      <c r="I40" s="95">
        <v>0</v>
      </c>
      <c r="J40" s="95">
        <v>0</v>
      </c>
      <c r="K40" s="95">
        <v>4</v>
      </c>
      <c r="L40" s="2"/>
      <c r="M40" s="2"/>
      <c r="N40" s="98"/>
      <c r="O40" s="98"/>
      <c r="P40" s="98"/>
      <c r="Q40" s="98"/>
      <c r="R40" s="98"/>
      <c r="S40" s="98"/>
      <c r="T40" s="98"/>
      <c r="U40" s="98"/>
      <c r="V40" s="98"/>
      <c r="W40" s="95"/>
      <c r="BI40" s="81"/>
      <c r="BJ40" s="81"/>
      <c r="BK40" s="81"/>
      <c r="BL40" s="81"/>
      <c r="BM40" s="81"/>
    </row>
    <row r="41" spans="1:65" x14ac:dyDescent="0.25">
      <c r="A41" s="102" t="s">
        <v>52</v>
      </c>
      <c r="B41" s="95">
        <v>0</v>
      </c>
      <c r="C41" s="95">
        <v>0</v>
      </c>
      <c r="D41" s="95">
        <v>0</v>
      </c>
      <c r="E41" s="95">
        <v>1</v>
      </c>
      <c r="F41" s="95">
        <v>0</v>
      </c>
      <c r="G41" s="95">
        <v>0</v>
      </c>
      <c r="H41" s="95">
        <v>0</v>
      </c>
      <c r="I41" s="95">
        <v>0</v>
      </c>
      <c r="J41" s="95">
        <v>0</v>
      </c>
      <c r="K41" s="95">
        <v>1</v>
      </c>
      <c r="L41" s="2"/>
      <c r="M41" s="2"/>
      <c r="N41" s="98"/>
      <c r="O41" s="98"/>
      <c r="P41" s="98"/>
      <c r="Q41" s="98"/>
      <c r="R41" s="98"/>
      <c r="S41" s="98"/>
      <c r="T41" s="98"/>
      <c r="U41" s="98"/>
      <c r="V41" s="98"/>
      <c r="W41" s="95"/>
      <c r="BI41" s="81"/>
      <c r="BJ41" s="81"/>
      <c r="BK41" s="81"/>
      <c r="BL41" s="81"/>
      <c r="BM41" s="81"/>
    </row>
    <row r="42" spans="1:65" x14ac:dyDescent="0.25">
      <c r="A42" s="102" t="s">
        <v>53</v>
      </c>
      <c r="B42" s="95">
        <v>0</v>
      </c>
      <c r="C42" s="95">
        <v>0</v>
      </c>
      <c r="D42" s="95">
        <v>0</v>
      </c>
      <c r="E42" s="95">
        <v>0</v>
      </c>
      <c r="F42" s="95">
        <v>0</v>
      </c>
      <c r="G42" s="95">
        <v>0</v>
      </c>
      <c r="H42" s="95">
        <v>0</v>
      </c>
      <c r="I42" s="95">
        <v>0</v>
      </c>
      <c r="J42" s="95">
        <v>0</v>
      </c>
      <c r="K42" s="95">
        <v>0</v>
      </c>
      <c r="L42" s="2"/>
      <c r="M42" s="2"/>
      <c r="N42" s="98"/>
      <c r="O42" s="98"/>
      <c r="P42" s="98"/>
      <c r="Q42" s="98"/>
      <c r="R42" s="98"/>
      <c r="S42" s="98"/>
      <c r="T42" s="98"/>
      <c r="U42" s="98"/>
      <c r="V42" s="98"/>
      <c r="W42" s="95"/>
      <c r="BI42" s="81"/>
      <c r="BJ42" s="81"/>
      <c r="BK42" s="81"/>
      <c r="BL42" s="81"/>
      <c r="BM42" s="81"/>
    </row>
    <row r="43" spans="1:65" x14ac:dyDescent="0.25">
      <c r="A43" s="102" t="s">
        <v>15</v>
      </c>
      <c r="B43" s="95">
        <v>0</v>
      </c>
      <c r="C43" s="95">
        <v>0</v>
      </c>
      <c r="D43" s="95">
        <v>2</v>
      </c>
      <c r="E43" s="95">
        <v>2</v>
      </c>
      <c r="F43" s="95">
        <v>11</v>
      </c>
      <c r="G43" s="95">
        <v>0</v>
      </c>
      <c r="H43" s="95">
        <v>4</v>
      </c>
      <c r="I43" s="95">
        <v>1</v>
      </c>
      <c r="J43" s="95">
        <v>0</v>
      </c>
      <c r="K43" s="95">
        <v>20</v>
      </c>
      <c r="L43" s="2"/>
      <c r="M43" s="2"/>
      <c r="N43" s="98"/>
      <c r="O43" s="98"/>
      <c r="P43" s="98"/>
      <c r="Q43" s="98"/>
      <c r="R43" s="98"/>
      <c r="S43" s="98"/>
      <c r="T43" s="98"/>
      <c r="U43" s="98"/>
      <c r="V43" s="98"/>
      <c r="W43" s="95"/>
      <c r="BI43" s="81"/>
      <c r="BJ43" s="81"/>
      <c r="BK43" s="81"/>
      <c r="BL43" s="81"/>
      <c r="BM43" s="81"/>
    </row>
    <row r="44" spans="1:65" x14ac:dyDescent="0.25">
      <c r="A44" s="102" t="s">
        <v>54</v>
      </c>
      <c r="B44" s="95">
        <v>0</v>
      </c>
      <c r="C44" s="95">
        <v>0</v>
      </c>
      <c r="D44" s="95">
        <v>0</v>
      </c>
      <c r="E44" s="95">
        <v>0</v>
      </c>
      <c r="F44" s="95">
        <v>0</v>
      </c>
      <c r="G44" s="95">
        <v>0</v>
      </c>
      <c r="H44" s="95">
        <v>1</v>
      </c>
      <c r="I44" s="95">
        <v>0</v>
      </c>
      <c r="J44" s="95">
        <v>0</v>
      </c>
      <c r="K44" s="95">
        <v>1</v>
      </c>
      <c r="L44" s="2"/>
      <c r="M44" s="2"/>
      <c r="N44" s="98"/>
      <c r="O44" s="98"/>
      <c r="P44" s="98"/>
      <c r="Q44" s="98"/>
      <c r="R44" s="98"/>
      <c r="S44" s="98"/>
      <c r="T44" s="98"/>
      <c r="U44" s="98"/>
      <c r="V44" s="98"/>
      <c r="W44" s="95"/>
    </row>
    <row r="45" spans="1:65" x14ac:dyDescent="0.25">
      <c r="A45" s="102" t="s">
        <v>47</v>
      </c>
      <c r="B45" s="95">
        <v>0</v>
      </c>
      <c r="C45" s="95">
        <v>0</v>
      </c>
      <c r="D45" s="95">
        <v>1</v>
      </c>
      <c r="E45" s="95">
        <v>3</v>
      </c>
      <c r="F45" s="95">
        <v>11</v>
      </c>
      <c r="G45" s="95">
        <v>0</v>
      </c>
      <c r="H45" s="95">
        <v>2</v>
      </c>
      <c r="I45" s="95">
        <v>0</v>
      </c>
      <c r="J45" s="95">
        <v>0</v>
      </c>
      <c r="K45" s="95">
        <v>17</v>
      </c>
      <c r="L45" s="2"/>
      <c r="M45" s="2"/>
      <c r="N45" s="2"/>
      <c r="O45" s="2"/>
      <c r="P45" s="2"/>
      <c r="Q45" s="2"/>
      <c r="R45" s="2"/>
      <c r="S45" s="2"/>
      <c r="T45" s="2"/>
      <c r="U45" s="2"/>
      <c r="V45" s="2"/>
      <c r="W45" s="2"/>
    </row>
    <row r="46" spans="1:65" x14ac:dyDescent="0.25">
      <c r="A46" s="102" t="s">
        <v>16</v>
      </c>
      <c r="B46" s="95">
        <v>0</v>
      </c>
      <c r="C46" s="95">
        <v>0</v>
      </c>
      <c r="D46" s="95">
        <v>0</v>
      </c>
      <c r="E46" s="95">
        <v>0</v>
      </c>
      <c r="F46" s="95">
        <v>0</v>
      </c>
      <c r="G46" s="95">
        <v>0</v>
      </c>
      <c r="H46" s="95">
        <v>0</v>
      </c>
      <c r="I46" s="95">
        <v>0</v>
      </c>
      <c r="J46" s="95">
        <v>0</v>
      </c>
      <c r="K46" s="95">
        <v>0</v>
      </c>
      <c r="L46" s="2"/>
      <c r="M46" s="2"/>
      <c r="N46" s="98"/>
      <c r="O46" s="98"/>
      <c r="P46" s="98"/>
      <c r="Q46" s="98"/>
      <c r="R46" s="98"/>
      <c r="S46" s="98"/>
      <c r="T46" s="98"/>
      <c r="U46" s="98"/>
      <c r="V46" s="98"/>
      <c r="W46" s="95"/>
    </row>
    <row r="47" spans="1:65" x14ac:dyDescent="0.25">
      <c r="A47" s="102" t="s">
        <v>55</v>
      </c>
      <c r="B47" s="95">
        <v>0</v>
      </c>
      <c r="C47" s="95">
        <v>0</v>
      </c>
      <c r="D47" s="95">
        <v>0</v>
      </c>
      <c r="E47" s="95">
        <v>0</v>
      </c>
      <c r="F47" s="95">
        <v>0</v>
      </c>
      <c r="G47" s="95">
        <v>0</v>
      </c>
      <c r="H47" s="95">
        <v>0</v>
      </c>
      <c r="I47" s="95">
        <v>0</v>
      </c>
      <c r="J47" s="95">
        <v>0</v>
      </c>
      <c r="K47" s="95">
        <v>0</v>
      </c>
      <c r="L47" s="2"/>
      <c r="M47" s="2"/>
      <c r="N47" s="98"/>
      <c r="O47" s="98"/>
      <c r="P47" s="98"/>
      <c r="Q47" s="98"/>
      <c r="R47" s="98"/>
      <c r="S47" s="98"/>
      <c r="T47" s="98"/>
      <c r="U47" s="98"/>
      <c r="V47" s="98"/>
      <c r="W47" s="95"/>
    </row>
    <row r="48" spans="1:65" x14ac:dyDescent="0.25">
      <c r="A48" s="41" t="s">
        <v>17</v>
      </c>
      <c r="B48" s="117">
        <v>0</v>
      </c>
      <c r="C48" s="117">
        <v>0</v>
      </c>
      <c r="D48" s="117">
        <v>0</v>
      </c>
      <c r="E48" s="117">
        <v>0</v>
      </c>
      <c r="F48" s="117">
        <v>0</v>
      </c>
      <c r="G48" s="117">
        <v>37</v>
      </c>
      <c r="H48" s="117">
        <v>1</v>
      </c>
      <c r="I48" s="117">
        <v>1</v>
      </c>
      <c r="J48" s="117">
        <v>0</v>
      </c>
      <c r="K48" s="117">
        <v>39</v>
      </c>
      <c r="L48" s="2"/>
      <c r="M48" s="2"/>
      <c r="N48" s="2"/>
      <c r="O48" s="2"/>
      <c r="P48" s="2"/>
      <c r="Q48" s="2"/>
      <c r="R48" s="2"/>
      <c r="S48" s="2"/>
      <c r="T48" s="2"/>
      <c r="U48" s="2"/>
      <c r="V48" s="2"/>
      <c r="W48" s="2"/>
    </row>
    <row r="49" spans="1:25" x14ac:dyDescent="0.25">
      <c r="A49" s="109" t="s">
        <v>24</v>
      </c>
      <c r="B49" s="95">
        <v>14</v>
      </c>
      <c r="C49" s="95">
        <v>34</v>
      </c>
      <c r="D49" s="95">
        <v>487</v>
      </c>
      <c r="E49" s="95">
        <v>862</v>
      </c>
      <c r="F49" s="95">
        <v>7656</v>
      </c>
      <c r="G49" s="95">
        <v>682</v>
      </c>
      <c r="H49" s="95">
        <v>341</v>
      </c>
      <c r="I49" s="95">
        <v>306</v>
      </c>
      <c r="J49" s="95">
        <v>95</v>
      </c>
      <c r="K49" s="95">
        <v>10477</v>
      </c>
      <c r="L49" s="2"/>
      <c r="M49" s="2"/>
      <c r="N49" s="2"/>
      <c r="O49" s="2"/>
      <c r="P49" s="2"/>
      <c r="Q49" s="2"/>
      <c r="R49" s="2"/>
      <c r="S49" s="2"/>
      <c r="T49" s="2"/>
      <c r="U49" s="2"/>
      <c r="V49" s="2"/>
      <c r="W49" s="2"/>
    </row>
    <row r="50" spans="1:25" x14ac:dyDescent="0.25">
      <c r="A50" s="2"/>
      <c r="B50" s="98"/>
      <c r="C50" s="98"/>
      <c r="D50" s="98"/>
      <c r="E50" s="98"/>
      <c r="F50" s="221"/>
      <c r="G50" s="98"/>
      <c r="H50" s="98"/>
      <c r="I50" s="98"/>
      <c r="J50" s="98"/>
      <c r="K50" s="98"/>
      <c r="L50" s="2"/>
      <c r="M50" s="2"/>
      <c r="N50" s="2"/>
      <c r="O50" s="2"/>
      <c r="P50" s="2"/>
      <c r="Q50" s="2"/>
      <c r="R50" s="2"/>
      <c r="S50" s="2"/>
      <c r="T50" s="2"/>
      <c r="U50" s="2"/>
      <c r="V50" s="2"/>
      <c r="W50" s="2"/>
    </row>
    <row r="55" spans="1:25" x14ac:dyDescent="0.25">
      <c r="A55" s="1" t="s">
        <v>212</v>
      </c>
      <c r="D55" t="s">
        <v>29</v>
      </c>
    </row>
    <row r="56" spans="1:25" x14ac:dyDescent="0.25">
      <c r="A56" s="1" t="s">
        <v>156</v>
      </c>
    </row>
    <row r="57" spans="1:25" x14ac:dyDescent="0.25">
      <c r="M57" s="1" t="s">
        <v>134</v>
      </c>
      <c r="Y57" t="s">
        <v>243</v>
      </c>
    </row>
    <row r="58" spans="1:25" x14ac:dyDescent="0.25">
      <c r="A58" s="109"/>
      <c r="B58" s="1" t="s">
        <v>20</v>
      </c>
      <c r="C58" s="1"/>
      <c r="D58" s="1"/>
      <c r="E58" s="1" t="s">
        <v>21</v>
      </c>
      <c r="F58" s="1"/>
      <c r="G58" s="1"/>
      <c r="H58" s="1"/>
      <c r="I58" s="1"/>
      <c r="J58" s="1"/>
      <c r="K58" s="1"/>
      <c r="M58" s="109"/>
      <c r="W58" s="1"/>
    </row>
    <row r="59" spans="1:25" x14ac:dyDescent="0.25">
      <c r="A59" s="131" t="s">
        <v>19</v>
      </c>
      <c r="B59" s="152">
        <v>16</v>
      </c>
      <c r="C59" s="152">
        <v>21</v>
      </c>
      <c r="D59" s="152">
        <v>26</v>
      </c>
      <c r="E59" s="152">
        <v>1</v>
      </c>
      <c r="F59" s="152">
        <v>6</v>
      </c>
      <c r="G59" s="152">
        <v>11</v>
      </c>
      <c r="H59" s="152">
        <v>16</v>
      </c>
      <c r="I59" s="152">
        <v>21</v>
      </c>
      <c r="J59" s="152">
        <v>26</v>
      </c>
      <c r="K59" s="115" t="s">
        <v>24</v>
      </c>
      <c r="M59" s="131" t="s">
        <v>19</v>
      </c>
      <c r="N59" s="157">
        <v>41745</v>
      </c>
      <c r="O59" s="157">
        <v>41750</v>
      </c>
      <c r="P59" s="157">
        <v>41755</v>
      </c>
      <c r="Q59" s="157">
        <v>41760</v>
      </c>
      <c r="R59" s="157">
        <v>41765</v>
      </c>
      <c r="S59" s="157">
        <v>41770</v>
      </c>
      <c r="T59" s="157">
        <v>41775</v>
      </c>
      <c r="U59" s="157">
        <v>41780</v>
      </c>
      <c r="V59" s="157">
        <v>41785</v>
      </c>
      <c r="W59" s="33" t="s">
        <v>24</v>
      </c>
    </row>
    <row r="60" spans="1:25" x14ac:dyDescent="0.25">
      <c r="A60" s="102" t="s">
        <v>1</v>
      </c>
      <c r="B60" s="95">
        <v>0</v>
      </c>
      <c r="C60" s="95">
        <v>0</v>
      </c>
      <c r="D60" s="95">
        <v>0</v>
      </c>
      <c r="E60" s="95">
        <v>16</v>
      </c>
      <c r="F60" s="95">
        <v>23</v>
      </c>
      <c r="G60" s="95">
        <v>53</v>
      </c>
      <c r="H60" s="95">
        <v>96</v>
      </c>
      <c r="I60" s="95">
        <v>51</v>
      </c>
      <c r="J60" s="95">
        <v>34</v>
      </c>
      <c r="K60" s="95">
        <v>273</v>
      </c>
      <c r="L60" s="19"/>
      <c r="M60" s="102" t="s">
        <v>1</v>
      </c>
      <c r="N60" s="98">
        <f t="shared" ref="N60:V60" si="18">B60/$K60</f>
        <v>0</v>
      </c>
      <c r="O60" s="98">
        <f t="shared" si="18"/>
        <v>0</v>
      </c>
      <c r="P60" s="98">
        <f t="shared" si="18"/>
        <v>0</v>
      </c>
      <c r="Q60" s="98">
        <f t="shared" si="18"/>
        <v>5.8608058608058608E-2</v>
      </c>
      <c r="R60" s="98">
        <f t="shared" si="18"/>
        <v>8.4249084249084255E-2</v>
      </c>
      <c r="S60" s="98">
        <f t="shared" si="18"/>
        <v>0.19413919413919414</v>
      </c>
      <c r="T60" s="98">
        <f t="shared" si="18"/>
        <v>0.35164835164835168</v>
      </c>
      <c r="U60" s="98">
        <f t="shared" si="18"/>
        <v>0.18681318681318682</v>
      </c>
      <c r="V60" s="98">
        <f t="shared" si="18"/>
        <v>0.12454212454212454</v>
      </c>
      <c r="W60" s="98">
        <f>SUM(N60:V60)</f>
        <v>1</v>
      </c>
    </row>
    <row r="61" spans="1:25" x14ac:dyDescent="0.25">
      <c r="A61" s="102" t="s">
        <v>49</v>
      </c>
      <c r="B61" s="95">
        <v>0</v>
      </c>
      <c r="C61" s="95">
        <v>0</v>
      </c>
      <c r="D61" s="95">
        <v>0</v>
      </c>
      <c r="E61" s="95">
        <v>0</v>
      </c>
      <c r="F61" s="95">
        <v>0</v>
      </c>
      <c r="G61" s="95">
        <v>0</v>
      </c>
      <c r="H61" s="95">
        <v>0</v>
      </c>
      <c r="I61" s="95">
        <v>0</v>
      </c>
      <c r="J61" s="95">
        <v>0</v>
      </c>
      <c r="K61" s="95">
        <v>0</v>
      </c>
      <c r="M61" s="102" t="s">
        <v>2</v>
      </c>
      <c r="N61" s="98">
        <f t="shared" ref="N61:V61" si="19">B64/$K64</f>
        <v>0</v>
      </c>
      <c r="O61" s="98">
        <f t="shared" si="19"/>
        <v>0</v>
      </c>
      <c r="P61" s="98">
        <f t="shared" si="19"/>
        <v>0.15238095238095239</v>
      </c>
      <c r="Q61" s="98">
        <f t="shared" si="19"/>
        <v>0.67142857142857137</v>
      </c>
      <c r="R61" s="98">
        <f t="shared" si="19"/>
        <v>9.5238095238095233E-2</v>
      </c>
      <c r="S61" s="98">
        <f t="shared" si="19"/>
        <v>6.1904761904761907E-2</v>
      </c>
      <c r="T61" s="98">
        <f t="shared" si="19"/>
        <v>9.5238095238095247E-3</v>
      </c>
      <c r="U61" s="98">
        <f t="shared" si="19"/>
        <v>9.5238095238095247E-3</v>
      </c>
      <c r="V61" s="98">
        <f t="shared" si="19"/>
        <v>0</v>
      </c>
      <c r="W61" s="98">
        <f t="shared" ref="W61" si="20">SUM(N61:V61)</f>
        <v>0.99999999999999989</v>
      </c>
    </row>
    <row r="62" spans="1:25" x14ac:dyDescent="0.25">
      <c r="A62" s="102" t="s">
        <v>45</v>
      </c>
      <c r="B62" s="95">
        <v>0</v>
      </c>
      <c r="C62" s="95">
        <v>0</v>
      </c>
      <c r="D62" s="95">
        <v>0</v>
      </c>
      <c r="E62" s="95">
        <v>0</v>
      </c>
      <c r="F62" s="95">
        <v>0</v>
      </c>
      <c r="G62" s="95">
        <v>0</v>
      </c>
      <c r="H62" s="95">
        <v>0</v>
      </c>
      <c r="I62" s="95">
        <v>0</v>
      </c>
      <c r="J62" s="95">
        <v>0</v>
      </c>
      <c r="K62" s="95">
        <v>0</v>
      </c>
      <c r="M62" s="102" t="s">
        <v>3</v>
      </c>
      <c r="N62" s="98">
        <f t="shared" ref="N62:V63" si="21">B66/$K66</f>
        <v>2.564102564102564E-2</v>
      </c>
      <c r="O62" s="98">
        <f t="shared" si="21"/>
        <v>0.15384615384615385</v>
      </c>
      <c r="P62" s="98">
        <f t="shared" si="21"/>
        <v>0.10256410256410256</v>
      </c>
      <c r="Q62" s="98">
        <f t="shared" si="21"/>
        <v>7.6923076923076927E-2</v>
      </c>
      <c r="R62" s="98">
        <f t="shared" si="21"/>
        <v>0.30769230769230771</v>
      </c>
      <c r="S62" s="98">
        <f t="shared" si="21"/>
        <v>0.10256410256410256</v>
      </c>
      <c r="T62" s="98">
        <f t="shared" si="21"/>
        <v>0.10256410256410256</v>
      </c>
      <c r="U62" s="98">
        <f t="shared" si="21"/>
        <v>7.6923076923076927E-2</v>
      </c>
      <c r="V62" s="98">
        <f t="shared" si="21"/>
        <v>5.128205128205128E-2</v>
      </c>
      <c r="W62" s="98">
        <f t="shared" ref="W62:W63" si="22">SUM(N62:V62)</f>
        <v>1</v>
      </c>
    </row>
    <row r="63" spans="1:25" x14ac:dyDescent="0.25">
      <c r="A63" s="102" t="s">
        <v>41</v>
      </c>
      <c r="B63" s="95">
        <v>0</v>
      </c>
      <c r="C63" s="95">
        <v>0</v>
      </c>
      <c r="D63" s="95">
        <v>0</v>
      </c>
      <c r="E63" s="95">
        <v>0</v>
      </c>
      <c r="F63" s="95">
        <v>0</v>
      </c>
      <c r="G63" s="95">
        <v>2</v>
      </c>
      <c r="H63" s="95">
        <v>2</v>
      </c>
      <c r="I63" s="95">
        <v>0</v>
      </c>
      <c r="J63" s="95">
        <v>0</v>
      </c>
      <c r="K63" s="95">
        <v>4</v>
      </c>
      <c r="M63" s="102" t="s">
        <v>4</v>
      </c>
      <c r="N63" s="98">
        <f t="shared" si="21"/>
        <v>0</v>
      </c>
      <c r="O63" s="98">
        <f t="shared" si="21"/>
        <v>9.0909090909090912E-2</v>
      </c>
      <c r="P63" s="98">
        <f t="shared" si="21"/>
        <v>0</v>
      </c>
      <c r="Q63" s="98">
        <f t="shared" si="21"/>
        <v>0.27272727272727271</v>
      </c>
      <c r="R63" s="98">
        <f t="shared" si="21"/>
        <v>9.0909090909090912E-2</v>
      </c>
      <c r="S63" s="98">
        <f t="shared" si="21"/>
        <v>0.36363636363636365</v>
      </c>
      <c r="T63" s="98">
        <f t="shared" si="21"/>
        <v>9.0909090909090912E-2</v>
      </c>
      <c r="U63" s="98">
        <f t="shared" si="21"/>
        <v>9.0909090909090912E-2</v>
      </c>
      <c r="V63" s="98">
        <f t="shared" si="21"/>
        <v>0</v>
      </c>
      <c r="W63" s="98">
        <f t="shared" si="22"/>
        <v>1</v>
      </c>
    </row>
    <row r="64" spans="1:25" x14ac:dyDescent="0.25">
      <c r="A64" s="102" t="s">
        <v>2</v>
      </c>
      <c r="B64" s="95">
        <v>0</v>
      </c>
      <c r="C64" s="95">
        <v>0</v>
      </c>
      <c r="D64" s="95">
        <v>32</v>
      </c>
      <c r="E64" s="95">
        <v>141</v>
      </c>
      <c r="F64" s="95">
        <v>20</v>
      </c>
      <c r="G64" s="95">
        <v>13</v>
      </c>
      <c r="H64" s="95">
        <v>2</v>
      </c>
      <c r="I64" s="95">
        <v>2</v>
      </c>
      <c r="J64" s="95">
        <v>0</v>
      </c>
      <c r="K64" s="95">
        <v>210</v>
      </c>
      <c r="M64" s="210" t="s">
        <v>242</v>
      </c>
      <c r="N64" s="215">
        <f t="shared" ref="N64:V64" si="23">B95/$K95</f>
        <v>1.2067093037287318E-4</v>
      </c>
      <c r="O64" s="215">
        <f t="shared" si="23"/>
        <v>1.9307348859659709E-3</v>
      </c>
      <c r="P64" s="215">
        <f t="shared" si="23"/>
        <v>6.2748883793894055E-3</v>
      </c>
      <c r="Q64" s="215">
        <f t="shared" si="23"/>
        <v>6.2990225654639798E-2</v>
      </c>
      <c r="R64" s="215">
        <f t="shared" si="23"/>
        <v>0.44237963074695308</v>
      </c>
      <c r="S64" s="215">
        <f t="shared" si="23"/>
        <v>0.30469409919150475</v>
      </c>
      <c r="T64" s="215">
        <f t="shared" si="23"/>
        <v>0.15626885483287076</v>
      </c>
      <c r="U64" s="215">
        <f t="shared" si="23"/>
        <v>1.9307348859659706E-2</v>
      </c>
      <c r="V64" s="215">
        <f t="shared" si="23"/>
        <v>7.1195848919995176E-3</v>
      </c>
      <c r="W64" s="216">
        <f>K81/$K81</f>
        <v>1</v>
      </c>
    </row>
    <row r="65" spans="1:23" x14ac:dyDescent="0.25">
      <c r="A65" s="102" t="s">
        <v>43</v>
      </c>
      <c r="B65" s="95">
        <v>0</v>
      </c>
      <c r="C65" s="95">
        <v>5</v>
      </c>
      <c r="D65" s="95">
        <v>0</v>
      </c>
      <c r="E65" s="95">
        <v>0</v>
      </c>
      <c r="F65" s="95">
        <v>6</v>
      </c>
      <c r="G65" s="95">
        <v>2</v>
      </c>
      <c r="H65" s="95">
        <v>0</v>
      </c>
      <c r="I65" s="95">
        <v>2</v>
      </c>
      <c r="J65" s="95">
        <v>3</v>
      </c>
      <c r="K65" s="95">
        <v>18</v>
      </c>
    </row>
    <row r="66" spans="1:23" x14ac:dyDescent="0.25">
      <c r="A66" s="102" t="s">
        <v>3</v>
      </c>
      <c r="B66" s="95">
        <v>1</v>
      </c>
      <c r="C66" s="95">
        <v>6</v>
      </c>
      <c r="D66" s="95">
        <v>4</v>
      </c>
      <c r="E66" s="95">
        <v>3</v>
      </c>
      <c r="F66" s="95">
        <v>12</v>
      </c>
      <c r="G66" s="95">
        <v>4</v>
      </c>
      <c r="H66" s="95">
        <v>4</v>
      </c>
      <c r="I66" s="95">
        <v>3</v>
      </c>
      <c r="J66" s="95">
        <v>2</v>
      </c>
      <c r="K66" s="95">
        <v>39</v>
      </c>
      <c r="M66" s="131" t="s">
        <v>19</v>
      </c>
      <c r="N66" s="157">
        <v>41745</v>
      </c>
      <c r="O66" s="157">
        <v>41750</v>
      </c>
      <c r="P66" s="157">
        <v>41755</v>
      </c>
      <c r="Q66" s="157">
        <v>41760</v>
      </c>
      <c r="R66" s="157">
        <v>41765</v>
      </c>
      <c r="S66" s="157">
        <v>41770</v>
      </c>
      <c r="T66" s="157">
        <v>41775</v>
      </c>
      <c r="U66" s="157">
        <v>41780</v>
      </c>
      <c r="V66" s="157">
        <v>41785</v>
      </c>
      <c r="W66" s="33" t="s">
        <v>24</v>
      </c>
    </row>
    <row r="67" spans="1:23" x14ac:dyDescent="0.25">
      <c r="A67" s="102" t="s">
        <v>4</v>
      </c>
      <c r="B67" s="95">
        <v>0</v>
      </c>
      <c r="C67" s="95">
        <v>1</v>
      </c>
      <c r="D67" s="95">
        <v>0</v>
      </c>
      <c r="E67" s="95">
        <v>3</v>
      </c>
      <c r="F67" s="95">
        <v>1</v>
      </c>
      <c r="G67" s="95">
        <v>4</v>
      </c>
      <c r="H67" s="95">
        <v>1</v>
      </c>
      <c r="I67" s="95">
        <v>1</v>
      </c>
      <c r="J67" s="95">
        <v>0</v>
      </c>
      <c r="K67" s="95">
        <v>11</v>
      </c>
      <c r="M67" s="102" t="s">
        <v>7</v>
      </c>
      <c r="N67" s="98">
        <f t="shared" ref="N67:V67" si="24">B70/$K70</f>
        <v>0</v>
      </c>
      <c r="O67" s="98">
        <f t="shared" si="24"/>
        <v>0</v>
      </c>
      <c r="P67" s="98">
        <f t="shared" si="24"/>
        <v>0</v>
      </c>
      <c r="Q67" s="98">
        <f t="shared" si="24"/>
        <v>0.10714285714285714</v>
      </c>
      <c r="R67" s="98">
        <f t="shared" si="24"/>
        <v>0.14285714285714285</v>
      </c>
      <c r="S67" s="98">
        <f t="shared" si="24"/>
        <v>7.1428571428571425E-2</v>
      </c>
      <c r="T67" s="98">
        <f t="shared" si="24"/>
        <v>0.6785714285714286</v>
      </c>
      <c r="U67" s="98">
        <f t="shared" si="24"/>
        <v>0</v>
      </c>
      <c r="V67" s="98">
        <f t="shared" si="24"/>
        <v>0</v>
      </c>
      <c r="W67" s="98">
        <f>SUM(N67:V67)</f>
        <v>1</v>
      </c>
    </row>
    <row r="68" spans="1:23" x14ac:dyDescent="0.25">
      <c r="A68" s="102" t="s">
        <v>48</v>
      </c>
      <c r="B68" s="95">
        <v>0</v>
      </c>
      <c r="C68" s="95">
        <v>0</v>
      </c>
      <c r="D68" s="95">
        <v>0</v>
      </c>
      <c r="E68" s="95">
        <v>0</v>
      </c>
      <c r="F68" s="95">
        <v>5</v>
      </c>
      <c r="G68" s="95">
        <v>0</v>
      </c>
      <c r="H68" s="95">
        <v>0</v>
      </c>
      <c r="I68" s="95">
        <v>0</v>
      </c>
      <c r="J68" s="95">
        <v>0</v>
      </c>
      <c r="K68" s="95">
        <v>5</v>
      </c>
      <c r="M68" s="102" t="s">
        <v>8</v>
      </c>
      <c r="N68" s="98">
        <f t="shared" ref="N68:V69" si="25">B75/$K75</f>
        <v>0</v>
      </c>
      <c r="O68" s="98">
        <f t="shared" si="25"/>
        <v>0</v>
      </c>
      <c r="P68" s="98">
        <f t="shared" si="25"/>
        <v>0</v>
      </c>
      <c r="Q68" s="98">
        <f t="shared" si="25"/>
        <v>0</v>
      </c>
      <c r="R68" s="98">
        <f t="shared" si="25"/>
        <v>2.564102564102564E-2</v>
      </c>
      <c r="S68" s="98">
        <f t="shared" si="25"/>
        <v>0.46153846153846156</v>
      </c>
      <c r="T68" s="98">
        <f t="shared" si="25"/>
        <v>0.30769230769230771</v>
      </c>
      <c r="U68" s="98">
        <f t="shared" si="25"/>
        <v>0.20512820512820512</v>
      </c>
      <c r="V68" s="98">
        <f t="shared" si="25"/>
        <v>0</v>
      </c>
      <c r="W68" s="98">
        <f>SUM(N68:V68)</f>
        <v>1</v>
      </c>
    </row>
    <row r="69" spans="1:23" x14ac:dyDescent="0.25">
      <c r="A69" s="102" t="s">
        <v>6</v>
      </c>
      <c r="B69" s="95">
        <v>0</v>
      </c>
      <c r="C69" s="95">
        <v>0</v>
      </c>
      <c r="D69" s="95">
        <v>0</v>
      </c>
      <c r="E69" s="95">
        <v>0</v>
      </c>
      <c r="F69" s="95">
        <v>0</v>
      </c>
      <c r="G69" s="95">
        <v>0</v>
      </c>
      <c r="H69" s="95">
        <v>0</v>
      </c>
      <c r="I69" s="95">
        <v>0</v>
      </c>
      <c r="J69" s="95">
        <v>0</v>
      </c>
      <c r="K69" s="95">
        <v>0</v>
      </c>
      <c r="M69" s="102" t="s">
        <v>9</v>
      </c>
      <c r="N69" s="98">
        <f t="shared" si="25"/>
        <v>0</v>
      </c>
      <c r="O69" s="98">
        <f t="shared" si="25"/>
        <v>0</v>
      </c>
      <c r="P69" s="98">
        <f t="shared" si="25"/>
        <v>0</v>
      </c>
      <c r="Q69" s="98">
        <f t="shared" si="25"/>
        <v>5.5897678825201323E-2</v>
      </c>
      <c r="R69" s="98">
        <f t="shared" si="25"/>
        <v>0.58739933680720036</v>
      </c>
      <c r="S69" s="98">
        <f t="shared" si="25"/>
        <v>0.31406916153481762</v>
      </c>
      <c r="T69" s="98">
        <f t="shared" si="25"/>
        <v>1.8948365703458078E-2</v>
      </c>
      <c r="U69" s="98">
        <f t="shared" si="25"/>
        <v>2.3685457129322594E-2</v>
      </c>
      <c r="V69" s="98">
        <f t="shared" si="25"/>
        <v>0</v>
      </c>
      <c r="W69" s="98">
        <f>SUM(N69:V69)</f>
        <v>0.99999999999999989</v>
      </c>
    </row>
    <row r="70" spans="1:23" x14ac:dyDescent="0.25">
      <c r="A70" s="102" t="s">
        <v>7</v>
      </c>
      <c r="B70" s="95">
        <v>0</v>
      </c>
      <c r="C70" s="95">
        <v>0</v>
      </c>
      <c r="D70" s="95">
        <v>0</v>
      </c>
      <c r="E70" s="95">
        <v>3</v>
      </c>
      <c r="F70" s="95">
        <v>4</v>
      </c>
      <c r="G70" s="95">
        <v>2</v>
      </c>
      <c r="H70" s="95">
        <v>19</v>
      </c>
      <c r="I70" s="95">
        <v>0</v>
      </c>
      <c r="J70" s="95">
        <v>0</v>
      </c>
      <c r="K70" s="95">
        <v>28</v>
      </c>
      <c r="M70" s="102" t="s">
        <v>10</v>
      </c>
      <c r="N70" s="98">
        <f t="shared" ref="N70:V70" si="26">B78/$K78</f>
        <v>0</v>
      </c>
      <c r="O70" s="98">
        <f t="shared" si="26"/>
        <v>0</v>
      </c>
      <c r="P70" s="98">
        <f t="shared" si="26"/>
        <v>0</v>
      </c>
      <c r="Q70" s="98">
        <f t="shared" si="26"/>
        <v>0</v>
      </c>
      <c r="R70" s="98">
        <f t="shared" si="26"/>
        <v>0.92329545454545459</v>
      </c>
      <c r="S70" s="98">
        <f t="shared" si="26"/>
        <v>7.6704545454545456E-2</v>
      </c>
      <c r="T70" s="98">
        <f t="shared" si="26"/>
        <v>0</v>
      </c>
      <c r="U70" s="98">
        <f t="shared" si="26"/>
        <v>0</v>
      </c>
      <c r="V70" s="98">
        <f t="shared" si="26"/>
        <v>0</v>
      </c>
      <c r="W70" s="98">
        <f>SUM(N70:V70)</f>
        <v>1</v>
      </c>
    </row>
    <row r="71" spans="1:23" x14ac:dyDescent="0.25">
      <c r="A71" s="102" t="s">
        <v>83</v>
      </c>
      <c r="B71" s="95">
        <v>0</v>
      </c>
      <c r="C71" s="95">
        <v>0</v>
      </c>
      <c r="D71" s="95">
        <v>0</v>
      </c>
      <c r="E71" s="95">
        <v>0</v>
      </c>
      <c r="F71" s="95">
        <v>0</v>
      </c>
      <c r="G71" s="95">
        <v>0</v>
      </c>
      <c r="H71" s="95">
        <v>0</v>
      </c>
      <c r="I71" s="95">
        <v>0</v>
      </c>
      <c r="J71" s="95">
        <v>0</v>
      </c>
      <c r="K71" s="95">
        <v>0</v>
      </c>
      <c r="M71" s="102" t="s">
        <v>47</v>
      </c>
      <c r="N71" s="98">
        <f t="shared" ref="N71:V71" si="27">B91/$K91</f>
        <v>0</v>
      </c>
      <c r="O71" s="98">
        <f t="shared" si="27"/>
        <v>0</v>
      </c>
      <c r="P71" s="98">
        <f t="shared" si="27"/>
        <v>0</v>
      </c>
      <c r="Q71" s="98">
        <f t="shared" si="27"/>
        <v>6.1538461538461542E-2</v>
      </c>
      <c r="R71" s="98">
        <f t="shared" si="27"/>
        <v>1.5384615384615385E-2</v>
      </c>
      <c r="S71" s="98">
        <f t="shared" si="27"/>
        <v>0.26153846153846155</v>
      </c>
      <c r="T71" s="98">
        <f t="shared" si="27"/>
        <v>0.56923076923076921</v>
      </c>
      <c r="U71" s="98">
        <f t="shared" si="27"/>
        <v>9.2307692307692313E-2</v>
      </c>
      <c r="V71" s="98">
        <f t="shared" si="27"/>
        <v>0</v>
      </c>
      <c r="W71" s="98">
        <f>SUM(N71:V71)</f>
        <v>1</v>
      </c>
    </row>
    <row r="72" spans="1:23" x14ac:dyDescent="0.25">
      <c r="A72" s="102" t="s">
        <v>50</v>
      </c>
      <c r="B72" s="95">
        <v>0</v>
      </c>
      <c r="C72" s="95">
        <v>0</v>
      </c>
      <c r="D72" s="95">
        <v>0</v>
      </c>
      <c r="E72" s="95">
        <v>0</v>
      </c>
      <c r="F72" s="95">
        <v>0</v>
      </c>
      <c r="G72" s="95">
        <v>0</v>
      </c>
      <c r="H72" s="95">
        <v>0</v>
      </c>
      <c r="I72" s="95">
        <v>0</v>
      </c>
      <c r="J72" s="95">
        <v>0</v>
      </c>
      <c r="K72" s="95">
        <v>0</v>
      </c>
      <c r="M72" s="210" t="s">
        <v>242</v>
      </c>
      <c r="N72" s="215">
        <v>1.203224642040669E-4</v>
      </c>
      <c r="O72" s="216">
        <v>1.9251594272650704E-3</v>
      </c>
      <c r="P72" s="216">
        <v>6.2567681386114784E-3</v>
      </c>
      <c r="Q72" s="216">
        <v>6.2808326314522919E-2</v>
      </c>
      <c r="R72" s="216">
        <v>0.44290699073517026</v>
      </c>
      <c r="S72" s="216">
        <v>0.30381422211526893</v>
      </c>
      <c r="T72" s="216">
        <v>0.15581759114426663</v>
      </c>
      <c r="U72" s="216">
        <v>1.9251594272650704E-2</v>
      </c>
      <c r="V72" s="216">
        <v>7.0990253880399467E-3</v>
      </c>
      <c r="W72" s="216">
        <v>1</v>
      </c>
    </row>
    <row r="73" spans="1:23" x14ac:dyDescent="0.25">
      <c r="A73" s="102" t="s">
        <v>51</v>
      </c>
      <c r="B73" s="95">
        <v>0</v>
      </c>
      <c r="C73" s="95">
        <v>0</v>
      </c>
      <c r="D73" s="95">
        <v>0</v>
      </c>
      <c r="E73" s="95">
        <v>0</v>
      </c>
      <c r="F73" s="95">
        <v>0</v>
      </c>
      <c r="G73" s="95">
        <v>0</v>
      </c>
      <c r="H73" s="95">
        <v>0</v>
      </c>
      <c r="I73" s="95">
        <v>0</v>
      </c>
      <c r="J73" s="95">
        <v>0</v>
      </c>
      <c r="K73" s="95">
        <v>0</v>
      </c>
    </row>
    <row r="74" spans="1:23" x14ac:dyDescent="0.25">
      <c r="A74" s="102" t="s">
        <v>42</v>
      </c>
      <c r="B74" s="95">
        <v>0</v>
      </c>
      <c r="C74" s="95">
        <v>0</v>
      </c>
      <c r="D74" s="95">
        <v>0</v>
      </c>
      <c r="E74" s="95">
        <v>0</v>
      </c>
      <c r="F74" s="95">
        <v>4</v>
      </c>
      <c r="G74" s="95">
        <v>0</v>
      </c>
      <c r="H74" s="95">
        <v>0</v>
      </c>
      <c r="I74" s="95">
        <v>0</v>
      </c>
      <c r="J74" s="95">
        <v>1</v>
      </c>
      <c r="K74" s="95">
        <v>5</v>
      </c>
      <c r="M74" s="131" t="s">
        <v>19</v>
      </c>
      <c r="N74" s="157">
        <v>41745</v>
      </c>
      <c r="O74" s="157">
        <v>41750</v>
      </c>
      <c r="P74" s="157">
        <v>41755</v>
      </c>
      <c r="Q74" s="157">
        <v>41760</v>
      </c>
      <c r="R74" s="157">
        <v>41765</v>
      </c>
      <c r="S74" s="157">
        <v>41770</v>
      </c>
      <c r="T74" s="157">
        <v>41775</v>
      </c>
      <c r="U74" s="157">
        <v>41780</v>
      </c>
      <c r="V74" s="157">
        <v>41785</v>
      </c>
      <c r="W74" s="33" t="s">
        <v>24</v>
      </c>
    </row>
    <row r="75" spans="1:23" x14ac:dyDescent="0.25">
      <c r="A75" s="102" t="s">
        <v>8</v>
      </c>
      <c r="B75" s="95">
        <v>0</v>
      </c>
      <c r="C75" s="95">
        <v>0</v>
      </c>
      <c r="D75" s="95">
        <v>0</v>
      </c>
      <c r="E75" s="95">
        <v>0</v>
      </c>
      <c r="F75" s="95">
        <v>1</v>
      </c>
      <c r="G75" s="95">
        <v>18</v>
      </c>
      <c r="H75" s="95">
        <v>12</v>
      </c>
      <c r="I75" s="95">
        <v>8</v>
      </c>
      <c r="J75" s="95">
        <v>0</v>
      </c>
      <c r="K75" s="95">
        <v>39</v>
      </c>
      <c r="M75" s="102" t="s">
        <v>11</v>
      </c>
      <c r="N75" s="98">
        <f t="shared" ref="N75:V78" si="28">B79/$K79</f>
        <v>0</v>
      </c>
      <c r="O75" s="98">
        <f t="shared" si="28"/>
        <v>0</v>
      </c>
      <c r="P75" s="98">
        <f t="shared" si="28"/>
        <v>4.4111160123511248E-4</v>
      </c>
      <c r="Q75" s="98">
        <f t="shared" si="28"/>
        <v>4.4111160123511246E-2</v>
      </c>
      <c r="R75" s="98">
        <f t="shared" si="28"/>
        <v>0.13277459197176886</v>
      </c>
      <c r="S75" s="98">
        <f t="shared" si="28"/>
        <v>0.55183061314512571</v>
      </c>
      <c r="T75" s="98">
        <f t="shared" si="28"/>
        <v>0.26202029113365682</v>
      </c>
      <c r="U75" s="98">
        <f t="shared" si="28"/>
        <v>8.82223202470225E-3</v>
      </c>
      <c r="V75" s="98">
        <f t="shared" si="28"/>
        <v>0</v>
      </c>
      <c r="W75" s="98">
        <f t="shared" ref="W75:W80" si="29">SUM(N75:V75)</f>
        <v>1</v>
      </c>
    </row>
    <row r="76" spans="1:23" x14ac:dyDescent="0.25">
      <c r="A76" s="102" t="s">
        <v>9</v>
      </c>
      <c r="B76" s="95">
        <v>0</v>
      </c>
      <c r="C76" s="95">
        <v>0</v>
      </c>
      <c r="D76" s="95">
        <v>0</v>
      </c>
      <c r="E76" s="95">
        <v>118</v>
      </c>
      <c r="F76" s="95">
        <v>1240</v>
      </c>
      <c r="G76" s="95">
        <v>663</v>
      </c>
      <c r="H76" s="95">
        <v>40</v>
      </c>
      <c r="I76" s="95">
        <v>50</v>
      </c>
      <c r="J76" s="95">
        <v>0</v>
      </c>
      <c r="K76" s="95">
        <v>2111</v>
      </c>
      <c r="M76" s="102" t="s">
        <v>12</v>
      </c>
      <c r="N76" s="98">
        <f t="shared" si="28"/>
        <v>0</v>
      </c>
      <c r="O76" s="98">
        <f t="shared" si="28"/>
        <v>0</v>
      </c>
      <c r="P76" s="98">
        <f t="shared" si="28"/>
        <v>0</v>
      </c>
      <c r="Q76" s="98">
        <f t="shared" si="28"/>
        <v>0.26785714285714285</v>
      </c>
      <c r="R76" s="98">
        <f t="shared" si="28"/>
        <v>1.7857142857142856E-2</v>
      </c>
      <c r="S76" s="98">
        <f t="shared" si="28"/>
        <v>0.16666666666666666</v>
      </c>
      <c r="T76" s="98">
        <f t="shared" si="28"/>
        <v>0.51190476190476186</v>
      </c>
      <c r="U76" s="98">
        <f t="shared" si="28"/>
        <v>0</v>
      </c>
      <c r="V76" s="98">
        <f t="shared" si="28"/>
        <v>3.5714285714285712E-2</v>
      </c>
      <c r="W76" s="98">
        <f t="shared" si="29"/>
        <v>0.99999999999999989</v>
      </c>
    </row>
    <row r="77" spans="1:23" x14ac:dyDescent="0.25">
      <c r="A77" s="102" t="s">
        <v>44</v>
      </c>
      <c r="B77" s="95">
        <v>0</v>
      </c>
      <c r="C77" s="95">
        <v>0</v>
      </c>
      <c r="D77" s="95">
        <v>0</v>
      </c>
      <c r="E77" s="95">
        <v>0</v>
      </c>
      <c r="F77" s="95">
        <v>4</v>
      </c>
      <c r="G77" s="95">
        <v>0</v>
      </c>
      <c r="H77" s="95">
        <v>0</v>
      </c>
      <c r="I77" s="95">
        <v>0</v>
      </c>
      <c r="J77" s="95">
        <v>2</v>
      </c>
      <c r="K77" s="95">
        <v>6</v>
      </c>
      <c r="M77" s="102" t="s">
        <v>32</v>
      </c>
      <c r="N77" s="98">
        <f t="shared" si="28"/>
        <v>0</v>
      </c>
      <c r="O77" s="98">
        <f t="shared" si="28"/>
        <v>0</v>
      </c>
      <c r="P77" s="98">
        <f t="shared" si="28"/>
        <v>0</v>
      </c>
      <c r="Q77" s="98">
        <f t="shared" si="28"/>
        <v>6.0606060606060608E-2</v>
      </c>
      <c r="R77" s="98">
        <f t="shared" si="28"/>
        <v>0</v>
      </c>
      <c r="S77" s="98">
        <f t="shared" si="28"/>
        <v>0</v>
      </c>
      <c r="T77" s="98">
        <f t="shared" si="28"/>
        <v>0.81818181818181823</v>
      </c>
      <c r="U77" s="98">
        <f t="shared" si="28"/>
        <v>0.12121212121212122</v>
      </c>
      <c r="V77" s="98">
        <f t="shared" si="28"/>
        <v>0</v>
      </c>
      <c r="W77" s="98">
        <f t="shared" si="29"/>
        <v>1</v>
      </c>
    </row>
    <row r="78" spans="1:23" x14ac:dyDescent="0.25">
      <c r="A78" s="102" t="s">
        <v>10</v>
      </c>
      <c r="B78" s="95">
        <v>0</v>
      </c>
      <c r="C78" s="95">
        <v>0</v>
      </c>
      <c r="D78" s="95">
        <v>0</v>
      </c>
      <c r="E78" s="95">
        <v>0</v>
      </c>
      <c r="F78" s="95">
        <v>325</v>
      </c>
      <c r="G78" s="95">
        <v>27</v>
      </c>
      <c r="H78" s="95">
        <v>0</v>
      </c>
      <c r="I78" s="95">
        <v>0</v>
      </c>
      <c r="J78" s="95">
        <v>0</v>
      </c>
      <c r="K78" s="95">
        <v>352</v>
      </c>
      <c r="M78" s="102" t="s">
        <v>18</v>
      </c>
      <c r="N78" s="98">
        <f t="shared" si="28"/>
        <v>0</v>
      </c>
      <c r="O78" s="98">
        <f t="shared" si="28"/>
        <v>0</v>
      </c>
      <c r="P78" s="98">
        <f t="shared" si="28"/>
        <v>0</v>
      </c>
      <c r="Q78" s="98">
        <f t="shared" si="28"/>
        <v>3.2679738562091505E-2</v>
      </c>
      <c r="R78" s="98">
        <f t="shared" si="28"/>
        <v>0.30718954248366015</v>
      </c>
      <c r="S78" s="98">
        <f t="shared" si="28"/>
        <v>9.8039215686274508E-2</v>
      </c>
      <c r="T78" s="98">
        <f t="shared" si="28"/>
        <v>0.54248366013071891</v>
      </c>
      <c r="U78" s="98">
        <f t="shared" si="28"/>
        <v>1.9607843137254902E-2</v>
      </c>
      <c r="V78" s="98">
        <f t="shared" si="28"/>
        <v>0</v>
      </c>
      <c r="W78" s="98">
        <f t="shared" si="29"/>
        <v>1</v>
      </c>
    </row>
    <row r="79" spans="1:23" x14ac:dyDescent="0.25">
      <c r="A79" s="102" t="s">
        <v>11</v>
      </c>
      <c r="B79" s="95">
        <v>0</v>
      </c>
      <c r="C79" s="95">
        <v>0</v>
      </c>
      <c r="D79" s="95">
        <v>1</v>
      </c>
      <c r="E79" s="95">
        <v>100</v>
      </c>
      <c r="F79" s="95">
        <v>301</v>
      </c>
      <c r="G79" s="95">
        <v>1251</v>
      </c>
      <c r="H79" s="95">
        <v>594</v>
      </c>
      <c r="I79" s="95">
        <v>20</v>
      </c>
      <c r="J79" s="95">
        <v>0</v>
      </c>
      <c r="K79" s="95">
        <v>2267</v>
      </c>
      <c r="M79" s="102" t="s">
        <v>13</v>
      </c>
      <c r="N79" s="98">
        <f t="shared" ref="N79:V80" si="30">B84/$K84</f>
        <v>0</v>
      </c>
      <c r="O79" s="98">
        <f t="shared" si="30"/>
        <v>0</v>
      </c>
      <c r="P79" s="98">
        <f t="shared" si="30"/>
        <v>0</v>
      </c>
      <c r="Q79" s="98">
        <f t="shared" si="30"/>
        <v>0</v>
      </c>
      <c r="R79" s="98">
        <f t="shared" si="30"/>
        <v>0</v>
      </c>
      <c r="S79" s="98">
        <f t="shared" si="30"/>
        <v>0.54545454545454541</v>
      </c>
      <c r="T79" s="98">
        <f t="shared" si="30"/>
        <v>0.45454545454545453</v>
      </c>
      <c r="U79" s="98">
        <f t="shared" si="30"/>
        <v>0</v>
      </c>
      <c r="V79" s="98">
        <f t="shared" si="30"/>
        <v>0</v>
      </c>
      <c r="W79" s="98">
        <f t="shared" si="29"/>
        <v>1</v>
      </c>
    </row>
    <row r="80" spans="1:23" x14ac:dyDescent="0.25">
      <c r="A80" s="102" t="s">
        <v>12</v>
      </c>
      <c r="B80" s="95">
        <v>0</v>
      </c>
      <c r="C80" s="95">
        <v>0</v>
      </c>
      <c r="D80" s="95">
        <v>0</v>
      </c>
      <c r="E80" s="95">
        <v>45</v>
      </c>
      <c r="F80" s="95">
        <v>3</v>
      </c>
      <c r="G80" s="95">
        <v>28</v>
      </c>
      <c r="H80" s="95">
        <v>86</v>
      </c>
      <c r="I80" s="95">
        <v>0</v>
      </c>
      <c r="J80" s="95">
        <v>6</v>
      </c>
      <c r="K80" s="95">
        <v>168</v>
      </c>
      <c r="M80" s="102" t="s">
        <v>14</v>
      </c>
      <c r="N80" s="98">
        <f t="shared" si="30"/>
        <v>0</v>
      </c>
      <c r="O80" s="98">
        <f t="shared" si="30"/>
        <v>0</v>
      </c>
      <c r="P80" s="98">
        <f t="shared" si="30"/>
        <v>1.8159806295399514E-2</v>
      </c>
      <c r="Q80" s="98">
        <f t="shared" si="30"/>
        <v>9.0799031476997583E-2</v>
      </c>
      <c r="R80" s="98">
        <f t="shared" si="30"/>
        <v>0.14769975786924938</v>
      </c>
      <c r="S80" s="98">
        <f t="shared" si="30"/>
        <v>0.48910411622276029</v>
      </c>
      <c r="T80" s="98">
        <f t="shared" si="30"/>
        <v>0.24697336561743341</v>
      </c>
      <c r="U80" s="98">
        <f t="shared" si="30"/>
        <v>6.0532687651331718E-3</v>
      </c>
      <c r="V80" s="98">
        <f t="shared" si="30"/>
        <v>1.2106537530266344E-3</v>
      </c>
      <c r="W80" s="98">
        <f t="shared" si="29"/>
        <v>1</v>
      </c>
    </row>
    <row r="81" spans="1:60" x14ac:dyDescent="0.25">
      <c r="A81" s="102" t="s">
        <v>32</v>
      </c>
      <c r="B81" s="95">
        <v>0</v>
      </c>
      <c r="C81" s="95">
        <v>0</v>
      </c>
      <c r="D81" s="95">
        <v>0</v>
      </c>
      <c r="E81" s="95">
        <v>2</v>
      </c>
      <c r="F81" s="95">
        <v>0</v>
      </c>
      <c r="G81" s="95">
        <v>0</v>
      </c>
      <c r="H81" s="95">
        <v>27</v>
      </c>
      <c r="I81" s="95">
        <v>4</v>
      </c>
      <c r="J81" s="95">
        <v>0</v>
      </c>
      <c r="K81" s="95">
        <v>33</v>
      </c>
      <c r="M81" s="210" t="s">
        <v>242</v>
      </c>
      <c r="N81" s="215">
        <v>1.203224642040669E-4</v>
      </c>
      <c r="O81" s="216">
        <v>1.9251594272650704E-3</v>
      </c>
      <c r="P81" s="216">
        <v>6.2567681386114784E-3</v>
      </c>
      <c r="Q81" s="216">
        <v>6.2808326314522919E-2</v>
      </c>
      <c r="R81" s="216">
        <v>0.44290699073517026</v>
      </c>
      <c r="S81" s="216">
        <v>0.30381422211526893</v>
      </c>
      <c r="T81" s="216">
        <v>0.15581759114426663</v>
      </c>
      <c r="U81" s="216">
        <v>1.9251594272650704E-2</v>
      </c>
      <c r="V81" s="216">
        <v>7.0990253880399467E-3</v>
      </c>
      <c r="W81" s="216">
        <v>1</v>
      </c>
    </row>
    <row r="82" spans="1:60" x14ac:dyDescent="0.25">
      <c r="A82" s="102" t="s">
        <v>18</v>
      </c>
      <c r="B82" s="95">
        <v>0</v>
      </c>
      <c r="C82" s="95">
        <v>0</v>
      </c>
      <c r="D82" s="95">
        <v>0</v>
      </c>
      <c r="E82" s="95">
        <v>10</v>
      </c>
      <c r="F82" s="95">
        <v>94</v>
      </c>
      <c r="G82" s="95">
        <v>30</v>
      </c>
      <c r="H82" s="95">
        <v>166</v>
      </c>
      <c r="I82" s="95">
        <v>6</v>
      </c>
      <c r="J82" s="95">
        <v>0</v>
      </c>
      <c r="K82" s="95">
        <v>306</v>
      </c>
    </row>
    <row r="83" spans="1:60" x14ac:dyDescent="0.25">
      <c r="A83" s="102" t="s">
        <v>46</v>
      </c>
      <c r="B83" s="95">
        <v>0</v>
      </c>
      <c r="C83" s="95">
        <v>0</v>
      </c>
      <c r="D83" s="95">
        <v>0</v>
      </c>
      <c r="E83" s="95">
        <v>0</v>
      </c>
      <c r="F83" s="95">
        <v>0</v>
      </c>
      <c r="G83" s="95">
        <v>0</v>
      </c>
      <c r="H83" s="95">
        <v>0</v>
      </c>
      <c r="I83" s="95">
        <v>0</v>
      </c>
      <c r="J83" s="95">
        <v>0</v>
      </c>
      <c r="K83" s="95">
        <v>0</v>
      </c>
      <c r="N83" s="98"/>
      <c r="O83" s="98"/>
      <c r="P83" s="98"/>
      <c r="Q83" s="98"/>
      <c r="R83" s="98"/>
      <c r="S83" s="98"/>
      <c r="T83" s="98"/>
      <c r="U83" s="98"/>
      <c r="V83" s="98"/>
      <c r="W83" s="95"/>
    </row>
    <row r="84" spans="1:60" x14ac:dyDescent="0.25">
      <c r="A84" s="102" t="s">
        <v>13</v>
      </c>
      <c r="B84" s="95">
        <v>0</v>
      </c>
      <c r="C84" s="95">
        <v>0</v>
      </c>
      <c r="D84" s="95">
        <v>0</v>
      </c>
      <c r="E84" s="95">
        <v>0</v>
      </c>
      <c r="F84" s="95">
        <v>0</v>
      </c>
      <c r="G84" s="95">
        <v>6</v>
      </c>
      <c r="H84" s="95">
        <v>5</v>
      </c>
      <c r="I84" s="95">
        <v>0</v>
      </c>
      <c r="J84" s="95">
        <v>0</v>
      </c>
      <c r="K84" s="95">
        <v>11</v>
      </c>
    </row>
    <row r="85" spans="1:60" x14ac:dyDescent="0.25">
      <c r="A85" s="102" t="s">
        <v>14</v>
      </c>
      <c r="B85" s="95">
        <v>0</v>
      </c>
      <c r="C85" s="95">
        <v>0</v>
      </c>
      <c r="D85" s="95">
        <v>15</v>
      </c>
      <c r="E85" s="95">
        <v>75</v>
      </c>
      <c r="F85" s="95">
        <v>122</v>
      </c>
      <c r="G85" s="95">
        <v>404</v>
      </c>
      <c r="H85" s="95">
        <v>204</v>
      </c>
      <c r="I85" s="95">
        <v>5</v>
      </c>
      <c r="J85" s="95">
        <v>1</v>
      </c>
      <c r="K85" s="95">
        <v>826</v>
      </c>
      <c r="N85" s="19"/>
      <c r="AW85" s="111"/>
      <c r="AX85" s="111"/>
      <c r="AY85" s="111"/>
      <c r="AZ85" s="111"/>
      <c r="BA85" s="111"/>
      <c r="BB85" s="111"/>
      <c r="BC85" s="111"/>
      <c r="BD85" s="111"/>
      <c r="BE85" s="111"/>
      <c r="BF85" s="111"/>
      <c r="BG85" s="111"/>
      <c r="BH85" s="111"/>
    </row>
    <row r="86" spans="1:60" x14ac:dyDescent="0.25">
      <c r="A86" s="102" t="s">
        <v>40</v>
      </c>
      <c r="B86" s="95">
        <v>0</v>
      </c>
      <c r="C86" s="95">
        <v>4</v>
      </c>
      <c r="D86" s="95">
        <v>0</v>
      </c>
      <c r="E86" s="95">
        <v>2</v>
      </c>
      <c r="F86" s="95">
        <v>0</v>
      </c>
      <c r="G86" s="95">
        <v>0</v>
      </c>
      <c r="H86" s="95">
        <v>0</v>
      </c>
      <c r="I86" s="95">
        <v>0</v>
      </c>
      <c r="J86" s="95">
        <v>0</v>
      </c>
      <c r="K86" s="95">
        <v>6</v>
      </c>
      <c r="N86" s="98"/>
      <c r="O86" s="98"/>
      <c r="P86" s="98"/>
      <c r="Q86" s="98"/>
      <c r="R86" s="98"/>
      <c r="S86" s="98"/>
      <c r="T86" s="98"/>
      <c r="U86" s="98"/>
      <c r="V86" s="98"/>
      <c r="W86" s="95"/>
      <c r="AW86" s="81"/>
      <c r="AX86" s="81"/>
      <c r="AY86" s="81"/>
      <c r="AZ86" s="81"/>
      <c r="BA86" s="81"/>
      <c r="BB86" s="81"/>
      <c r="BC86" s="81"/>
      <c r="BD86" s="81"/>
      <c r="BE86" s="81"/>
      <c r="BF86" s="81"/>
      <c r="BG86" s="81"/>
      <c r="BH86" s="81"/>
    </row>
    <row r="87" spans="1:60" x14ac:dyDescent="0.25">
      <c r="A87" s="102" t="s">
        <v>52</v>
      </c>
      <c r="B87" s="95">
        <v>0</v>
      </c>
      <c r="C87" s="95">
        <v>0</v>
      </c>
      <c r="D87" s="95">
        <v>0</v>
      </c>
      <c r="E87" s="95">
        <v>0</v>
      </c>
      <c r="F87" s="95">
        <v>0</v>
      </c>
      <c r="G87" s="95">
        <v>0</v>
      </c>
      <c r="H87" s="95">
        <v>0</v>
      </c>
      <c r="I87" s="95">
        <v>0</v>
      </c>
      <c r="J87" s="95">
        <v>0</v>
      </c>
      <c r="K87" s="95">
        <v>0</v>
      </c>
      <c r="N87" s="98"/>
      <c r="O87" s="98"/>
      <c r="P87" s="98"/>
      <c r="Q87" s="98"/>
      <c r="R87" s="98"/>
      <c r="S87" s="98"/>
      <c r="T87" s="98"/>
      <c r="U87" s="98"/>
      <c r="V87" s="98"/>
      <c r="W87" s="95"/>
      <c r="AW87" s="81"/>
      <c r="AX87" s="81"/>
      <c r="AY87" s="81"/>
      <c r="AZ87" s="81"/>
      <c r="BA87" s="81"/>
      <c r="BB87" s="81"/>
      <c r="BC87" s="81"/>
      <c r="BD87" s="81"/>
      <c r="BE87" s="81"/>
      <c r="BF87" s="81"/>
      <c r="BG87" s="81"/>
      <c r="BH87" s="81"/>
    </row>
    <row r="88" spans="1:60" x14ac:dyDescent="0.25">
      <c r="A88" s="102" t="s">
        <v>53</v>
      </c>
      <c r="B88" s="95">
        <v>0</v>
      </c>
      <c r="C88" s="95">
        <v>0</v>
      </c>
      <c r="D88" s="95">
        <v>0</v>
      </c>
      <c r="E88" s="95">
        <v>0</v>
      </c>
      <c r="F88" s="95">
        <v>0</v>
      </c>
      <c r="G88" s="95">
        <v>0</v>
      </c>
      <c r="H88" s="95">
        <v>0</v>
      </c>
      <c r="I88" s="95">
        <v>1</v>
      </c>
      <c r="J88" s="95">
        <v>0</v>
      </c>
      <c r="K88" s="95">
        <v>1</v>
      </c>
      <c r="N88" s="98"/>
      <c r="O88" s="98"/>
      <c r="P88" s="98"/>
      <c r="Q88" s="98"/>
      <c r="R88" s="98"/>
      <c r="S88" s="98"/>
      <c r="T88" s="98"/>
      <c r="U88" s="98"/>
      <c r="V88" s="98"/>
      <c r="W88" s="95"/>
      <c r="AW88" s="81"/>
      <c r="AX88" s="81"/>
      <c r="AY88" s="81"/>
      <c r="AZ88" s="81"/>
      <c r="BA88" s="81"/>
      <c r="BB88" s="81"/>
      <c r="BC88" s="81"/>
      <c r="BD88" s="81"/>
      <c r="BE88" s="81"/>
      <c r="BF88" s="81"/>
      <c r="BG88" s="81"/>
      <c r="BH88" s="81"/>
    </row>
    <row r="89" spans="1:60" x14ac:dyDescent="0.25">
      <c r="A89" s="102" t="s">
        <v>15</v>
      </c>
      <c r="B89" s="95">
        <v>0</v>
      </c>
      <c r="C89" s="95">
        <v>0</v>
      </c>
      <c r="D89" s="95">
        <v>0</v>
      </c>
      <c r="E89" s="95">
        <v>0</v>
      </c>
      <c r="F89" s="95">
        <v>0</v>
      </c>
      <c r="G89" s="95">
        <v>0</v>
      </c>
      <c r="H89" s="95">
        <v>0</v>
      </c>
      <c r="I89" s="95">
        <v>0</v>
      </c>
      <c r="J89" s="95">
        <v>0</v>
      </c>
      <c r="K89" s="95">
        <v>0</v>
      </c>
      <c r="N89" s="98"/>
      <c r="O89" s="98"/>
      <c r="P89" s="98"/>
      <c r="Q89" s="98"/>
      <c r="R89" s="98"/>
      <c r="S89" s="98"/>
      <c r="T89" s="98"/>
      <c r="U89" s="98"/>
      <c r="V89" s="98"/>
      <c r="W89" s="95"/>
      <c r="AW89" s="81"/>
      <c r="AX89" s="81"/>
      <c r="AY89" s="81"/>
      <c r="AZ89" s="81"/>
      <c r="BA89" s="81"/>
      <c r="BB89" s="81"/>
      <c r="BC89" s="81"/>
      <c r="BD89" s="81"/>
      <c r="BE89" s="81"/>
      <c r="BF89" s="81"/>
      <c r="BG89" s="81"/>
      <c r="BH89" s="81"/>
    </row>
    <row r="90" spans="1:60" x14ac:dyDescent="0.25">
      <c r="A90" s="102" t="s">
        <v>54</v>
      </c>
      <c r="B90" s="95">
        <v>0</v>
      </c>
      <c r="C90" s="95">
        <v>0</v>
      </c>
      <c r="D90" s="95">
        <v>0</v>
      </c>
      <c r="E90" s="95">
        <v>0</v>
      </c>
      <c r="F90" s="95">
        <v>0</v>
      </c>
      <c r="G90" s="95">
        <v>0</v>
      </c>
      <c r="H90" s="95">
        <v>0</v>
      </c>
      <c r="I90" s="95">
        <v>0</v>
      </c>
      <c r="J90" s="95">
        <v>0</v>
      </c>
      <c r="K90" s="95">
        <v>0</v>
      </c>
      <c r="N90" s="98"/>
      <c r="O90" s="98"/>
      <c r="P90" s="98"/>
      <c r="Q90" s="98"/>
      <c r="R90" s="98"/>
      <c r="S90" s="98"/>
      <c r="T90" s="98"/>
      <c r="U90" s="98"/>
      <c r="V90" s="98"/>
      <c r="W90" s="95"/>
    </row>
    <row r="91" spans="1:60" x14ac:dyDescent="0.25">
      <c r="A91" s="102" t="s">
        <v>47</v>
      </c>
      <c r="B91" s="95">
        <v>0</v>
      </c>
      <c r="C91" s="95">
        <v>0</v>
      </c>
      <c r="D91" s="95">
        <v>0</v>
      </c>
      <c r="E91" s="95">
        <v>4</v>
      </c>
      <c r="F91" s="95">
        <v>1</v>
      </c>
      <c r="G91" s="95">
        <v>17</v>
      </c>
      <c r="H91" s="95">
        <v>37</v>
      </c>
      <c r="I91" s="95">
        <v>6</v>
      </c>
      <c r="J91" s="95">
        <v>0</v>
      </c>
      <c r="K91" s="95">
        <v>65</v>
      </c>
    </row>
    <row r="92" spans="1:60" x14ac:dyDescent="0.25">
      <c r="A92" s="102" t="s">
        <v>16</v>
      </c>
      <c r="B92" s="95">
        <v>0</v>
      </c>
      <c r="C92" s="95">
        <v>0</v>
      </c>
      <c r="D92" s="95">
        <v>0</v>
      </c>
      <c r="E92" s="95">
        <v>0</v>
      </c>
      <c r="F92" s="95">
        <v>0</v>
      </c>
      <c r="G92" s="95">
        <v>0</v>
      </c>
      <c r="H92" s="95">
        <v>0</v>
      </c>
      <c r="I92" s="95">
        <v>0</v>
      </c>
      <c r="J92" s="95">
        <v>0</v>
      </c>
      <c r="K92" s="95">
        <v>0</v>
      </c>
      <c r="N92" s="98"/>
      <c r="O92" s="98"/>
      <c r="P92" s="98"/>
      <c r="Q92" s="98"/>
      <c r="R92" s="98"/>
      <c r="S92" s="98"/>
      <c r="T92" s="98"/>
      <c r="U92" s="98"/>
      <c r="V92" s="98"/>
      <c r="W92" s="95"/>
    </row>
    <row r="93" spans="1:60" x14ac:dyDescent="0.25">
      <c r="A93" s="102" t="s">
        <v>55</v>
      </c>
      <c r="B93" s="95">
        <v>0</v>
      </c>
      <c r="C93" s="95">
        <v>0</v>
      </c>
      <c r="D93" s="95">
        <v>0</v>
      </c>
      <c r="E93" s="95">
        <v>0</v>
      </c>
      <c r="F93" s="95">
        <v>0</v>
      </c>
      <c r="G93" s="95">
        <v>0</v>
      </c>
      <c r="H93" s="95">
        <v>0</v>
      </c>
      <c r="I93" s="95">
        <v>0</v>
      </c>
      <c r="J93" s="95">
        <v>0</v>
      </c>
      <c r="K93" s="95">
        <v>0</v>
      </c>
      <c r="N93" s="98"/>
      <c r="O93" s="98"/>
      <c r="P93" s="98"/>
      <c r="Q93" s="98"/>
      <c r="R93" s="98"/>
      <c r="S93" s="98"/>
      <c r="T93" s="98"/>
      <c r="U93" s="98"/>
      <c r="V93" s="98"/>
      <c r="W93" s="95"/>
    </row>
    <row r="94" spans="1:60" x14ac:dyDescent="0.25">
      <c r="A94" s="41" t="s">
        <v>17</v>
      </c>
      <c r="B94" s="117">
        <v>0</v>
      </c>
      <c r="C94" s="117">
        <v>0</v>
      </c>
      <c r="D94" s="117">
        <v>0</v>
      </c>
      <c r="E94" s="117">
        <v>0</v>
      </c>
      <c r="F94" s="117">
        <v>1500</v>
      </c>
      <c r="G94" s="117">
        <v>1</v>
      </c>
      <c r="H94" s="117">
        <v>0</v>
      </c>
      <c r="I94" s="117">
        <v>1</v>
      </c>
      <c r="J94" s="117">
        <v>1</v>
      </c>
      <c r="K94" s="117">
        <v>1503</v>
      </c>
    </row>
    <row r="95" spans="1:60" x14ac:dyDescent="0.25">
      <c r="A95" s="109" t="s">
        <v>24</v>
      </c>
      <c r="B95" s="95">
        <v>1</v>
      </c>
      <c r="C95" s="95">
        <v>16</v>
      </c>
      <c r="D95" s="95">
        <v>52</v>
      </c>
      <c r="E95" s="95">
        <v>522</v>
      </c>
      <c r="F95" s="95">
        <f>SUM(F60:F94)</f>
        <v>3666</v>
      </c>
      <c r="G95" s="95">
        <v>2525</v>
      </c>
      <c r="H95" s="95">
        <v>1295</v>
      </c>
      <c r="I95" s="95">
        <v>160</v>
      </c>
      <c r="J95" s="95">
        <v>59</v>
      </c>
      <c r="K95" s="95">
        <f>SUM(K60:K94)</f>
        <v>8287</v>
      </c>
    </row>
    <row r="96" spans="1:60" x14ac:dyDescent="0.25">
      <c r="B96" s="98"/>
      <c r="C96" s="98"/>
      <c r="D96" s="98"/>
      <c r="E96" s="98"/>
      <c r="F96" s="221"/>
      <c r="G96" s="98"/>
      <c r="H96" s="98"/>
      <c r="I96" s="98"/>
      <c r="J96" s="98"/>
      <c r="K96" s="98"/>
    </row>
    <row r="98" spans="1:42" x14ac:dyDescent="0.25">
      <c r="A98" s="1" t="s">
        <v>172</v>
      </c>
    </row>
    <row r="99" spans="1:42" x14ac:dyDescent="0.25">
      <c r="A99" s="1" t="s">
        <v>156</v>
      </c>
    </row>
    <row r="101" spans="1:42" x14ac:dyDescent="0.25">
      <c r="A101" s="109"/>
      <c r="B101" s="166" t="s">
        <v>20</v>
      </c>
      <c r="C101" s="166"/>
      <c r="D101" s="166"/>
      <c r="E101" s="166" t="s">
        <v>21</v>
      </c>
      <c r="F101" s="166"/>
      <c r="G101" s="166"/>
      <c r="H101" s="166"/>
      <c r="I101" s="166"/>
      <c r="J101" s="166"/>
      <c r="K101" s="166"/>
      <c r="M101" s="1" t="s">
        <v>134</v>
      </c>
      <c r="W101" s="166"/>
    </row>
    <row r="102" spans="1:42" ht="15.75" x14ac:dyDescent="0.25">
      <c r="A102" s="131" t="s">
        <v>19</v>
      </c>
      <c r="B102" s="152">
        <v>17</v>
      </c>
      <c r="C102" s="152">
        <v>22</v>
      </c>
      <c r="D102" s="152">
        <v>27</v>
      </c>
      <c r="E102" s="152">
        <v>2</v>
      </c>
      <c r="F102" s="152">
        <v>7</v>
      </c>
      <c r="G102" s="152">
        <v>12</v>
      </c>
      <c r="H102" s="152">
        <v>17</v>
      </c>
      <c r="I102" s="152">
        <v>22</v>
      </c>
      <c r="J102" s="152">
        <v>27</v>
      </c>
      <c r="K102" s="115" t="s">
        <v>24</v>
      </c>
      <c r="M102" s="166"/>
      <c r="N102" s="157">
        <v>41746</v>
      </c>
      <c r="O102" s="157">
        <v>41751</v>
      </c>
      <c r="P102" s="157">
        <v>41756</v>
      </c>
      <c r="Q102" s="157">
        <v>41761</v>
      </c>
      <c r="R102" s="157">
        <v>41766</v>
      </c>
      <c r="S102" s="157">
        <v>41771</v>
      </c>
      <c r="T102" s="157">
        <v>41776</v>
      </c>
      <c r="U102" s="157">
        <v>41781</v>
      </c>
      <c r="V102" s="157">
        <v>41786</v>
      </c>
      <c r="W102" s="108" t="s">
        <v>24</v>
      </c>
      <c r="AL102" s="174" t="s">
        <v>72</v>
      </c>
      <c r="AM102" s="175" t="s">
        <v>181</v>
      </c>
      <c r="AN102" s="176" t="s">
        <v>182</v>
      </c>
      <c r="AO102" s="175" t="s">
        <v>183</v>
      </c>
      <c r="AP102" s="176" t="s">
        <v>184</v>
      </c>
    </row>
    <row r="103" spans="1:42" ht="16.5" thickBot="1" x14ac:dyDescent="0.3">
      <c r="A103" s="102" t="s">
        <v>1</v>
      </c>
      <c r="B103" s="95">
        <v>0</v>
      </c>
      <c r="C103" s="95">
        <v>0</v>
      </c>
      <c r="D103" s="95">
        <v>3</v>
      </c>
      <c r="E103" s="95">
        <v>10</v>
      </c>
      <c r="F103" s="95">
        <v>45</v>
      </c>
      <c r="G103" s="95">
        <v>64</v>
      </c>
      <c r="H103" s="95">
        <v>52</v>
      </c>
      <c r="I103" s="95">
        <v>34</v>
      </c>
      <c r="J103" s="95">
        <v>43</v>
      </c>
      <c r="K103" s="95">
        <v>251</v>
      </c>
      <c r="M103" s="25" t="s">
        <v>1</v>
      </c>
      <c r="N103" s="98">
        <f t="shared" ref="N103:V103" si="31">B103/$K103</f>
        <v>0</v>
      </c>
      <c r="O103" s="98">
        <f t="shared" si="31"/>
        <v>0</v>
      </c>
      <c r="P103" s="98">
        <f t="shared" si="31"/>
        <v>1.1952191235059761E-2</v>
      </c>
      <c r="Q103" s="98">
        <f t="shared" si="31"/>
        <v>3.9840637450199202E-2</v>
      </c>
      <c r="R103" s="98">
        <f t="shared" si="31"/>
        <v>0.17928286852589642</v>
      </c>
      <c r="S103" s="98">
        <f t="shared" si="31"/>
        <v>0.2549800796812749</v>
      </c>
      <c r="T103" s="98">
        <f t="shared" si="31"/>
        <v>0.20717131474103587</v>
      </c>
      <c r="U103" s="98">
        <f t="shared" si="31"/>
        <v>0.13545816733067728</v>
      </c>
      <c r="V103" s="98">
        <f t="shared" si="31"/>
        <v>0.17131474103585656</v>
      </c>
      <c r="W103" s="100">
        <f t="shared" ref="W103:W120" si="32">SUM(N103:V103)</f>
        <v>1</v>
      </c>
      <c r="AL103" s="177" t="s">
        <v>185</v>
      </c>
      <c r="AM103" s="178" t="s">
        <v>186</v>
      </c>
      <c r="AN103" s="178" t="s">
        <v>187</v>
      </c>
      <c r="AO103" s="178" t="s">
        <v>188</v>
      </c>
      <c r="AP103" s="179" t="s">
        <v>189</v>
      </c>
    </row>
    <row r="104" spans="1:42" ht="16.5" thickBot="1" x14ac:dyDescent="0.3">
      <c r="A104" s="102" t="s">
        <v>49</v>
      </c>
      <c r="B104" s="95">
        <v>0</v>
      </c>
      <c r="C104" s="95">
        <v>0</v>
      </c>
      <c r="D104" s="95">
        <v>0</v>
      </c>
      <c r="E104" s="95">
        <v>0</v>
      </c>
      <c r="F104" s="95">
        <v>0</v>
      </c>
      <c r="G104" s="95">
        <v>0</v>
      </c>
      <c r="H104" s="95">
        <v>0</v>
      </c>
      <c r="I104" s="95">
        <v>0</v>
      </c>
      <c r="J104" s="95">
        <v>0</v>
      </c>
      <c r="K104" s="95">
        <v>0</v>
      </c>
      <c r="M104" s="25" t="s">
        <v>41</v>
      </c>
      <c r="N104" s="98">
        <f t="shared" ref="N104:V105" si="33">B106/$K106</f>
        <v>0</v>
      </c>
      <c r="O104" s="98">
        <f t="shared" si="33"/>
        <v>0</v>
      </c>
      <c r="P104" s="98">
        <f t="shared" si="33"/>
        <v>0.76470588235294112</v>
      </c>
      <c r="Q104" s="98">
        <f t="shared" si="33"/>
        <v>0.23529411764705882</v>
      </c>
      <c r="R104" s="98">
        <f t="shared" si="33"/>
        <v>0</v>
      </c>
      <c r="S104" s="98">
        <f t="shared" si="33"/>
        <v>0</v>
      </c>
      <c r="T104" s="98">
        <f t="shared" si="33"/>
        <v>0</v>
      </c>
      <c r="U104" s="98">
        <f t="shared" si="33"/>
        <v>0</v>
      </c>
      <c r="V104" s="98">
        <f t="shared" si="33"/>
        <v>0</v>
      </c>
      <c r="W104" s="100">
        <f t="shared" si="32"/>
        <v>1</v>
      </c>
      <c r="AL104" s="180" t="s">
        <v>190</v>
      </c>
      <c r="AM104" s="178" t="s">
        <v>191</v>
      </c>
      <c r="AN104" s="178" t="s">
        <v>192</v>
      </c>
      <c r="AO104" s="178" t="s">
        <v>193</v>
      </c>
      <c r="AP104" s="179" t="s">
        <v>194</v>
      </c>
    </row>
    <row r="105" spans="1:42" ht="16.5" thickBot="1" x14ac:dyDescent="0.3">
      <c r="A105" s="102" t="s">
        <v>45</v>
      </c>
      <c r="B105" s="95">
        <v>0</v>
      </c>
      <c r="C105" s="95">
        <v>0</v>
      </c>
      <c r="D105" s="95">
        <v>0</v>
      </c>
      <c r="E105" s="95">
        <v>0</v>
      </c>
      <c r="F105" s="95">
        <v>0</v>
      </c>
      <c r="G105" s="95">
        <v>0</v>
      </c>
      <c r="H105" s="95">
        <v>0</v>
      </c>
      <c r="I105" s="95">
        <v>0</v>
      </c>
      <c r="J105" s="95">
        <v>0</v>
      </c>
      <c r="K105" s="95">
        <v>0</v>
      </c>
      <c r="M105" s="25" t="s">
        <v>2</v>
      </c>
      <c r="N105" s="98">
        <f t="shared" si="33"/>
        <v>0</v>
      </c>
      <c r="O105" s="98">
        <f t="shared" si="33"/>
        <v>3.5087719298245612E-2</v>
      </c>
      <c r="P105" s="98">
        <f t="shared" si="33"/>
        <v>0.34210526315789475</v>
      </c>
      <c r="Q105" s="98">
        <f t="shared" si="33"/>
        <v>0.19298245614035087</v>
      </c>
      <c r="R105" s="98">
        <f t="shared" si="33"/>
        <v>0.33333333333333331</v>
      </c>
      <c r="S105" s="98">
        <f t="shared" si="33"/>
        <v>7.8947368421052627E-2</v>
      </c>
      <c r="T105" s="98">
        <f t="shared" si="33"/>
        <v>1.7543859649122806E-2</v>
      </c>
      <c r="U105" s="98">
        <f t="shared" si="33"/>
        <v>0</v>
      </c>
      <c r="V105" s="98">
        <f t="shared" si="33"/>
        <v>0</v>
      </c>
      <c r="W105" s="100">
        <f t="shared" si="32"/>
        <v>1</v>
      </c>
      <c r="AL105" s="180" t="s">
        <v>195</v>
      </c>
      <c r="AM105" s="178" t="s">
        <v>196</v>
      </c>
      <c r="AN105" s="178" t="s">
        <v>194</v>
      </c>
      <c r="AO105" s="178" t="s">
        <v>197</v>
      </c>
      <c r="AP105" s="179" t="s">
        <v>187</v>
      </c>
    </row>
    <row r="106" spans="1:42" ht="16.5" thickBot="1" x14ac:dyDescent="0.3">
      <c r="A106" s="102" t="s">
        <v>41</v>
      </c>
      <c r="B106" s="95">
        <v>0</v>
      </c>
      <c r="C106" s="95">
        <v>0</v>
      </c>
      <c r="D106" s="95">
        <v>13</v>
      </c>
      <c r="E106" s="95">
        <v>4</v>
      </c>
      <c r="F106" s="95">
        <v>0</v>
      </c>
      <c r="G106" s="95">
        <v>0</v>
      </c>
      <c r="H106" s="95">
        <v>0</v>
      </c>
      <c r="I106" s="95">
        <v>0</v>
      </c>
      <c r="J106" s="95">
        <v>0</v>
      </c>
      <c r="K106" s="95">
        <v>17</v>
      </c>
      <c r="M106" s="25" t="s">
        <v>3</v>
      </c>
      <c r="N106" s="98">
        <f t="shared" ref="N106:V106" si="34">B109/$K109</f>
        <v>0</v>
      </c>
      <c r="O106" s="98">
        <f t="shared" si="34"/>
        <v>0.125</v>
      </c>
      <c r="P106" s="98">
        <f t="shared" si="34"/>
        <v>8.3333333333333329E-2</v>
      </c>
      <c r="Q106" s="98">
        <f t="shared" si="34"/>
        <v>0.25</v>
      </c>
      <c r="R106" s="98">
        <f t="shared" si="34"/>
        <v>0</v>
      </c>
      <c r="S106" s="98">
        <f t="shared" si="34"/>
        <v>0.16666666666666666</v>
      </c>
      <c r="T106" s="98">
        <f t="shared" si="34"/>
        <v>0</v>
      </c>
      <c r="U106" s="98">
        <f t="shared" si="34"/>
        <v>0.29166666666666669</v>
      </c>
      <c r="V106" s="98">
        <f t="shared" si="34"/>
        <v>8.3333333333333329E-2</v>
      </c>
      <c r="W106" s="100">
        <f t="shared" si="32"/>
        <v>1</v>
      </c>
      <c r="AL106" s="180" t="s">
        <v>198</v>
      </c>
      <c r="AM106" s="178" t="s">
        <v>199</v>
      </c>
      <c r="AN106" s="178" t="s">
        <v>200</v>
      </c>
      <c r="AO106" s="178" t="s">
        <v>201</v>
      </c>
      <c r="AP106" s="179" t="s">
        <v>202</v>
      </c>
    </row>
    <row r="107" spans="1:42" x14ac:dyDescent="0.25">
      <c r="A107" s="102" t="s">
        <v>2</v>
      </c>
      <c r="B107" s="95">
        <v>0</v>
      </c>
      <c r="C107" s="95">
        <v>4</v>
      </c>
      <c r="D107" s="95">
        <v>39</v>
      </c>
      <c r="E107" s="95">
        <v>22</v>
      </c>
      <c r="F107" s="95">
        <v>38</v>
      </c>
      <c r="G107" s="95">
        <v>9</v>
      </c>
      <c r="H107" s="95">
        <v>2</v>
      </c>
      <c r="I107" s="95">
        <v>0</v>
      </c>
      <c r="J107" s="95">
        <v>0</v>
      </c>
      <c r="K107" s="95">
        <v>114</v>
      </c>
      <c r="M107" s="25" t="s">
        <v>7</v>
      </c>
      <c r="N107" s="98">
        <f t="shared" ref="N107:V107" si="35">B113/$K113</f>
        <v>0</v>
      </c>
      <c r="O107" s="98">
        <f t="shared" si="35"/>
        <v>0</v>
      </c>
      <c r="P107" s="98">
        <f t="shared" si="35"/>
        <v>0</v>
      </c>
      <c r="Q107" s="98">
        <f t="shared" si="35"/>
        <v>7.6923076923076927E-2</v>
      </c>
      <c r="R107" s="98">
        <f t="shared" si="35"/>
        <v>0.46153846153846156</v>
      </c>
      <c r="S107" s="98">
        <f t="shared" si="35"/>
        <v>3.8461538461538464E-2</v>
      </c>
      <c r="T107" s="98">
        <f t="shared" si="35"/>
        <v>3.8461538461538464E-2</v>
      </c>
      <c r="U107" s="98">
        <f t="shared" si="35"/>
        <v>0.38461538461538464</v>
      </c>
      <c r="V107" s="98">
        <f t="shared" si="35"/>
        <v>0</v>
      </c>
      <c r="W107" s="100">
        <f t="shared" si="32"/>
        <v>1</v>
      </c>
    </row>
    <row r="108" spans="1:42" x14ac:dyDescent="0.25">
      <c r="A108" s="102" t="s">
        <v>43</v>
      </c>
      <c r="B108" s="95">
        <v>0</v>
      </c>
      <c r="C108" s="95">
        <v>1</v>
      </c>
      <c r="D108" s="95">
        <v>0</v>
      </c>
      <c r="E108" s="95">
        <v>0</v>
      </c>
      <c r="F108" s="95">
        <v>2</v>
      </c>
      <c r="G108" s="95">
        <v>0</v>
      </c>
      <c r="H108" s="95">
        <v>2</v>
      </c>
      <c r="I108" s="95">
        <v>1</v>
      </c>
      <c r="J108" s="95">
        <v>2</v>
      </c>
      <c r="K108" s="95">
        <v>8</v>
      </c>
      <c r="M108" s="25" t="s">
        <v>8</v>
      </c>
      <c r="N108" s="98">
        <f t="shared" ref="N108:V109" si="36">B118/$K118</f>
        <v>0</v>
      </c>
      <c r="O108" s="98">
        <f t="shared" si="36"/>
        <v>0</v>
      </c>
      <c r="P108" s="98">
        <f t="shared" si="36"/>
        <v>0</v>
      </c>
      <c r="Q108" s="98">
        <f t="shared" si="36"/>
        <v>0</v>
      </c>
      <c r="R108" s="98">
        <f t="shared" si="36"/>
        <v>0</v>
      </c>
      <c r="S108" s="98">
        <f t="shared" si="36"/>
        <v>0.38461538461538464</v>
      </c>
      <c r="T108" s="98">
        <f t="shared" si="36"/>
        <v>0.51282051282051277</v>
      </c>
      <c r="U108" s="98">
        <f t="shared" si="36"/>
        <v>2.564102564102564E-2</v>
      </c>
      <c r="V108" s="98">
        <f t="shared" si="36"/>
        <v>7.6923076923076927E-2</v>
      </c>
      <c r="W108" s="100">
        <f t="shared" si="32"/>
        <v>1</v>
      </c>
    </row>
    <row r="109" spans="1:42" x14ac:dyDescent="0.25">
      <c r="A109" s="102" t="s">
        <v>3</v>
      </c>
      <c r="B109" s="95">
        <v>0</v>
      </c>
      <c r="C109" s="95">
        <v>3</v>
      </c>
      <c r="D109" s="95">
        <v>2</v>
      </c>
      <c r="E109" s="95">
        <v>6</v>
      </c>
      <c r="F109" s="95">
        <v>0</v>
      </c>
      <c r="G109" s="95">
        <v>4</v>
      </c>
      <c r="H109" s="95">
        <v>0</v>
      </c>
      <c r="I109" s="95">
        <v>7</v>
      </c>
      <c r="J109" s="95">
        <v>2</v>
      </c>
      <c r="K109" s="95">
        <v>24</v>
      </c>
      <c r="M109" s="25" t="s">
        <v>9</v>
      </c>
      <c r="N109" s="98">
        <f t="shared" si="36"/>
        <v>0</v>
      </c>
      <c r="O109" s="98">
        <f t="shared" si="36"/>
        <v>1.5128593040847202E-3</v>
      </c>
      <c r="P109" s="98">
        <f t="shared" si="36"/>
        <v>2.2692889561270802E-3</v>
      </c>
      <c r="Q109" s="98">
        <f t="shared" si="36"/>
        <v>6.0514372163388806E-2</v>
      </c>
      <c r="R109" s="98">
        <f t="shared" si="36"/>
        <v>0.33207261724659609</v>
      </c>
      <c r="S109" s="98">
        <f t="shared" si="36"/>
        <v>0.30181543116490167</v>
      </c>
      <c r="T109" s="98">
        <f t="shared" si="36"/>
        <v>0.1043872919818457</v>
      </c>
      <c r="U109" s="98">
        <f t="shared" si="36"/>
        <v>0.18229954614220878</v>
      </c>
      <c r="V109" s="98">
        <f t="shared" si="36"/>
        <v>1.5128593040847202E-2</v>
      </c>
      <c r="W109" s="100">
        <f t="shared" si="32"/>
        <v>1</v>
      </c>
    </row>
    <row r="110" spans="1:42" x14ac:dyDescent="0.25">
      <c r="A110" s="102" t="s">
        <v>4</v>
      </c>
      <c r="B110" s="95">
        <v>0</v>
      </c>
      <c r="C110" s="95">
        <v>0</v>
      </c>
      <c r="D110" s="95">
        <v>0</v>
      </c>
      <c r="E110" s="95">
        <v>0</v>
      </c>
      <c r="F110" s="95">
        <v>0</v>
      </c>
      <c r="G110" s="95">
        <v>0</v>
      </c>
      <c r="H110" s="95">
        <v>4</v>
      </c>
      <c r="I110" s="95">
        <v>0</v>
      </c>
      <c r="J110" s="95">
        <v>0</v>
      </c>
      <c r="K110" s="95">
        <v>4</v>
      </c>
      <c r="M110" s="25" t="s">
        <v>10</v>
      </c>
      <c r="N110" s="98">
        <f t="shared" ref="N110:V114" si="37">B121/$K121</f>
        <v>0</v>
      </c>
      <c r="O110" s="98">
        <f t="shared" si="37"/>
        <v>0</v>
      </c>
      <c r="P110" s="98">
        <f t="shared" si="37"/>
        <v>1.7857142857142856E-2</v>
      </c>
      <c r="Q110" s="98">
        <f t="shared" si="37"/>
        <v>7.1428571428571425E-2</v>
      </c>
      <c r="R110" s="98">
        <f t="shared" si="37"/>
        <v>0.26785714285714285</v>
      </c>
      <c r="S110" s="98">
        <f t="shared" si="37"/>
        <v>0.6071428571428571</v>
      </c>
      <c r="T110" s="98">
        <f t="shared" si="37"/>
        <v>1.7857142857142856E-2</v>
      </c>
      <c r="U110" s="98">
        <f t="shared" si="37"/>
        <v>0</v>
      </c>
      <c r="V110" s="98">
        <f t="shared" si="37"/>
        <v>1.7857142857142856E-2</v>
      </c>
      <c r="W110" s="100">
        <f t="shared" si="32"/>
        <v>1</v>
      </c>
    </row>
    <row r="111" spans="1:42" x14ac:dyDescent="0.25">
      <c r="A111" s="102" t="s">
        <v>48</v>
      </c>
      <c r="B111" s="95">
        <v>0</v>
      </c>
      <c r="C111" s="95">
        <v>0</v>
      </c>
      <c r="D111" s="95">
        <v>0</v>
      </c>
      <c r="E111" s="95">
        <v>0</v>
      </c>
      <c r="F111" s="95">
        <v>0</v>
      </c>
      <c r="G111" s="95">
        <v>0</v>
      </c>
      <c r="H111" s="95">
        <v>0</v>
      </c>
      <c r="I111" s="95">
        <v>0</v>
      </c>
      <c r="J111" s="95">
        <v>0</v>
      </c>
      <c r="K111" s="95">
        <v>0</v>
      </c>
      <c r="M111" s="25" t="s">
        <v>11</v>
      </c>
      <c r="N111" s="98">
        <f t="shared" si="37"/>
        <v>0</v>
      </c>
      <c r="O111" s="98">
        <f t="shared" si="37"/>
        <v>0</v>
      </c>
      <c r="P111" s="98">
        <f t="shared" si="37"/>
        <v>1.525E-2</v>
      </c>
      <c r="Q111" s="98">
        <f t="shared" si="37"/>
        <v>7.0250000000000007E-2</v>
      </c>
      <c r="R111" s="98">
        <f t="shared" si="37"/>
        <v>0.52725</v>
      </c>
      <c r="S111" s="98">
        <f t="shared" si="37"/>
        <v>0.29349999999999998</v>
      </c>
      <c r="T111" s="98">
        <f t="shared" si="37"/>
        <v>8.8249999999999995E-2</v>
      </c>
      <c r="U111" s="98">
        <f t="shared" si="37"/>
        <v>5.0000000000000001E-3</v>
      </c>
      <c r="V111" s="98">
        <f t="shared" si="37"/>
        <v>5.0000000000000001E-4</v>
      </c>
      <c r="W111" s="100">
        <f t="shared" si="32"/>
        <v>0.99999999999999989</v>
      </c>
    </row>
    <row r="112" spans="1:42" x14ac:dyDescent="0.25">
      <c r="A112" s="102" t="s">
        <v>6</v>
      </c>
      <c r="B112" s="95">
        <v>0</v>
      </c>
      <c r="C112" s="95">
        <v>0</v>
      </c>
      <c r="D112" s="95">
        <v>0</v>
      </c>
      <c r="E112" s="95">
        <v>0</v>
      </c>
      <c r="F112" s="95">
        <v>0</v>
      </c>
      <c r="G112" s="95">
        <v>0</v>
      </c>
      <c r="H112" s="95">
        <v>0</v>
      </c>
      <c r="I112" s="95">
        <v>0</v>
      </c>
      <c r="J112" s="95">
        <v>0</v>
      </c>
      <c r="K112" s="95">
        <v>0</v>
      </c>
      <c r="M112" s="25" t="s">
        <v>12</v>
      </c>
      <c r="N112" s="98">
        <f t="shared" si="37"/>
        <v>0</v>
      </c>
      <c r="O112" s="98">
        <f t="shared" si="37"/>
        <v>0</v>
      </c>
      <c r="P112" s="98">
        <f t="shared" si="37"/>
        <v>0</v>
      </c>
      <c r="Q112" s="98">
        <f t="shared" si="37"/>
        <v>0.10256410256410256</v>
      </c>
      <c r="R112" s="98">
        <f t="shared" si="37"/>
        <v>0.40512820512820513</v>
      </c>
      <c r="S112" s="98">
        <f t="shared" si="37"/>
        <v>6.1538461538461542E-2</v>
      </c>
      <c r="T112" s="98">
        <f t="shared" si="37"/>
        <v>0.11794871794871795</v>
      </c>
      <c r="U112" s="98">
        <f t="shared" si="37"/>
        <v>0.31282051282051282</v>
      </c>
      <c r="V112" s="98">
        <f t="shared" si="37"/>
        <v>0</v>
      </c>
      <c r="W112" s="100">
        <f t="shared" si="32"/>
        <v>1</v>
      </c>
    </row>
    <row r="113" spans="1:23" x14ac:dyDescent="0.25">
      <c r="A113" s="102" t="s">
        <v>7</v>
      </c>
      <c r="B113" s="95">
        <v>0</v>
      </c>
      <c r="C113" s="95">
        <v>0</v>
      </c>
      <c r="D113" s="95">
        <v>0</v>
      </c>
      <c r="E113" s="95">
        <v>2</v>
      </c>
      <c r="F113" s="95">
        <v>12</v>
      </c>
      <c r="G113" s="95">
        <v>1</v>
      </c>
      <c r="H113" s="95">
        <v>1</v>
      </c>
      <c r="I113" s="95">
        <v>10</v>
      </c>
      <c r="J113" s="95">
        <v>0</v>
      </c>
      <c r="K113" s="95">
        <v>26</v>
      </c>
      <c r="M113" s="25" t="s">
        <v>32</v>
      </c>
      <c r="N113" s="98">
        <f t="shared" si="37"/>
        <v>0</v>
      </c>
      <c r="O113" s="98">
        <f t="shared" si="37"/>
        <v>0</v>
      </c>
      <c r="P113" s="98">
        <f t="shared" si="37"/>
        <v>0</v>
      </c>
      <c r="Q113" s="98">
        <f t="shared" si="37"/>
        <v>7.6923076923076927E-2</v>
      </c>
      <c r="R113" s="98">
        <f t="shared" si="37"/>
        <v>0</v>
      </c>
      <c r="S113" s="98">
        <f t="shared" si="37"/>
        <v>0</v>
      </c>
      <c r="T113" s="98">
        <f t="shared" si="37"/>
        <v>0.84615384615384615</v>
      </c>
      <c r="U113" s="98">
        <f t="shared" si="37"/>
        <v>7.6923076923076927E-2</v>
      </c>
      <c r="V113" s="98">
        <f t="shared" si="37"/>
        <v>0</v>
      </c>
      <c r="W113" s="100">
        <f t="shared" si="32"/>
        <v>1</v>
      </c>
    </row>
    <row r="114" spans="1:23" x14ac:dyDescent="0.25">
      <c r="A114" s="102" t="s">
        <v>83</v>
      </c>
      <c r="B114" s="95">
        <v>0</v>
      </c>
      <c r="C114" s="95">
        <v>0</v>
      </c>
      <c r="D114" s="95">
        <v>0</v>
      </c>
      <c r="E114" s="95">
        <v>0</v>
      </c>
      <c r="F114" s="95">
        <v>0</v>
      </c>
      <c r="G114" s="95">
        <v>0</v>
      </c>
      <c r="H114" s="95">
        <v>0</v>
      </c>
      <c r="I114" s="95">
        <v>0</v>
      </c>
      <c r="J114" s="95">
        <v>0</v>
      </c>
      <c r="K114" s="95">
        <v>0</v>
      </c>
      <c r="M114" s="25" t="s">
        <v>18</v>
      </c>
      <c r="N114" s="98">
        <f t="shared" si="37"/>
        <v>0</v>
      </c>
      <c r="O114" s="98">
        <f t="shared" si="37"/>
        <v>0</v>
      </c>
      <c r="P114" s="98">
        <f t="shared" si="37"/>
        <v>8.1053698074974676E-3</v>
      </c>
      <c r="Q114" s="98">
        <f t="shared" si="37"/>
        <v>0.10435663627152988</v>
      </c>
      <c r="R114" s="98">
        <f t="shared" si="37"/>
        <v>0.77507598784194531</v>
      </c>
      <c r="S114" s="98">
        <f t="shared" si="37"/>
        <v>6.1803444782168183E-2</v>
      </c>
      <c r="T114" s="98">
        <f t="shared" si="37"/>
        <v>5.0658561296859167E-2</v>
      </c>
      <c r="U114" s="98">
        <f t="shared" si="37"/>
        <v>0</v>
      </c>
      <c r="V114" s="98">
        <f t="shared" si="37"/>
        <v>0</v>
      </c>
      <c r="W114" s="100">
        <f t="shared" si="32"/>
        <v>1</v>
      </c>
    </row>
    <row r="115" spans="1:23" x14ac:dyDescent="0.25">
      <c r="A115" s="102" t="s">
        <v>50</v>
      </c>
      <c r="B115" s="95">
        <v>0</v>
      </c>
      <c r="C115" s="95">
        <v>0</v>
      </c>
      <c r="D115" s="95">
        <v>0</v>
      </c>
      <c r="E115" s="95">
        <v>0</v>
      </c>
      <c r="F115" s="95">
        <v>0</v>
      </c>
      <c r="G115" s="95">
        <v>0</v>
      </c>
      <c r="H115" s="95">
        <v>0</v>
      </c>
      <c r="I115" s="95">
        <v>0</v>
      </c>
      <c r="J115" s="95">
        <v>0</v>
      </c>
      <c r="K115" s="95">
        <v>0</v>
      </c>
      <c r="M115" s="25" t="s">
        <v>13</v>
      </c>
      <c r="N115" s="98">
        <f t="shared" ref="N115:V116" si="38">B127/$K127</f>
        <v>0</v>
      </c>
      <c r="O115" s="98">
        <f t="shared" si="38"/>
        <v>0</v>
      </c>
      <c r="P115" s="98">
        <f t="shared" si="38"/>
        <v>0</v>
      </c>
      <c r="Q115" s="98">
        <f t="shared" si="38"/>
        <v>0</v>
      </c>
      <c r="R115" s="98">
        <f t="shared" si="38"/>
        <v>0</v>
      </c>
      <c r="S115" s="98">
        <f t="shared" si="38"/>
        <v>0</v>
      </c>
      <c r="T115" s="98">
        <f t="shared" si="38"/>
        <v>1.020408163265306E-2</v>
      </c>
      <c r="U115" s="98">
        <f t="shared" si="38"/>
        <v>0.98979591836734693</v>
      </c>
      <c r="V115" s="98">
        <f t="shared" si="38"/>
        <v>0</v>
      </c>
      <c r="W115" s="100">
        <f t="shared" si="32"/>
        <v>1</v>
      </c>
    </row>
    <row r="116" spans="1:23" x14ac:dyDescent="0.25">
      <c r="A116" s="102" t="s">
        <v>51</v>
      </c>
      <c r="B116" s="95">
        <v>0</v>
      </c>
      <c r="C116" s="95">
        <v>0</v>
      </c>
      <c r="D116" s="95">
        <v>0</v>
      </c>
      <c r="E116" s="95">
        <v>3</v>
      </c>
      <c r="F116" s="95">
        <v>0</v>
      </c>
      <c r="G116" s="95">
        <v>0</v>
      </c>
      <c r="H116" s="95">
        <v>0</v>
      </c>
      <c r="I116" s="95">
        <v>0</v>
      </c>
      <c r="J116" s="95">
        <v>0</v>
      </c>
      <c r="K116" s="95">
        <v>3</v>
      </c>
      <c r="M116" s="25" t="s">
        <v>14</v>
      </c>
      <c r="N116" s="98">
        <f t="shared" si="38"/>
        <v>1.9607843137254902E-3</v>
      </c>
      <c r="O116" s="98">
        <f t="shared" si="38"/>
        <v>6.5359477124183002E-4</v>
      </c>
      <c r="P116" s="98">
        <f t="shared" si="38"/>
        <v>3.0065359477124184E-2</v>
      </c>
      <c r="Q116" s="98">
        <f t="shared" si="38"/>
        <v>0.19607843137254902</v>
      </c>
      <c r="R116" s="98">
        <f t="shared" si="38"/>
        <v>0.61830065359477127</v>
      </c>
      <c r="S116" s="98">
        <f t="shared" si="38"/>
        <v>7.2549019607843143E-2</v>
      </c>
      <c r="T116" s="98">
        <f t="shared" si="38"/>
        <v>7.0588235294117646E-2</v>
      </c>
      <c r="U116" s="98">
        <f t="shared" si="38"/>
        <v>5.8823529411764705E-3</v>
      </c>
      <c r="V116" s="98">
        <f t="shared" si="38"/>
        <v>3.9215686274509803E-3</v>
      </c>
      <c r="W116" s="100">
        <f t="shared" si="32"/>
        <v>0.99999999999999989</v>
      </c>
    </row>
    <row r="117" spans="1:23" x14ac:dyDescent="0.25">
      <c r="A117" s="102" t="s">
        <v>42</v>
      </c>
      <c r="B117" s="95">
        <v>0</v>
      </c>
      <c r="C117" s="95">
        <v>0</v>
      </c>
      <c r="D117" s="95">
        <v>0</v>
      </c>
      <c r="E117" s="95">
        <v>4</v>
      </c>
      <c r="F117" s="95">
        <v>4</v>
      </c>
      <c r="G117" s="95">
        <v>0</v>
      </c>
      <c r="H117" s="95">
        <v>0</v>
      </c>
      <c r="I117" s="95">
        <v>0</v>
      </c>
      <c r="J117" s="95">
        <v>0</v>
      </c>
      <c r="K117" s="95">
        <v>8</v>
      </c>
      <c r="M117" s="25" t="s">
        <v>15</v>
      </c>
      <c r="N117" s="98">
        <f t="shared" ref="N117:V119" si="39">B132/$K132</f>
        <v>0</v>
      </c>
      <c r="O117" s="98">
        <f t="shared" si="39"/>
        <v>0</v>
      </c>
      <c r="P117" s="98">
        <f t="shared" si="39"/>
        <v>6.6666666666666666E-2</v>
      </c>
      <c r="Q117" s="98">
        <f t="shared" si="39"/>
        <v>0.6</v>
      </c>
      <c r="R117" s="98">
        <f t="shared" si="39"/>
        <v>0</v>
      </c>
      <c r="S117" s="98">
        <f t="shared" si="39"/>
        <v>6.6666666666666666E-2</v>
      </c>
      <c r="T117" s="98">
        <f t="shared" si="39"/>
        <v>0.13333333333333333</v>
      </c>
      <c r="U117" s="98">
        <f t="shared" si="39"/>
        <v>0</v>
      </c>
      <c r="V117" s="98">
        <f t="shared" si="39"/>
        <v>0.13333333333333333</v>
      </c>
      <c r="W117" s="100">
        <f t="shared" si="32"/>
        <v>0.99999999999999989</v>
      </c>
    </row>
    <row r="118" spans="1:23" x14ac:dyDescent="0.25">
      <c r="A118" s="102" t="s">
        <v>8</v>
      </c>
      <c r="B118" s="95">
        <v>0</v>
      </c>
      <c r="C118" s="95">
        <v>0</v>
      </c>
      <c r="D118" s="95">
        <v>0</v>
      </c>
      <c r="E118" s="95">
        <v>0</v>
      </c>
      <c r="F118" s="95">
        <v>0</v>
      </c>
      <c r="G118" s="95">
        <v>15</v>
      </c>
      <c r="H118" s="95">
        <v>20</v>
      </c>
      <c r="I118" s="95">
        <v>1</v>
      </c>
      <c r="J118" s="95">
        <v>3</v>
      </c>
      <c r="K118" s="95">
        <v>39</v>
      </c>
      <c r="M118" s="25" t="s">
        <v>54</v>
      </c>
      <c r="N118" s="98">
        <f t="shared" si="39"/>
        <v>0</v>
      </c>
      <c r="O118" s="98">
        <f t="shared" si="39"/>
        <v>0</v>
      </c>
      <c r="P118" s="98">
        <f t="shared" si="39"/>
        <v>0</v>
      </c>
      <c r="Q118" s="98">
        <f t="shared" si="39"/>
        <v>0</v>
      </c>
      <c r="R118" s="98">
        <f t="shared" si="39"/>
        <v>5.5555555555555552E-2</v>
      </c>
      <c r="S118" s="98">
        <f t="shared" si="39"/>
        <v>0.55555555555555558</v>
      </c>
      <c r="T118" s="98">
        <f t="shared" si="39"/>
        <v>0.3888888888888889</v>
      </c>
      <c r="U118" s="98">
        <f t="shared" si="39"/>
        <v>0</v>
      </c>
      <c r="V118" s="98">
        <f t="shared" si="39"/>
        <v>0</v>
      </c>
      <c r="W118" s="100">
        <f t="shared" si="32"/>
        <v>1</v>
      </c>
    </row>
    <row r="119" spans="1:23" x14ac:dyDescent="0.25">
      <c r="A119" s="102" t="s">
        <v>9</v>
      </c>
      <c r="B119" s="95">
        <v>0</v>
      </c>
      <c r="C119" s="95">
        <v>4</v>
      </c>
      <c r="D119" s="95">
        <v>6</v>
      </c>
      <c r="E119" s="95">
        <v>160</v>
      </c>
      <c r="F119" s="95">
        <v>878</v>
      </c>
      <c r="G119" s="95">
        <v>798</v>
      </c>
      <c r="H119" s="95">
        <v>276</v>
      </c>
      <c r="I119" s="95">
        <v>482</v>
      </c>
      <c r="J119" s="95">
        <v>40</v>
      </c>
      <c r="K119" s="95">
        <v>2644</v>
      </c>
      <c r="M119" s="25" t="s">
        <v>47</v>
      </c>
      <c r="N119" s="98">
        <f t="shared" si="39"/>
        <v>0</v>
      </c>
      <c r="O119" s="98">
        <f t="shared" si="39"/>
        <v>0</v>
      </c>
      <c r="P119" s="98">
        <f t="shared" si="39"/>
        <v>0</v>
      </c>
      <c r="Q119" s="98">
        <f t="shared" si="39"/>
        <v>0.73469387755102045</v>
      </c>
      <c r="R119" s="98">
        <f t="shared" si="39"/>
        <v>0.14285714285714285</v>
      </c>
      <c r="S119" s="98">
        <f t="shared" si="39"/>
        <v>0.12244897959183673</v>
      </c>
      <c r="T119" s="98">
        <f t="shared" si="39"/>
        <v>0</v>
      </c>
      <c r="U119" s="98">
        <f t="shared" si="39"/>
        <v>0</v>
      </c>
      <c r="V119" s="98">
        <f t="shared" si="39"/>
        <v>0</v>
      </c>
      <c r="W119" s="100">
        <f t="shared" si="32"/>
        <v>1</v>
      </c>
    </row>
    <row r="120" spans="1:23" x14ac:dyDescent="0.25">
      <c r="A120" s="102" t="s">
        <v>44</v>
      </c>
      <c r="B120" s="95">
        <v>0</v>
      </c>
      <c r="C120" s="95">
        <v>0</v>
      </c>
      <c r="D120" s="95">
        <v>0</v>
      </c>
      <c r="E120" s="95">
        <v>0</v>
      </c>
      <c r="F120" s="95">
        <v>1</v>
      </c>
      <c r="G120" s="95">
        <v>1</v>
      </c>
      <c r="H120" s="95">
        <v>0</v>
      </c>
      <c r="I120" s="95">
        <v>0</v>
      </c>
      <c r="J120" s="95">
        <v>0</v>
      </c>
      <c r="K120" s="95">
        <v>2</v>
      </c>
      <c r="M120" s="25" t="s">
        <v>17</v>
      </c>
      <c r="N120" s="98">
        <f t="shared" ref="N120:V120" si="40">B137/$K137</f>
        <v>0</v>
      </c>
      <c r="O120" s="98">
        <f t="shared" si="40"/>
        <v>0</v>
      </c>
      <c r="P120" s="98">
        <f t="shared" si="40"/>
        <v>0</v>
      </c>
      <c r="Q120" s="98">
        <f t="shared" si="40"/>
        <v>0</v>
      </c>
      <c r="R120" s="98">
        <f t="shared" si="40"/>
        <v>0.99833666001330668</v>
      </c>
      <c r="S120" s="98">
        <f t="shared" si="40"/>
        <v>0</v>
      </c>
      <c r="T120" s="98">
        <f t="shared" si="40"/>
        <v>0</v>
      </c>
      <c r="U120" s="98">
        <f t="shared" si="40"/>
        <v>3.3266799733865603E-4</v>
      </c>
      <c r="V120" s="98">
        <f t="shared" si="40"/>
        <v>1.3306719893546241E-3</v>
      </c>
      <c r="W120" s="100">
        <f t="shared" si="32"/>
        <v>1</v>
      </c>
    </row>
    <row r="121" spans="1:23" x14ac:dyDescent="0.25">
      <c r="A121" s="102" t="s">
        <v>10</v>
      </c>
      <c r="B121" s="95">
        <v>0</v>
      </c>
      <c r="C121" s="95">
        <v>0</v>
      </c>
      <c r="D121" s="95">
        <v>1</v>
      </c>
      <c r="E121" s="95">
        <v>4</v>
      </c>
      <c r="F121" s="95">
        <v>15</v>
      </c>
      <c r="G121" s="95">
        <v>34</v>
      </c>
      <c r="H121" s="95">
        <v>1</v>
      </c>
      <c r="I121" s="95">
        <v>0</v>
      </c>
      <c r="J121" s="95">
        <v>1</v>
      </c>
      <c r="K121" s="95">
        <v>56</v>
      </c>
    </row>
    <row r="122" spans="1:23" x14ac:dyDescent="0.25">
      <c r="A122" s="102" t="s">
        <v>11</v>
      </c>
      <c r="B122" s="95">
        <v>0</v>
      </c>
      <c r="C122" s="95">
        <v>0</v>
      </c>
      <c r="D122" s="95">
        <v>61</v>
      </c>
      <c r="E122" s="95">
        <v>281</v>
      </c>
      <c r="F122" s="95">
        <v>2109</v>
      </c>
      <c r="G122" s="95">
        <v>1174</v>
      </c>
      <c r="H122" s="95">
        <v>353</v>
      </c>
      <c r="I122" s="95">
        <v>20</v>
      </c>
      <c r="J122" s="95">
        <v>2</v>
      </c>
      <c r="K122" s="95">
        <v>4000</v>
      </c>
    </row>
    <row r="123" spans="1:23" x14ac:dyDescent="0.25">
      <c r="A123" s="102" t="s">
        <v>12</v>
      </c>
      <c r="B123" s="95">
        <v>0</v>
      </c>
      <c r="C123" s="95">
        <v>0</v>
      </c>
      <c r="D123" s="95">
        <v>0</v>
      </c>
      <c r="E123" s="95">
        <v>20</v>
      </c>
      <c r="F123" s="95">
        <v>79</v>
      </c>
      <c r="G123" s="95">
        <v>12</v>
      </c>
      <c r="H123" s="95">
        <v>23</v>
      </c>
      <c r="I123" s="95">
        <v>61</v>
      </c>
      <c r="J123" s="95">
        <v>0</v>
      </c>
      <c r="K123" s="95">
        <v>195</v>
      </c>
    </row>
    <row r="124" spans="1:23" x14ac:dyDescent="0.25">
      <c r="A124" s="102" t="s">
        <v>32</v>
      </c>
      <c r="B124" s="95">
        <v>0</v>
      </c>
      <c r="C124" s="95">
        <v>0</v>
      </c>
      <c r="D124" s="95">
        <v>0</v>
      </c>
      <c r="E124" s="95">
        <v>1</v>
      </c>
      <c r="F124" s="95">
        <v>0</v>
      </c>
      <c r="G124" s="95">
        <v>0</v>
      </c>
      <c r="H124" s="95">
        <v>11</v>
      </c>
      <c r="I124" s="95">
        <v>1</v>
      </c>
      <c r="J124" s="95">
        <v>0</v>
      </c>
      <c r="K124" s="95">
        <v>13</v>
      </c>
    </row>
    <row r="125" spans="1:23" x14ac:dyDescent="0.25">
      <c r="A125" s="102" t="s">
        <v>18</v>
      </c>
      <c r="B125" s="95">
        <v>0</v>
      </c>
      <c r="C125" s="95">
        <v>0</v>
      </c>
      <c r="D125" s="95">
        <v>8</v>
      </c>
      <c r="E125" s="95">
        <v>103</v>
      </c>
      <c r="F125" s="95">
        <v>765</v>
      </c>
      <c r="G125" s="95">
        <v>61</v>
      </c>
      <c r="H125" s="95">
        <v>50</v>
      </c>
      <c r="I125" s="95">
        <v>0</v>
      </c>
      <c r="J125" s="95">
        <v>0</v>
      </c>
      <c r="K125" s="95">
        <v>987</v>
      </c>
    </row>
    <row r="126" spans="1:23" x14ac:dyDescent="0.25">
      <c r="A126" s="102" t="s">
        <v>46</v>
      </c>
      <c r="B126" s="95">
        <v>0</v>
      </c>
      <c r="C126" s="95">
        <v>0</v>
      </c>
      <c r="D126" s="95">
        <v>0</v>
      </c>
      <c r="E126" s="95">
        <v>0</v>
      </c>
      <c r="F126" s="95">
        <v>0</v>
      </c>
      <c r="G126" s="95">
        <v>0</v>
      </c>
      <c r="H126" s="95">
        <v>0</v>
      </c>
      <c r="I126" s="95">
        <v>2</v>
      </c>
      <c r="J126" s="95">
        <v>0</v>
      </c>
      <c r="K126" s="95">
        <v>2</v>
      </c>
      <c r="M126" s="25"/>
      <c r="N126" s="98"/>
      <c r="O126" s="98"/>
      <c r="P126" s="98"/>
      <c r="Q126" s="98"/>
      <c r="R126" s="98"/>
      <c r="S126" s="98"/>
      <c r="T126" s="98"/>
      <c r="U126" s="98"/>
      <c r="V126" s="98"/>
      <c r="W126" s="100"/>
    </row>
    <row r="127" spans="1:23" x14ac:dyDescent="0.25">
      <c r="A127" s="102" t="s">
        <v>13</v>
      </c>
      <c r="B127" s="95">
        <v>0</v>
      </c>
      <c r="C127" s="95">
        <v>0</v>
      </c>
      <c r="D127" s="95">
        <v>0</v>
      </c>
      <c r="E127" s="95">
        <v>0</v>
      </c>
      <c r="F127" s="95">
        <v>0</v>
      </c>
      <c r="G127" s="95">
        <v>0</v>
      </c>
      <c r="H127" s="95">
        <v>1</v>
      </c>
      <c r="I127" s="95">
        <v>97</v>
      </c>
      <c r="J127" s="95">
        <v>0</v>
      </c>
      <c r="K127" s="95">
        <v>98</v>
      </c>
    </row>
    <row r="128" spans="1:23" x14ac:dyDescent="0.25">
      <c r="A128" s="102" t="s">
        <v>14</v>
      </c>
      <c r="B128" s="95">
        <v>3</v>
      </c>
      <c r="C128" s="95">
        <v>1</v>
      </c>
      <c r="D128" s="95">
        <v>46</v>
      </c>
      <c r="E128" s="95">
        <v>300</v>
      </c>
      <c r="F128" s="95">
        <v>946</v>
      </c>
      <c r="G128" s="95">
        <v>111</v>
      </c>
      <c r="H128" s="95">
        <v>108</v>
      </c>
      <c r="I128" s="95">
        <v>9</v>
      </c>
      <c r="J128" s="95">
        <v>6</v>
      </c>
      <c r="K128" s="95">
        <v>1530</v>
      </c>
    </row>
    <row r="129" spans="1:35" x14ac:dyDescent="0.25">
      <c r="A129" s="102" t="s">
        <v>40</v>
      </c>
      <c r="B129" s="95">
        <v>0</v>
      </c>
      <c r="C129" s="95">
        <v>0</v>
      </c>
      <c r="D129" s="95">
        <v>0</v>
      </c>
      <c r="E129" s="95">
        <v>1</v>
      </c>
      <c r="F129" s="95">
        <v>0</v>
      </c>
      <c r="G129" s="95">
        <v>1</v>
      </c>
      <c r="H129" s="95">
        <v>3</v>
      </c>
      <c r="I129" s="95">
        <v>1</v>
      </c>
      <c r="J129" s="95">
        <v>0</v>
      </c>
      <c r="K129" s="95">
        <v>6</v>
      </c>
      <c r="M129" s="25"/>
      <c r="N129" s="98"/>
      <c r="O129" s="98"/>
      <c r="P129" s="98"/>
      <c r="Q129" s="98"/>
      <c r="R129" s="98"/>
      <c r="S129" s="98"/>
      <c r="T129" s="98"/>
      <c r="U129" s="98"/>
      <c r="V129" s="98"/>
      <c r="W129" s="100"/>
    </row>
    <row r="130" spans="1:35" x14ac:dyDescent="0.25">
      <c r="A130" s="102" t="s">
        <v>52</v>
      </c>
      <c r="B130" s="95">
        <v>0</v>
      </c>
      <c r="C130" s="95">
        <v>0</v>
      </c>
      <c r="D130" s="95">
        <v>0</v>
      </c>
      <c r="E130" s="95">
        <v>0</v>
      </c>
      <c r="F130" s="95">
        <v>0</v>
      </c>
      <c r="G130" s="95">
        <v>0</v>
      </c>
      <c r="H130" s="95">
        <v>0</v>
      </c>
      <c r="I130" s="95">
        <v>0</v>
      </c>
      <c r="J130" s="95">
        <v>0</v>
      </c>
      <c r="K130" s="95">
        <v>0</v>
      </c>
      <c r="M130" s="25"/>
      <c r="N130" s="98"/>
      <c r="O130" s="98"/>
      <c r="P130" s="98"/>
      <c r="Q130" s="98"/>
      <c r="R130" s="98"/>
      <c r="S130" s="98"/>
      <c r="T130" s="98"/>
      <c r="U130" s="98"/>
      <c r="V130" s="98"/>
      <c r="W130" s="100"/>
    </row>
    <row r="131" spans="1:35" x14ac:dyDescent="0.25">
      <c r="A131" s="102" t="s">
        <v>53</v>
      </c>
      <c r="B131" s="95">
        <v>0</v>
      </c>
      <c r="C131" s="95">
        <v>0</v>
      </c>
      <c r="D131" s="95">
        <v>0</v>
      </c>
      <c r="E131" s="95">
        <v>0</v>
      </c>
      <c r="F131" s="95">
        <v>0</v>
      </c>
      <c r="G131" s="95">
        <v>0</v>
      </c>
      <c r="H131" s="95">
        <v>1</v>
      </c>
      <c r="I131" s="95">
        <v>0</v>
      </c>
      <c r="J131" s="95">
        <v>0</v>
      </c>
      <c r="K131" s="95">
        <v>1</v>
      </c>
      <c r="M131" s="25"/>
      <c r="N131" s="98"/>
      <c r="O131" s="98"/>
      <c r="P131" s="98"/>
      <c r="Q131" s="98"/>
      <c r="R131" s="98"/>
      <c r="S131" s="98"/>
      <c r="T131" s="98"/>
      <c r="U131" s="98"/>
      <c r="V131" s="98"/>
      <c r="W131" s="100"/>
    </row>
    <row r="132" spans="1:35" x14ac:dyDescent="0.25">
      <c r="A132" s="102" t="s">
        <v>15</v>
      </c>
      <c r="B132" s="95">
        <v>0</v>
      </c>
      <c r="C132" s="95">
        <v>0</v>
      </c>
      <c r="D132" s="95">
        <v>1</v>
      </c>
      <c r="E132" s="95">
        <v>9</v>
      </c>
      <c r="F132" s="95">
        <v>0</v>
      </c>
      <c r="G132" s="95">
        <v>1</v>
      </c>
      <c r="H132" s="95">
        <v>2</v>
      </c>
      <c r="I132" s="95">
        <v>0</v>
      </c>
      <c r="J132" s="95">
        <v>2</v>
      </c>
      <c r="K132" s="95">
        <v>15</v>
      </c>
    </row>
    <row r="133" spans="1:35" x14ac:dyDescent="0.25">
      <c r="A133" s="102" t="s">
        <v>54</v>
      </c>
      <c r="B133" s="95">
        <v>0</v>
      </c>
      <c r="C133" s="95">
        <v>0</v>
      </c>
      <c r="D133" s="95">
        <v>0</v>
      </c>
      <c r="E133" s="95">
        <v>0</v>
      </c>
      <c r="F133" s="95">
        <v>2</v>
      </c>
      <c r="G133" s="95">
        <v>20</v>
      </c>
      <c r="H133" s="95">
        <v>14</v>
      </c>
      <c r="I133" s="95">
        <v>0</v>
      </c>
      <c r="J133" s="95">
        <v>0</v>
      </c>
      <c r="K133" s="95">
        <v>36</v>
      </c>
    </row>
    <row r="134" spans="1:35" x14ac:dyDescent="0.25">
      <c r="A134" s="102" t="s">
        <v>47</v>
      </c>
      <c r="B134" s="95">
        <v>0</v>
      </c>
      <c r="C134" s="95">
        <v>0</v>
      </c>
      <c r="D134" s="95">
        <v>0</v>
      </c>
      <c r="E134" s="95">
        <v>36</v>
      </c>
      <c r="F134" s="95">
        <v>7</v>
      </c>
      <c r="G134" s="95">
        <v>6</v>
      </c>
      <c r="H134" s="95">
        <v>0</v>
      </c>
      <c r="I134" s="95">
        <v>0</v>
      </c>
      <c r="J134" s="95">
        <v>0</v>
      </c>
      <c r="K134" s="95">
        <v>49</v>
      </c>
    </row>
    <row r="135" spans="1:35" x14ac:dyDescent="0.25">
      <c r="A135" s="102" t="s">
        <v>16</v>
      </c>
      <c r="B135" s="95">
        <v>0</v>
      </c>
      <c r="C135" s="95">
        <v>0</v>
      </c>
      <c r="D135" s="95">
        <v>0</v>
      </c>
      <c r="E135" s="95">
        <v>0</v>
      </c>
      <c r="F135" s="95">
        <v>0</v>
      </c>
      <c r="G135" s="95">
        <v>0</v>
      </c>
      <c r="H135" s="95">
        <v>0</v>
      </c>
      <c r="I135" s="95">
        <v>0</v>
      </c>
      <c r="J135" s="95">
        <v>0</v>
      </c>
      <c r="K135" s="95">
        <v>0</v>
      </c>
      <c r="M135" s="25"/>
      <c r="N135" s="98"/>
      <c r="O135" s="98"/>
      <c r="P135" s="98"/>
      <c r="Q135" s="98"/>
      <c r="R135" s="98"/>
      <c r="S135" s="98"/>
      <c r="T135" s="98"/>
      <c r="U135" s="98"/>
      <c r="V135" s="98"/>
      <c r="W135" s="100"/>
    </row>
    <row r="136" spans="1:35" x14ac:dyDescent="0.25">
      <c r="A136" s="102" t="s">
        <v>55</v>
      </c>
      <c r="B136" s="95">
        <v>0</v>
      </c>
      <c r="C136" s="95">
        <v>0</v>
      </c>
      <c r="D136" s="95">
        <v>0</v>
      </c>
      <c r="E136" s="95">
        <v>4</v>
      </c>
      <c r="F136" s="95">
        <v>0</v>
      </c>
      <c r="G136" s="95">
        <v>0</v>
      </c>
      <c r="H136" s="95">
        <v>0</v>
      </c>
      <c r="I136" s="95">
        <v>0</v>
      </c>
      <c r="J136" s="95">
        <v>1</v>
      </c>
      <c r="K136" s="95">
        <v>5</v>
      </c>
      <c r="M136" s="25"/>
      <c r="N136" s="98"/>
      <c r="O136" s="98"/>
      <c r="P136" s="98"/>
      <c r="Q136" s="98"/>
      <c r="R136" s="98"/>
      <c r="S136" s="98"/>
      <c r="T136" s="98"/>
      <c r="U136" s="98"/>
      <c r="V136" s="98"/>
      <c r="W136" s="100"/>
    </row>
    <row r="137" spans="1:35" x14ac:dyDescent="0.25">
      <c r="A137" s="41" t="s">
        <v>17</v>
      </c>
      <c r="B137" s="117">
        <v>0</v>
      </c>
      <c r="C137" s="117">
        <v>0</v>
      </c>
      <c r="D137" s="117">
        <v>0</v>
      </c>
      <c r="E137" s="117">
        <v>0</v>
      </c>
      <c r="F137" s="117">
        <v>3001</v>
      </c>
      <c r="G137" s="117">
        <v>0</v>
      </c>
      <c r="H137" s="117">
        <v>0</v>
      </c>
      <c r="I137" s="117">
        <v>1</v>
      </c>
      <c r="J137" s="117">
        <v>4</v>
      </c>
      <c r="K137" s="117">
        <v>3006</v>
      </c>
    </row>
    <row r="138" spans="1:35" x14ac:dyDescent="0.25">
      <c r="A138" s="109" t="s">
        <v>24</v>
      </c>
      <c r="B138" s="95">
        <v>3</v>
      </c>
      <c r="C138" s="95">
        <v>13</v>
      </c>
      <c r="D138" s="95">
        <v>180</v>
      </c>
      <c r="E138" s="95">
        <v>970</v>
      </c>
      <c r="F138" s="95">
        <v>7904</v>
      </c>
      <c r="G138" s="95">
        <v>2312</v>
      </c>
      <c r="H138" s="95">
        <v>924</v>
      </c>
      <c r="I138" s="95">
        <v>727</v>
      </c>
      <c r="J138" s="95">
        <v>106</v>
      </c>
      <c r="K138" s="95">
        <v>13139</v>
      </c>
      <c r="M138" s="166"/>
    </row>
    <row r="139" spans="1:35" x14ac:dyDescent="0.25">
      <c r="M139" s="25"/>
    </row>
    <row r="140" spans="1:35" x14ac:dyDescent="0.25">
      <c r="M140" s="25"/>
    </row>
    <row r="141" spans="1:35" x14ac:dyDescent="0.25">
      <c r="M141" s="25"/>
    </row>
    <row r="142" spans="1:35" x14ac:dyDescent="0.25">
      <c r="A142" s="103" t="s">
        <v>171</v>
      </c>
      <c r="B142" s="1" t="s">
        <v>20</v>
      </c>
      <c r="C142" s="1"/>
      <c r="D142" s="1"/>
      <c r="E142" s="1"/>
      <c r="F142" s="1" t="s">
        <v>21</v>
      </c>
      <c r="G142" s="1"/>
      <c r="H142" s="1"/>
      <c r="I142" s="1"/>
      <c r="J142" s="1"/>
      <c r="K142" s="1"/>
      <c r="M142" s="166" t="s">
        <v>134</v>
      </c>
      <c r="N142" s="1"/>
      <c r="O142" s="1"/>
      <c r="P142" s="1"/>
      <c r="Q142" s="1"/>
      <c r="R142" s="1"/>
      <c r="S142" s="1"/>
      <c r="T142" s="1"/>
      <c r="U142" s="1"/>
      <c r="V142" s="1"/>
      <c r="W142" s="1"/>
    </row>
    <row r="143" spans="1:35" x14ac:dyDescent="0.25">
      <c r="A143" s="131" t="s">
        <v>19</v>
      </c>
      <c r="B143" s="151">
        <v>13</v>
      </c>
      <c r="C143" s="152">
        <v>18</v>
      </c>
      <c r="D143" s="152">
        <v>23</v>
      </c>
      <c r="E143" s="152">
        <v>28</v>
      </c>
      <c r="F143" s="152">
        <v>3</v>
      </c>
      <c r="G143" s="152">
        <v>8</v>
      </c>
      <c r="H143" s="152">
        <v>13</v>
      </c>
      <c r="I143" s="152">
        <v>18</v>
      </c>
      <c r="J143" s="152">
        <v>23</v>
      </c>
      <c r="K143" s="115" t="s">
        <v>24</v>
      </c>
      <c r="M143" s="25"/>
      <c r="N143" s="157">
        <v>41377</v>
      </c>
      <c r="O143" s="157">
        <v>41382</v>
      </c>
      <c r="P143" s="157">
        <v>41387</v>
      </c>
      <c r="Q143" s="157">
        <v>41392</v>
      </c>
      <c r="R143" s="157">
        <v>41397</v>
      </c>
      <c r="S143" s="157">
        <v>41402</v>
      </c>
      <c r="T143" s="157">
        <v>41407</v>
      </c>
      <c r="U143" s="157">
        <v>41412</v>
      </c>
      <c r="V143" s="157">
        <v>41417</v>
      </c>
      <c r="W143" s="108" t="s">
        <v>24</v>
      </c>
      <c r="AI143" s="1"/>
    </row>
    <row r="144" spans="1:35" x14ac:dyDescent="0.25">
      <c r="A144" s="153" t="s">
        <v>1</v>
      </c>
      <c r="B144" s="95">
        <v>0</v>
      </c>
      <c r="C144" s="95">
        <v>0</v>
      </c>
      <c r="D144" s="95">
        <v>0</v>
      </c>
      <c r="E144" s="95">
        <v>0</v>
      </c>
      <c r="F144" s="95">
        <v>0</v>
      </c>
      <c r="G144" s="95">
        <v>14</v>
      </c>
      <c r="H144" s="95">
        <v>36</v>
      </c>
      <c r="I144" s="95">
        <v>14</v>
      </c>
      <c r="J144" s="95">
        <v>28</v>
      </c>
      <c r="K144" s="95">
        <v>92</v>
      </c>
      <c r="M144" s="25" t="s">
        <v>1</v>
      </c>
      <c r="N144" s="98">
        <f t="shared" ref="N144:W144" si="41">B144/$K144</f>
        <v>0</v>
      </c>
      <c r="O144" s="98">
        <f t="shared" si="41"/>
        <v>0</v>
      </c>
      <c r="P144" s="98">
        <f t="shared" si="41"/>
        <v>0</v>
      </c>
      <c r="Q144" s="98">
        <f t="shared" si="41"/>
        <v>0</v>
      </c>
      <c r="R144" s="98">
        <f t="shared" si="41"/>
        <v>0</v>
      </c>
      <c r="S144" s="98">
        <f t="shared" si="41"/>
        <v>0.15217391304347827</v>
      </c>
      <c r="T144" s="98">
        <f t="shared" si="41"/>
        <v>0.39130434782608697</v>
      </c>
      <c r="U144" s="98">
        <f t="shared" si="41"/>
        <v>0.15217391304347827</v>
      </c>
      <c r="V144" s="98">
        <f t="shared" si="41"/>
        <v>0.30434782608695654</v>
      </c>
      <c r="W144" s="98">
        <f t="shared" si="41"/>
        <v>1</v>
      </c>
      <c r="AI144" s="2"/>
    </row>
    <row r="145" spans="1:35" x14ac:dyDescent="0.25">
      <c r="A145" s="102" t="s">
        <v>49</v>
      </c>
      <c r="B145" s="95">
        <v>0</v>
      </c>
      <c r="C145" s="95">
        <v>0</v>
      </c>
      <c r="D145" s="95">
        <v>0</v>
      </c>
      <c r="E145" s="95">
        <v>0</v>
      </c>
      <c r="F145" s="95">
        <v>0</v>
      </c>
      <c r="G145" s="95">
        <v>0</v>
      </c>
      <c r="H145" s="95">
        <v>0</v>
      </c>
      <c r="I145" s="95">
        <v>0</v>
      </c>
      <c r="J145" s="95">
        <v>0</v>
      </c>
      <c r="K145" s="95">
        <v>0</v>
      </c>
      <c r="M145" s="25" t="s">
        <v>45</v>
      </c>
      <c r="N145" s="98">
        <f t="shared" ref="N145:W147" si="42">B146/$K146</f>
        <v>0</v>
      </c>
      <c r="O145" s="98">
        <f t="shared" si="42"/>
        <v>0</v>
      </c>
      <c r="P145" s="98">
        <f t="shared" si="42"/>
        <v>0</v>
      </c>
      <c r="Q145" s="98">
        <f t="shared" si="42"/>
        <v>0</v>
      </c>
      <c r="R145" s="98">
        <f t="shared" si="42"/>
        <v>0</v>
      </c>
      <c r="S145" s="98">
        <f t="shared" si="42"/>
        <v>0</v>
      </c>
      <c r="T145" s="98">
        <f t="shared" si="42"/>
        <v>0</v>
      </c>
      <c r="U145" s="98">
        <f t="shared" si="42"/>
        <v>1</v>
      </c>
      <c r="V145" s="98">
        <f t="shared" si="42"/>
        <v>0</v>
      </c>
      <c r="W145" s="98">
        <f t="shared" si="42"/>
        <v>1</v>
      </c>
      <c r="AI145" s="2"/>
    </row>
    <row r="146" spans="1:35" x14ac:dyDescent="0.25">
      <c r="A146" s="102" t="s">
        <v>45</v>
      </c>
      <c r="B146" s="95">
        <v>0</v>
      </c>
      <c r="C146" s="95">
        <v>0</v>
      </c>
      <c r="D146" s="95">
        <v>0</v>
      </c>
      <c r="E146" s="95">
        <v>0</v>
      </c>
      <c r="F146" s="95">
        <v>0</v>
      </c>
      <c r="G146" s="95">
        <v>0</v>
      </c>
      <c r="H146" s="95">
        <v>0</v>
      </c>
      <c r="I146" s="95">
        <v>10</v>
      </c>
      <c r="J146" s="95">
        <v>0</v>
      </c>
      <c r="K146" s="95">
        <v>10</v>
      </c>
      <c r="M146" s="25" t="s">
        <v>41</v>
      </c>
      <c r="N146" s="98">
        <f t="shared" si="42"/>
        <v>0</v>
      </c>
      <c r="O146" s="98">
        <f t="shared" si="42"/>
        <v>0</v>
      </c>
      <c r="P146" s="98">
        <f t="shared" si="42"/>
        <v>3.125E-2</v>
      </c>
      <c r="Q146" s="98">
        <f t="shared" si="42"/>
        <v>2.0833333333333332E-2</v>
      </c>
      <c r="R146" s="98">
        <f t="shared" si="42"/>
        <v>0.14583333333333334</v>
      </c>
      <c r="S146" s="98">
        <f t="shared" si="42"/>
        <v>0.39583333333333331</v>
      </c>
      <c r="T146" s="98">
        <f t="shared" si="42"/>
        <v>0.26041666666666669</v>
      </c>
      <c r="U146" s="98">
        <f t="shared" si="42"/>
        <v>0.14583333333333334</v>
      </c>
      <c r="V146" s="98">
        <f t="shared" si="42"/>
        <v>0</v>
      </c>
      <c r="W146" s="98">
        <f t="shared" si="42"/>
        <v>1</v>
      </c>
      <c r="AI146" s="2"/>
    </row>
    <row r="147" spans="1:35" x14ac:dyDescent="0.25">
      <c r="A147" s="102" t="s">
        <v>41</v>
      </c>
      <c r="B147" s="95">
        <v>0</v>
      </c>
      <c r="C147" s="95">
        <v>0</v>
      </c>
      <c r="D147" s="95">
        <v>3</v>
      </c>
      <c r="E147" s="95">
        <v>2</v>
      </c>
      <c r="F147" s="95">
        <v>14</v>
      </c>
      <c r="G147" s="95">
        <v>38</v>
      </c>
      <c r="H147" s="95">
        <v>25</v>
      </c>
      <c r="I147" s="95">
        <v>14</v>
      </c>
      <c r="J147" s="95">
        <v>0</v>
      </c>
      <c r="K147" s="95">
        <v>96</v>
      </c>
      <c r="M147" s="25" t="s">
        <v>2</v>
      </c>
      <c r="N147" s="98">
        <f t="shared" si="42"/>
        <v>0</v>
      </c>
      <c r="O147" s="98">
        <f t="shared" si="42"/>
        <v>0</v>
      </c>
      <c r="P147" s="98">
        <f t="shared" si="42"/>
        <v>7.2398190045248875E-2</v>
      </c>
      <c r="Q147" s="98">
        <f t="shared" si="42"/>
        <v>9.5022624434389136E-2</v>
      </c>
      <c r="R147" s="98">
        <f t="shared" si="42"/>
        <v>0.23529411764705882</v>
      </c>
      <c r="S147" s="98">
        <f t="shared" si="42"/>
        <v>0.42986425339366519</v>
      </c>
      <c r="T147" s="98">
        <f t="shared" si="42"/>
        <v>1.8099547511312219E-2</v>
      </c>
      <c r="U147" s="98">
        <f t="shared" si="42"/>
        <v>6.7873303167420809E-2</v>
      </c>
      <c r="V147" s="98">
        <f t="shared" si="42"/>
        <v>8.1447963800904979E-2</v>
      </c>
      <c r="W147" s="98">
        <f t="shared" si="42"/>
        <v>1</v>
      </c>
    </row>
    <row r="148" spans="1:35" x14ac:dyDescent="0.25">
      <c r="A148" s="102" t="s">
        <v>2</v>
      </c>
      <c r="B148" s="95">
        <v>0</v>
      </c>
      <c r="C148" s="95">
        <v>0</v>
      </c>
      <c r="D148" s="95">
        <v>16</v>
      </c>
      <c r="E148" s="95">
        <v>21</v>
      </c>
      <c r="F148" s="95">
        <v>52</v>
      </c>
      <c r="G148" s="95">
        <v>95</v>
      </c>
      <c r="H148" s="95">
        <v>4</v>
      </c>
      <c r="I148" s="95">
        <v>15</v>
      </c>
      <c r="J148" s="95">
        <v>18</v>
      </c>
      <c r="K148" s="95">
        <v>221</v>
      </c>
      <c r="M148" s="25" t="s">
        <v>3</v>
      </c>
      <c r="N148" s="98">
        <f t="shared" ref="N148:W148" si="43">B150/$K150</f>
        <v>1.1111111111111112E-2</v>
      </c>
      <c r="O148" s="98">
        <f t="shared" si="43"/>
        <v>0.12222222222222222</v>
      </c>
      <c r="P148" s="98">
        <f t="shared" si="43"/>
        <v>0.26666666666666666</v>
      </c>
      <c r="Q148" s="98">
        <f t="shared" si="43"/>
        <v>0.3</v>
      </c>
      <c r="R148" s="98">
        <f t="shared" si="43"/>
        <v>8.8888888888888892E-2</v>
      </c>
      <c r="S148" s="98">
        <f t="shared" si="43"/>
        <v>8.8888888888888892E-2</v>
      </c>
      <c r="T148" s="98">
        <f t="shared" si="43"/>
        <v>2.2222222222222223E-2</v>
      </c>
      <c r="U148" s="98">
        <f t="shared" si="43"/>
        <v>3.3333333333333333E-2</v>
      </c>
      <c r="V148" s="98">
        <f t="shared" si="43"/>
        <v>6.6666666666666666E-2</v>
      </c>
      <c r="W148" s="98">
        <f t="shared" si="43"/>
        <v>1</v>
      </c>
      <c r="AI148" s="2"/>
    </row>
    <row r="149" spans="1:35" x14ac:dyDescent="0.25">
      <c r="A149" s="102" t="s">
        <v>43</v>
      </c>
      <c r="B149" s="95">
        <v>0</v>
      </c>
      <c r="C149" s="95">
        <v>0</v>
      </c>
      <c r="D149" s="95">
        <v>0</v>
      </c>
      <c r="E149" s="95">
        <v>0</v>
      </c>
      <c r="F149" s="95">
        <v>0</v>
      </c>
      <c r="G149" s="95">
        <v>0</v>
      </c>
      <c r="H149" s="95">
        <v>2</v>
      </c>
      <c r="I149" s="95">
        <v>0</v>
      </c>
      <c r="J149" s="95">
        <v>0</v>
      </c>
      <c r="K149" s="95">
        <v>2</v>
      </c>
      <c r="M149" s="25" t="s">
        <v>7</v>
      </c>
      <c r="N149" s="98">
        <f t="shared" ref="N149:W149" si="44">B154/$K154</f>
        <v>0</v>
      </c>
      <c r="O149" s="98">
        <f t="shared" si="44"/>
        <v>0</v>
      </c>
      <c r="P149" s="98">
        <f t="shared" si="44"/>
        <v>0</v>
      </c>
      <c r="Q149" s="98">
        <f t="shared" si="44"/>
        <v>0</v>
      </c>
      <c r="R149" s="98">
        <f t="shared" si="44"/>
        <v>0.18461538461538463</v>
      </c>
      <c r="S149" s="98">
        <f t="shared" si="44"/>
        <v>4.6153846153846156E-2</v>
      </c>
      <c r="T149" s="98">
        <f t="shared" si="44"/>
        <v>0.16923076923076924</v>
      </c>
      <c r="U149" s="98">
        <f t="shared" si="44"/>
        <v>0.18461538461538463</v>
      </c>
      <c r="V149" s="98">
        <f t="shared" si="44"/>
        <v>0.41538461538461541</v>
      </c>
      <c r="W149" s="98">
        <f t="shared" si="44"/>
        <v>1</v>
      </c>
      <c r="AI149" s="2"/>
    </row>
    <row r="150" spans="1:35" x14ac:dyDescent="0.25">
      <c r="A150" s="102" t="s">
        <v>3</v>
      </c>
      <c r="B150" s="95">
        <v>1</v>
      </c>
      <c r="C150" s="95">
        <v>11</v>
      </c>
      <c r="D150" s="95">
        <v>24</v>
      </c>
      <c r="E150" s="95">
        <v>27</v>
      </c>
      <c r="F150" s="95">
        <v>8</v>
      </c>
      <c r="G150" s="95">
        <v>8</v>
      </c>
      <c r="H150" s="95">
        <v>2</v>
      </c>
      <c r="I150" s="95">
        <v>3</v>
      </c>
      <c r="J150" s="95">
        <v>6</v>
      </c>
      <c r="K150" s="95">
        <v>90</v>
      </c>
      <c r="M150" s="25" t="s">
        <v>8</v>
      </c>
      <c r="N150" s="98">
        <f t="shared" ref="N150:W151" si="45">B158/$K158</f>
        <v>0</v>
      </c>
      <c r="O150" s="98">
        <f t="shared" si="45"/>
        <v>0</v>
      </c>
      <c r="P150" s="98">
        <f t="shared" si="45"/>
        <v>0</v>
      </c>
      <c r="Q150" s="98">
        <f t="shared" si="45"/>
        <v>0</v>
      </c>
      <c r="R150" s="98">
        <f t="shared" si="45"/>
        <v>0</v>
      </c>
      <c r="S150" s="98">
        <f t="shared" si="45"/>
        <v>1.6129032258064516E-2</v>
      </c>
      <c r="T150" s="98">
        <f t="shared" si="45"/>
        <v>0.40322580645161288</v>
      </c>
      <c r="U150" s="98">
        <f t="shared" si="45"/>
        <v>0.58064516129032262</v>
      </c>
      <c r="V150" s="98">
        <f t="shared" si="45"/>
        <v>0</v>
      </c>
      <c r="W150" s="98">
        <f t="shared" si="45"/>
        <v>1</v>
      </c>
      <c r="AI150" s="2"/>
    </row>
    <row r="151" spans="1:35" x14ac:dyDescent="0.25">
      <c r="A151" s="102" t="s">
        <v>4</v>
      </c>
      <c r="B151" s="95">
        <v>0</v>
      </c>
      <c r="C151" s="95">
        <v>0</v>
      </c>
      <c r="D151" s="95">
        <v>0</v>
      </c>
      <c r="E151" s="95">
        <v>2</v>
      </c>
      <c r="F151" s="95">
        <v>1</v>
      </c>
      <c r="G151" s="95">
        <v>1</v>
      </c>
      <c r="H151" s="95">
        <v>2</v>
      </c>
      <c r="I151" s="95">
        <v>3</v>
      </c>
      <c r="J151" s="95">
        <v>0</v>
      </c>
      <c r="K151" s="95">
        <v>9</v>
      </c>
      <c r="M151" s="25" t="s">
        <v>9</v>
      </c>
      <c r="N151" s="98">
        <f t="shared" si="45"/>
        <v>0</v>
      </c>
      <c r="O151" s="98">
        <f t="shared" si="45"/>
        <v>0</v>
      </c>
      <c r="P151" s="98">
        <f t="shared" si="45"/>
        <v>0</v>
      </c>
      <c r="Q151" s="98">
        <f t="shared" si="45"/>
        <v>0</v>
      </c>
      <c r="R151" s="98">
        <f t="shared" si="45"/>
        <v>0</v>
      </c>
      <c r="S151" s="98">
        <f t="shared" si="45"/>
        <v>2.9411764705882353E-2</v>
      </c>
      <c r="T151" s="98">
        <f t="shared" si="45"/>
        <v>0.22058823529411764</v>
      </c>
      <c r="U151" s="98">
        <f t="shared" si="45"/>
        <v>0.27406417112299464</v>
      </c>
      <c r="V151" s="98">
        <f t="shared" si="45"/>
        <v>0.47593582887700536</v>
      </c>
      <c r="W151" s="98">
        <f t="shared" si="45"/>
        <v>1</v>
      </c>
      <c r="AI151" s="2"/>
    </row>
    <row r="152" spans="1:35" x14ac:dyDescent="0.25">
      <c r="A152" s="102" t="s">
        <v>48</v>
      </c>
      <c r="B152" s="95">
        <v>0</v>
      </c>
      <c r="C152" s="95">
        <v>0</v>
      </c>
      <c r="D152" s="95">
        <v>0</v>
      </c>
      <c r="E152" s="95">
        <v>2</v>
      </c>
      <c r="F152" s="95">
        <v>0</v>
      </c>
      <c r="G152" s="95">
        <v>0</v>
      </c>
      <c r="H152" s="95">
        <v>0</v>
      </c>
      <c r="I152" s="95">
        <v>0</v>
      </c>
      <c r="J152" s="95">
        <v>0</v>
      </c>
      <c r="K152" s="95">
        <v>2</v>
      </c>
      <c r="M152" s="25" t="s">
        <v>10</v>
      </c>
      <c r="N152" s="98">
        <f t="shared" ref="N152:W154" si="46">B161/$K161</f>
        <v>0</v>
      </c>
      <c r="O152" s="98">
        <f t="shared" si="46"/>
        <v>0</v>
      </c>
      <c r="P152" s="98">
        <f t="shared" si="46"/>
        <v>0</v>
      </c>
      <c r="Q152" s="98">
        <f t="shared" si="46"/>
        <v>0</v>
      </c>
      <c r="R152" s="98">
        <f t="shared" si="46"/>
        <v>0</v>
      </c>
      <c r="S152" s="98">
        <f t="shared" si="46"/>
        <v>9.5238095238095233E-2</v>
      </c>
      <c r="T152" s="98">
        <f t="shared" si="46"/>
        <v>0.19047619047619047</v>
      </c>
      <c r="U152" s="98">
        <f t="shared" si="46"/>
        <v>0.38095238095238093</v>
      </c>
      <c r="V152" s="98">
        <f t="shared" si="46"/>
        <v>0.33333333333333331</v>
      </c>
      <c r="W152" s="98">
        <f t="shared" si="46"/>
        <v>1</v>
      </c>
      <c r="AI152" s="2"/>
    </row>
    <row r="153" spans="1:35" x14ac:dyDescent="0.25">
      <c r="A153" s="102" t="s">
        <v>6</v>
      </c>
      <c r="B153" s="95">
        <v>0</v>
      </c>
      <c r="C153" s="95">
        <v>0</v>
      </c>
      <c r="D153" s="95">
        <v>0</v>
      </c>
      <c r="E153" s="95">
        <v>0</v>
      </c>
      <c r="F153" s="95">
        <v>0</v>
      </c>
      <c r="G153" s="95">
        <v>0</v>
      </c>
      <c r="H153" s="95">
        <v>0</v>
      </c>
      <c r="I153" s="95">
        <v>0</v>
      </c>
      <c r="J153" s="95">
        <v>0</v>
      </c>
      <c r="K153" s="95">
        <v>0</v>
      </c>
      <c r="M153" s="25" t="s">
        <v>11</v>
      </c>
      <c r="N153" s="98">
        <f t="shared" si="46"/>
        <v>0</v>
      </c>
      <c r="O153" s="98">
        <f t="shared" si="46"/>
        <v>0</v>
      </c>
      <c r="P153" s="98">
        <f t="shared" si="46"/>
        <v>0</v>
      </c>
      <c r="Q153" s="98">
        <f t="shared" si="46"/>
        <v>0</v>
      </c>
      <c r="R153" s="98">
        <f t="shared" si="46"/>
        <v>1.2556504269211453E-4</v>
      </c>
      <c r="S153" s="98">
        <f t="shared" si="46"/>
        <v>1.3812154696132596E-2</v>
      </c>
      <c r="T153" s="98">
        <f t="shared" si="46"/>
        <v>0.65971873430436967</v>
      </c>
      <c r="U153" s="98">
        <f t="shared" si="46"/>
        <v>0.31755399296835762</v>
      </c>
      <c r="V153" s="98">
        <f t="shared" si="46"/>
        <v>8.7895529884480152E-3</v>
      </c>
      <c r="W153" s="98">
        <f t="shared" si="46"/>
        <v>1</v>
      </c>
      <c r="AI153" s="2"/>
    </row>
    <row r="154" spans="1:35" x14ac:dyDescent="0.25">
      <c r="A154" s="102" t="s">
        <v>7</v>
      </c>
      <c r="B154" s="95">
        <v>0</v>
      </c>
      <c r="C154" s="95">
        <v>0</v>
      </c>
      <c r="D154" s="95">
        <v>0</v>
      </c>
      <c r="E154" s="95">
        <v>0</v>
      </c>
      <c r="F154" s="95">
        <v>12</v>
      </c>
      <c r="G154" s="95">
        <v>3</v>
      </c>
      <c r="H154" s="95">
        <v>11</v>
      </c>
      <c r="I154" s="95">
        <v>12</v>
      </c>
      <c r="J154" s="95">
        <v>27</v>
      </c>
      <c r="K154" s="95">
        <v>65</v>
      </c>
      <c r="M154" s="25" t="s">
        <v>12</v>
      </c>
      <c r="N154" s="98">
        <f t="shared" si="46"/>
        <v>0</v>
      </c>
      <c r="O154" s="98">
        <f t="shared" si="46"/>
        <v>0</v>
      </c>
      <c r="P154" s="98">
        <f t="shared" si="46"/>
        <v>0</v>
      </c>
      <c r="Q154" s="98">
        <f t="shared" si="46"/>
        <v>0</v>
      </c>
      <c r="R154" s="98">
        <f t="shared" si="46"/>
        <v>0</v>
      </c>
      <c r="S154" s="98">
        <f t="shared" si="46"/>
        <v>0</v>
      </c>
      <c r="T154" s="98">
        <f t="shared" si="46"/>
        <v>0.375</v>
      </c>
      <c r="U154" s="98">
        <f t="shared" si="46"/>
        <v>0.140625</v>
      </c>
      <c r="V154" s="98">
        <f t="shared" si="46"/>
        <v>0.484375</v>
      </c>
      <c r="W154" s="98">
        <f t="shared" si="46"/>
        <v>1</v>
      </c>
    </row>
    <row r="155" spans="1:35" x14ac:dyDescent="0.25">
      <c r="A155" s="102" t="s">
        <v>50</v>
      </c>
      <c r="B155" s="95">
        <v>0</v>
      </c>
      <c r="C155" s="95">
        <v>0</v>
      </c>
      <c r="D155" s="95">
        <v>0</v>
      </c>
      <c r="E155" s="95">
        <v>0</v>
      </c>
      <c r="F155" s="95">
        <v>0</v>
      </c>
      <c r="G155" s="95">
        <v>0</v>
      </c>
      <c r="H155" s="95">
        <v>0</v>
      </c>
      <c r="I155" s="95">
        <v>6</v>
      </c>
      <c r="J155" s="95">
        <v>0</v>
      </c>
      <c r="K155" s="95">
        <v>6</v>
      </c>
      <c r="M155" s="25" t="s">
        <v>18</v>
      </c>
      <c r="N155" s="98">
        <f t="shared" ref="N155:W155" si="47">B165/$K165</f>
        <v>0</v>
      </c>
      <c r="O155" s="98">
        <f t="shared" si="47"/>
        <v>0</v>
      </c>
      <c r="P155" s="98">
        <f t="shared" si="47"/>
        <v>0</v>
      </c>
      <c r="Q155" s="98">
        <f t="shared" si="47"/>
        <v>1.8850141376060322E-4</v>
      </c>
      <c r="R155" s="98">
        <f t="shared" si="47"/>
        <v>0</v>
      </c>
      <c r="S155" s="98">
        <f t="shared" si="47"/>
        <v>1.055607917059378E-2</v>
      </c>
      <c r="T155" s="98">
        <f t="shared" si="47"/>
        <v>0.9549481621112158</v>
      </c>
      <c r="U155" s="98">
        <f t="shared" si="47"/>
        <v>2.2620169651272386E-2</v>
      </c>
      <c r="V155" s="98">
        <f t="shared" si="47"/>
        <v>1.1687087653157398E-2</v>
      </c>
      <c r="W155" s="98">
        <f t="shared" si="47"/>
        <v>1</v>
      </c>
    </row>
    <row r="156" spans="1:35" x14ac:dyDescent="0.25">
      <c r="A156" s="102" t="s">
        <v>51</v>
      </c>
      <c r="B156" s="95">
        <v>0</v>
      </c>
      <c r="C156" s="95">
        <v>0</v>
      </c>
      <c r="D156" s="95">
        <v>0</v>
      </c>
      <c r="E156" s="95">
        <v>0</v>
      </c>
      <c r="F156" s="95">
        <v>0</v>
      </c>
      <c r="G156" s="95">
        <v>0</v>
      </c>
      <c r="H156" s="95">
        <v>3</v>
      </c>
      <c r="I156" s="95">
        <v>0</v>
      </c>
      <c r="J156" s="95">
        <v>0</v>
      </c>
      <c r="K156" s="95">
        <v>3</v>
      </c>
      <c r="M156" s="25" t="s">
        <v>13</v>
      </c>
      <c r="N156" s="98">
        <f t="shared" ref="N156:W157" si="48">B167/$K167</f>
        <v>0</v>
      </c>
      <c r="O156" s="98">
        <f t="shared" si="48"/>
        <v>0</v>
      </c>
      <c r="P156" s="98">
        <f t="shared" si="48"/>
        <v>0</v>
      </c>
      <c r="Q156" s="98">
        <f t="shared" si="48"/>
        <v>0</v>
      </c>
      <c r="R156" s="98">
        <f t="shared" si="48"/>
        <v>0</v>
      </c>
      <c r="S156" s="98">
        <f t="shared" si="48"/>
        <v>0</v>
      </c>
      <c r="T156" s="98">
        <f t="shared" si="48"/>
        <v>6.8493150684931503E-3</v>
      </c>
      <c r="U156" s="98">
        <f t="shared" si="48"/>
        <v>6.1643835616438353E-2</v>
      </c>
      <c r="V156" s="98">
        <f t="shared" si="48"/>
        <v>0.93150684931506844</v>
      </c>
      <c r="W156" s="98">
        <f t="shared" si="48"/>
        <v>1</v>
      </c>
    </row>
    <row r="157" spans="1:35" x14ac:dyDescent="0.25">
      <c r="A157" s="102" t="s">
        <v>42</v>
      </c>
      <c r="B157" s="95">
        <v>0</v>
      </c>
      <c r="C157" s="95">
        <v>0</v>
      </c>
      <c r="D157" s="95">
        <v>0</v>
      </c>
      <c r="E157" s="95">
        <v>0</v>
      </c>
      <c r="F157" s="95">
        <v>0</v>
      </c>
      <c r="G157" s="95">
        <v>0</v>
      </c>
      <c r="H157" s="95">
        <v>0</v>
      </c>
      <c r="I157" s="95">
        <v>0</v>
      </c>
      <c r="J157" s="95">
        <v>0</v>
      </c>
      <c r="K157" s="95">
        <v>0</v>
      </c>
      <c r="M157" s="25" t="s">
        <v>14</v>
      </c>
      <c r="N157" s="98">
        <f t="shared" si="48"/>
        <v>0</v>
      </c>
      <c r="O157" s="98">
        <f t="shared" si="48"/>
        <v>0</v>
      </c>
      <c r="P157" s="98">
        <f t="shared" si="48"/>
        <v>4.2386185243328101E-2</v>
      </c>
      <c r="Q157" s="98">
        <f t="shared" si="48"/>
        <v>1.5698587127158557E-3</v>
      </c>
      <c r="R157" s="98">
        <f t="shared" si="48"/>
        <v>5.4945054945054949E-3</v>
      </c>
      <c r="S157" s="98">
        <f t="shared" si="48"/>
        <v>3.2967032967032968E-2</v>
      </c>
      <c r="T157" s="98">
        <f t="shared" si="48"/>
        <v>0.65070643642072212</v>
      </c>
      <c r="U157" s="98">
        <f t="shared" si="48"/>
        <v>0.25706436420722134</v>
      </c>
      <c r="V157" s="98">
        <f t="shared" si="48"/>
        <v>9.8116169544740974E-3</v>
      </c>
      <c r="W157" s="98">
        <f t="shared" si="48"/>
        <v>1</v>
      </c>
    </row>
    <row r="158" spans="1:35" x14ac:dyDescent="0.25">
      <c r="A158" s="102" t="s">
        <v>8</v>
      </c>
      <c r="B158" s="95">
        <v>0</v>
      </c>
      <c r="C158" s="95">
        <v>0</v>
      </c>
      <c r="D158" s="95">
        <v>0</v>
      </c>
      <c r="E158" s="95">
        <v>0</v>
      </c>
      <c r="F158" s="95">
        <v>0</v>
      </c>
      <c r="G158" s="95">
        <v>1</v>
      </c>
      <c r="H158" s="95">
        <v>25</v>
      </c>
      <c r="I158" s="95">
        <v>36</v>
      </c>
      <c r="J158" s="95">
        <v>0</v>
      </c>
      <c r="K158" s="95">
        <v>62</v>
      </c>
      <c r="M158" s="25" t="s">
        <v>15</v>
      </c>
      <c r="N158" s="98">
        <f t="shared" ref="N158:W160" si="49">B172/$K172</f>
        <v>0</v>
      </c>
      <c r="O158" s="98">
        <f t="shared" si="49"/>
        <v>0</v>
      </c>
      <c r="P158" s="98">
        <f t="shared" si="49"/>
        <v>0</v>
      </c>
      <c r="Q158" s="98">
        <f t="shared" si="49"/>
        <v>0</v>
      </c>
      <c r="R158" s="98">
        <f t="shared" si="49"/>
        <v>0</v>
      </c>
      <c r="S158" s="98">
        <f t="shared" si="49"/>
        <v>0</v>
      </c>
      <c r="T158" s="98">
        <f t="shared" si="49"/>
        <v>0.22222222222222221</v>
      </c>
      <c r="U158" s="98">
        <f t="shared" si="49"/>
        <v>0.77777777777777779</v>
      </c>
      <c r="V158" s="98">
        <f t="shared" si="49"/>
        <v>0</v>
      </c>
      <c r="W158" s="98">
        <f t="shared" si="49"/>
        <v>1</v>
      </c>
    </row>
    <row r="159" spans="1:35" x14ac:dyDescent="0.25">
      <c r="A159" s="102" t="s">
        <v>9</v>
      </c>
      <c r="B159" s="95">
        <v>0</v>
      </c>
      <c r="C159" s="95">
        <v>0</v>
      </c>
      <c r="D159" s="95">
        <v>0</v>
      </c>
      <c r="E159" s="95">
        <v>0</v>
      </c>
      <c r="F159" s="95">
        <v>0</v>
      </c>
      <c r="G159" s="95">
        <v>22</v>
      </c>
      <c r="H159" s="95">
        <v>165</v>
      </c>
      <c r="I159" s="95">
        <v>205</v>
      </c>
      <c r="J159" s="95">
        <v>356</v>
      </c>
      <c r="K159" s="95">
        <v>748</v>
      </c>
      <c r="M159" s="25" t="s">
        <v>54</v>
      </c>
      <c r="N159" s="98">
        <f t="shared" si="49"/>
        <v>0</v>
      </c>
      <c r="O159" s="98">
        <f t="shared" si="49"/>
        <v>0</v>
      </c>
      <c r="P159" s="98">
        <f t="shared" si="49"/>
        <v>0</v>
      </c>
      <c r="Q159" s="98">
        <f t="shared" si="49"/>
        <v>0</v>
      </c>
      <c r="R159" s="98">
        <f t="shared" si="49"/>
        <v>0</v>
      </c>
      <c r="S159" s="98">
        <f t="shared" si="49"/>
        <v>0</v>
      </c>
      <c r="T159" s="98">
        <f t="shared" si="49"/>
        <v>0.86363636363636365</v>
      </c>
      <c r="U159" s="98">
        <f t="shared" si="49"/>
        <v>0.13636363636363635</v>
      </c>
      <c r="V159" s="98">
        <f t="shared" si="49"/>
        <v>0</v>
      </c>
      <c r="W159" s="98">
        <f t="shared" si="49"/>
        <v>1</v>
      </c>
    </row>
    <row r="160" spans="1:35" x14ac:dyDescent="0.25">
      <c r="A160" s="102" t="s">
        <v>44</v>
      </c>
      <c r="B160" s="95">
        <v>0</v>
      </c>
      <c r="C160" s="95">
        <v>0</v>
      </c>
      <c r="D160" s="95">
        <v>0</v>
      </c>
      <c r="E160" s="95">
        <v>0</v>
      </c>
      <c r="F160" s="95">
        <v>0</v>
      </c>
      <c r="G160" s="95">
        <v>1</v>
      </c>
      <c r="H160" s="95">
        <v>2</v>
      </c>
      <c r="I160" s="95">
        <v>0</v>
      </c>
      <c r="J160" s="95">
        <v>6</v>
      </c>
      <c r="K160" s="95">
        <v>9</v>
      </c>
      <c r="M160" s="25" t="s">
        <v>47</v>
      </c>
      <c r="N160" s="98">
        <f t="shared" si="49"/>
        <v>0</v>
      </c>
      <c r="O160" s="98">
        <f t="shared" si="49"/>
        <v>0</v>
      </c>
      <c r="P160" s="98">
        <f t="shared" si="49"/>
        <v>0</v>
      </c>
      <c r="Q160" s="98">
        <f t="shared" si="49"/>
        <v>0</v>
      </c>
      <c r="R160" s="98">
        <f t="shared" si="49"/>
        <v>0</v>
      </c>
      <c r="S160" s="98">
        <f t="shared" si="49"/>
        <v>1.7441860465116279E-2</v>
      </c>
      <c r="T160" s="98">
        <f t="shared" si="49"/>
        <v>0.45058139534883723</v>
      </c>
      <c r="U160" s="98">
        <f t="shared" si="49"/>
        <v>0.41279069767441862</v>
      </c>
      <c r="V160" s="98">
        <f t="shared" si="49"/>
        <v>0.11918604651162791</v>
      </c>
      <c r="W160" s="98">
        <f t="shared" si="49"/>
        <v>1</v>
      </c>
    </row>
    <row r="161" spans="1:48" x14ac:dyDescent="0.25">
      <c r="A161" s="102" t="s">
        <v>10</v>
      </c>
      <c r="B161" s="95">
        <v>0</v>
      </c>
      <c r="C161" s="95">
        <v>0</v>
      </c>
      <c r="D161" s="95">
        <v>0</v>
      </c>
      <c r="E161" s="95">
        <v>0</v>
      </c>
      <c r="F161" s="95">
        <v>0</v>
      </c>
      <c r="G161" s="95">
        <v>2</v>
      </c>
      <c r="H161" s="95">
        <v>4</v>
      </c>
      <c r="I161" s="95">
        <v>8</v>
      </c>
      <c r="J161" s="95">
        <v>7</v>
      </c>
      <c r="K161" s="95">
        <v>21</v>
      </c>
      <c r="M161" s="25" t="s">
        <v>17</v>
      </c>
      <c r="N161" s="98">
        <f t="shared" ref="N161:W161" si="50">B177/$K177</f>
        <v>0</v>
      </c>
      <c r="O161" s="98">
        <f t="shared" si="50"/>
        <v>0</v>
      </c>
      <c r="P161" s="98">
        <f t="shared" si="50"/>
        <v>0</v>
      </c>
      <c r="Q161" s="98">
        <f t="shared" si="50"/>
        <v>0</v>
      </c>
      <c r="R161" s="98">
        <f t="shared" si="50"/>
        <v>0</v>
      </c>
      <c r="S161" s="98">
        <f t="shared" si="50"/>
        <v>0.71123755334281646</v>
      </c>
      <c r="T161" s="98">
        <f t="shared" si="50"/>
        <v>0</v>
      </c>
      <c r="U161" s="98">
        <f t="shared" si="50"/>
        <v>0.28449502133712662</v>
      </c>
      <c r="V161" s="98">
        <f t="shared" si="50"/>
        <v>4.2674253200568994E-3</v>
      </c>
      <c r="W161" s="98">
        <f t="shared" si="50"/>
        <v>1</v>
      </c>
    </row>
    <row r="162" spans="1:48" x14ac:dyDescent="0.25">
      <c r="A162" s="102" t="s">
        <v>11</v>
      </c>
      <c r="B162" s="95">
        <v>0</v>
      </c>
      <c r="C162" s="95">
        <v>0</v>
      </c>
      <c r="D162" s="95">
        <v>0</v>
      </c>
      <c r="E162" s="95">
        <v>0</v>
      </c>
      <c r="F162" s="95">
        <v>1</v>
      </c>
      <c r="G162" s="95">
        <v>110</v>
      </c>
      <c r="H162" s="95">
        <v>5254</v>
      </c>
      <c r="I162" s="95">
        <v>2529</v>
      </c>
      <c r="J162" s="95">
        <v>70</v>
      </c>
      <c r="K162" s="95">
        <v>7964</v>
      </c>
      <c r="M162" s="2"/>
      <c r="N162" s="100"/>
      <c r="O162" s="100"/>
      <c r="P162" s="100"/>
      <c r="Q162" s="100"/>
      <c r="R162" s="100"/>
      <c r="S162" s="100"/>
      <c r="T162" s="100"/>
      <c r="U162" s="100"/>
      <c r="V162" s="100"/>
    </row>
    <row r="163" spans="1:48" x14ac:dyDescent="0.25">
      <c r="A163" s="102" t="s">
        <v>12</v>
      </c>
      <c r="B163" s="95">
        <v>0</v>
      </c>
      <c r="C163" s="95">
        <v>0</v>
      </c>
      <c r="D163" s="95">
        <v>0</v>
      </c>
      <c r="E163" s="95">
        <v>0</v>
      </c>
      <c r="F163" s="95">
        <v>0</v>
      </c>
      <c r="G163" s="95">
        <v>0</v>
      </c>
      <c r="H163" s="95">
        <v>48</v>
      </c>
      <c r="I163" s="95">
        <v>18</v>
      </c>
      <c r="J163" s="95">
        <v>62</v>
      </c>
      <c r="K163" s="95">
        <v>128</v>
      </c>
    </row>
    <row r="164" spans="1:48" x14ac:dyDescent="0.25">
      <c r="A164" s="102" t="s">
        <v>32</v>
      </c>
      <c r="B164" s="95">
        <v>0</v>
      </c>
      <c r="C164" s="95">
        <v>0</v>
      </c>
      <c r="D164" s="95">
        <v>0</v>
      </c>
      <c r="E164" s="95">
        <v>0</v>
      </c>
      <c r="F164" s="95">
        <v>0</v>
      </c>
      <c r="G164" s="95">
        <v>0</v>
      </c>
      <c r="H164" s="95">
        <v>0</v>
      </c>
      <c r="I164" s="95">
        <v>0</v>
      </c>
      <c r="J164" s="95">
        <v>0</v>
      </c>
      <c r="K164" s="95">
        <v>0</v>
      </c>
      <c r="N164" s="98"/>
      <c r="O164" s="98"/>
      <c r="P164" s="98"/>
      <c r="Q164" s="98"/>
      <c r="R164" s="98"/>
      <c r="S164" s="98"/>
      <c r="T164" s="98"/>
      <c r="U164" s="98"/>
      <c r="V164" s="98"/>
      <c r="W164" s="98"/>
    </row>
    <row r="165" spans="1:48" x14ac:dyDescent="0.25">
      <c r="A165" s="102" t="s">
        <v>18</v>
      </c>
      <c r="B165" s="95">
        <v>0</v>
      </c>
      <c r="C165" s="95">
        <v>0</v>
      </c>
      <c r="D165" s="95">
        <v>0</v>
      </c>
      <c r="E165" s="95">
        <v>1</v>
      </c>
      <c r="F165" s="95">
        <v>0</v>
      </c>
      <c r="G165" s="95">
        <v>56</v>
      </c>
      <c r="H165" s="95">
        <v>5066</v>
      </c>
      <c r="I165" s="95">
        <v>120</v>
      </c>
      <c r="J165" s="95">
        <v>62</v>
      </c>
      <c r="K165" s="95">
        <v>5305</v>
      </c>
    </row>
    <row r="166" spans="1:48" x14ac:dyDescent="0.25">
      <c r="A166" s="102" t="s">
        <v>46</v>
      </c>
      <c r="B166" s="95">
        <v>0</v>
      </c>
      <c r="C166" s="95">
        <v>0</v>
      </c>
      <c r="D166" s="95">
        <v>0</v>
      </c>
      <c r="E166" s="95">
        <v>0</v>
      </c>
      <c r="F166" s="95">
        <v>0</v>
      </c>
      <c r="G166" s="95">
        <v>0</v>
      </c>
      <c r="H166" s="95">
        <v>0</v>
      </c>
      <c r="I166" s="95">
        <v>0</v>
      </c>
      <c r="J166" s="95">
        <v>0</v>
      </c>
      <c r="K166" s="95">
        <v>0</v>
      </c>
      <c r="N166" s="98"/>
      <c r="O166" s="98"/>
      <c r="P166" s="98"/>
      <c r="Q166" s="98"/>
      <c r="R166" s="98"/>
      <c r="S166" s="98"/>
      <c r="T166" s="98"/>
      <c r="U166" s="98"/>
      <c r="V166" s="98"/>
      <c r="W166" s="98"/>
    </row>
    <row r="167" spans="1:48" x14ac:dyDescent="0.25">
      <c r="A167" s="102" t="s">
        <v>13</v>
      </c>
      <c r="B167" s="95">
        <v>0</v>
      </c>
      <c r="C167" s="95">
        <v>0</v>
      </c>
      <c r="D167" s="95">
        <v>0</v>
      </c>
      <c r="E167" s="95">
        <v>0</v>
      </c>
      <c r="F167" s="95">
        <v>0</v>
      </c>
      <c r="G167" s="95">
        <v>0</v>
      </c>
      <c r="H167" s="95">
        <v>1</v>
      </c>
      <c r="I167" s="95">
        <v>9</v>
      </c>
      <c r="J167" s="95">
        <v>136</v>
      </c>
      <c r="K167" s="95">
        <v>146</v>
      </c>
    </row>
    <row r="168" spans="1:48" x14ac:dyDescent="0.25">
      <c r="A168" s="102" t="s">
        <v>14</v>
      </c>
      <c r="B168" s="95">
        <v>0</v>
      </c>
      <c r="C168" s="95">
        <v>0</v>
      </c>
      <c r="D168" s="95">
        <v>108</v>
      </c>
      <c r="E168" s="95">
        <v>4</v>
      </c>
      <c r="F168" s="95">
        <v>14</v>
      </c>
      <c r="G168" s="95">
        <v>84</v>
      </c>
      <c r="H168" s="95">
        <v>1658</v>
      </c>
      <c r="I168" s="95">
        <v>655</v>
      </c>
      <c r="J168" s="95">
        <v>25</v>
      </c>
      <c r="K168" s="95">
        <v>2548</v>
      </c>
    </row>
    <row r="169" spans="1:48" x14ac:dyDescent="0.25">
      <c r="A169" s="102" t="s">
        <v>40</v>
      </c>
      <c r="B169" s="95">
        <v>0</v>
      </c>
      <c r="C169" s="95">
        <v>2</v>
      </c>
      <c r="D169" s="95">
        <v>0</v>
      </c>
      <c r="E169" s="95">
        <v>0</v>
      </c>
      <c r="F169" s="95">
        <v>0</v>
      </c>
      <c r="G169" s="95">
        <v>0</v>
      </c>
      <c r="H169" s="95">
        <v>2</v>
      </c>
      <c r="I169" s="95">
        <v>0</v>
      </c>
      <c r="J169" s="95">
        <v>0</v>
      </c>
      <c r="K169" s="95">
        <v>4</v>
      </c>
      <c r="N169" s="98"/>
      <c r="O169" s="98"/>
      <c r="P169" s="98"/>
      <c r="Q169" s="98"/>
      <c r="R169" s="98"/>
      <c r="S169" s="98"/>
      <c r="T169" s="98"/>
      <c r="U169" s="98"/>
      <c r="V169" s="98"/>
      <c r="W169" s="98"/>
    </row>
    <row r="170" spans="1:48" x14ac:dyDescent="0.25">
      <c r="A170" s="102" t="s">
        <v>52</v>
      </c>
      <c r="B170" s="95">
        <v>0</v>
      </c>
      <c r="C170" s="95">
        <v>0</v>
      </c>
      <c r="D170" s="95">
        <v>0</v>
      </c>
      <c r="E170" s="95">
        <v>0</v>
      </c>
      <c r="F170" s="95">
        <v>0</v>
      </c>
      <c r="G170" s="95">
        <v>0</v>
      </c>
      <c r="H170" s="95">
        <v>0</v>
      </c>
      <c r="I170" s="95">
        <v>0</v>
      </c>
      <c r="J170" s="95">
        <v>0</v>
      </c>
      <c r="K170" s="95">
        <v>0</v>
      </c>
      <c r="N170" s="98"/>
      <c r="O170" s="98"/>
      <c r="P170" s="98"/>
      <c r="Q170" s="98"/>
      <c r="R170" s="98"/>
      <c r="S170" s="98"/>
      <c r="T170" s="98"/>
      <c r="U170" s="98"/>
      <c r="V170" s="98"/>
      <c r="W170" s="98"/>
    </row>
    <row r="171" spans="1:48" x14ac:dyDescent="0.25">
      <c r="A171" s="102" t="s">
        <v>53</v>
      </c>
      <c r="B171" s="95">
        <v>0</v>
      </c>
      <c r="C171" s="95">
        <v>0</v>
      </c>
      <c r="D171" s="95">
        <v>0</v>
      </c>
      <c r="E171" s="95">
        <v>0</v>
      </c>
      <c r="F171" s="95">
        <v>0</v>
      </c>
      <c r="G171" s="95">
        <v>0</v>
      </c>
      <c r="H171" s="95">
        <v>0</v>
      </c>
      <c r="I171" s="95">
        <v>0</v>
      </c>
      <c r="J171" s="95">
        <v>0</v>
      </c>
      <c r="K171" s="95">
        <v>0</v>
      </c>
      <c r="N171" s="98"/>
      <c r="O171" s="98"/>
      <c r="P171" s="98"/>
      <c r="Q171" s="98"/>
      <c r="R171" s="98"/>
      <c r="S171" s="98"/>
      <c r="T171" s="98"/>
      <c r="U171" s="98"/>
      <c r="V171" s="98"/>
      <c r="W171" s="98"/>
    </row>
    <row r="172" spans="1:48" x14ac:dyDescent="0.25">
      <c r="A172" s="102" t="s">
        <v>15</v>
      </c>
      <c r="B172" s="95">
        <v>0</v>
      </c>
      <c r="C172" s="95">
        <v>0</v>
      </c>
      <c r="D172" s="95">
        <v>0</v>
      </c>
      <c r="E172" s="95">
        <v>0</v>
      </c>
      <c r="F172" s="95">
        <v>0</v>
      </c>
      <c r="G172" s="95">
        <v>0</v>
      </c>
      <c r="H172" s="95">
        <v>4</v>
      </c>
      <c r="I172" s="95">
        <v>14</v>
      </c>
      <c r="J172" s="95">
        <v>0</v>
      </c>
      <c r="K172" s="95">
        <v>18</v>
      </c>
    </row>
    <row r="173" spans="1:48" x14ac:dyDescent="0.25">
      <c r="A173" s="102" t="s">
        <v>54</v>
      </c>
      <c r="B173" s="95">
        <v>0</v>
      </c>
      <c r="C173" s="95">
        <v>0</v>
      </c>
      <c r="D173" s="95">
        <v>0</v>
      </c>
      <c r="E173" s="95">
        <v>0</v>
      </c>
      <c r="F173" s="95">
        <v>0</v>
      </c>
      <c r="G173" s="95">
        <v>0</v>
      </c>
      <c r="H173" s="95">
        <v>19</v>
      </c>
      <c r="I173" s="95">
        <v>3</v>
      </c>
      <c r="J173" s="95">
        <v>0</v>
      </c>
      <c r="K173" s="95">
        <v>22</v>
      </c>
    </row>
    <row r="174" spans="1:48" x14ac:dyDescent="0.25">
      <c r="A174" s="102" t="s">
        <v>47</v>
      </c>
      <c r="B174" s="95">
        <v>0</v>
      </c>
      <c r="C174" s="95">
        <v>0</v>
      </c>
      <c r="D174" s="95">
        <v>0</v>
      </c>
      <c r="E174" s="95">
        <v>0</v>
      </c>
      <c r="F174" s="95">
        <v>0</v>
      </c>
      <c r="G174" s="95">
        <v>6</v>
      </c>
      <c r="H174" s="95">
        <v>155</v>
      </c>
      <c r="I174" s="95">
        <v>142</v>
      </c>
      <c r="J174" s="95">
        <v>41</v>
      </c>
      <c r="K174" s="95">
        <v>344</v>
      </c>
    </row>
    <row r="175" spans="1:48" x14ac:dyDescent="0.25">
      <c r="A175" s="102" t="s">
        <v>16</v>
      </c>
      <c r="B175" s="95">
        <v>0</v>
      </c>
      <c r="C175" s="95">
        <v>0</v>
      </c>
      <c r="D175" s="95">
        <v>0</v>
      </c>
      <c r="E175" s="95">
        <v>0</v>
      </c>
      <c r="F175" s="95">
        <v>0</v>
      </c>
      <c r="G175" s="95">
        <v>0</v>
      </c>
      <c r="H175" s="95">
        <v>0</v>
      </c>
      <c r="I175" s="95">
        <v>0</v>
      </c>
      <c r="J175" s="95">
        <v>0</v>
      </c>
      <c r="K175" s="95">
        <v>0</v>
      </c>
      <c r="N175" s="98"/>
      <c r="O175" s="98"/>
      <c r="P175" s="98"/>
      <c r="Q175" s="98"/>
      <c r="R175" s="98"/>
      <c r="S175" s="98"/>
      <c r="T175" s="98"/>
      <c r="U175" s="98"/>
      <c r="V175" s="98"/>
      <c r="W175" s="98"/>
      <c r="AM175" s="111"/>
      <c r="AN175" s="111"/>
      <c r="AO175" s="111"/>
      <c r="AP175" s="111"/>
      <c r="AQ175" s="111"/>
      <c r="AR175" s="111"/>
      <c r="AS175" s="111"/>
      <c r="AT175" s="111"/>
      <c r="AU175" s="111"/>
      <c r="AV175" s="111"/>
    </row>
    <row r="176" spans="1:48" x14ac:dyDescent="0.25">
      <c r="A176" s="102" t="s">
        <v>55</v>
      </c>
      <c r="B176" s="95">
        <v>0</v>
      </c>
      <c r="C176" s="95">
        <v>0</v>
      </c>
      <c r="D176" s="95">
        <v>0</v>
      </c>
      <c r="E176" s="95">
        <v>0</v>
      </c>
      <c r="F176" s="95">
        <v>0</v>
      </c>
      <c r="G176" s="95">
        <v>0</v>
      </c>
      <c r="H176" s="95">
        <v>0</v>
      </c>
      <c r="I176" s="95">
        <v>0</v>
      </c>
      <c r="J176" s="95">
        <v>0</v>
      </c>
      <c r="K176" s="95">
        <v>0</v>
      </c>
      <c r="N176" s="98"/>
      <c r="O176" s="98"/>
      <c r="P176" s="98"/>
      <c r="Q176" s="98"/>
      <c r="R176" s="98"/>
      <c r="S176" s="98"/>
      <c r="T176" s="98"/>
      <c r="U176" s="98"/>
      <c r="V176" s="98"/>
      <c r="W176" s="98"/>
      <c r="AL176" s="81"/>
      <c r="AM176" s="81"/>
      <c r="AN176" s="81"/>
      <c r="AO176" s="81"/>
      <c r="AP176" s="81"/>
      <c r="AQ176" s="81"/>
      <c r="AR176" s="81"/>
      <c r="AS176" s="81"/>
      <c r="AT176" s="81"/>
      <c r="AU176" s="81"/>
      <c r="AV176" s="81"/>
    </row>
    <row r="177" spans="1:48" x14ac:dyDescent="0.25">
      <c r="A177" s="102" t="s">
        <v>17</v>
      </c>
      <c r="B177" s="95">
        <v>0</v>
      </c>
      <c r="C177" s="95">
        <v>0</v>
      </c>
      <c r="D177" s="95">
        <v>0</v>
      </c>
      <c r="E177" s="95">
        <v>0</v>
      </c>
      <c r="F177" s="95">
        <v>0</v>
      </c>
      <c r="G177" s="95">
        <v>500</v>
      </c>
      <c r="H177" s="95">
        <v>0</v>
      </c>
      <c r="I177" s="95">
        <v>200</v>
      </c>
      <c r="J177" s="95">
        <v>3</v>
      </c>
      <c r="K177" s="95">
        <v>703</v>
      </c>
      <c r="AL177" s="2"/>
      <c r="AM177" s="112">
        <v>41013</v>
      </c>
      <c r="AN177" s="112">
        <v>41018</v>
      </c>
      <c r="AO177" s="112">
        <v>41023</v>
      </c>
      <c r="AP177" s="112">
        <v>41028</v>
      </c>
      <c r="AQ177" s="112">
        <v>41033</v>
      </c>
      <c r="AR177" s="112">
        <v>41038</v>
      </c>
      <c r="AS177" s="112">
        <v>41043</v>
      </c>
      <c r="AT177" s="112">
        <v>41048</v>
      </c>
      <c r="AU177" s="112">
        <v>41053</v>
      </c>
      <c r="AV177" s="12"/>
    </row>
    <row r="178" spans="1:48" x14ac:dyDescent="0.25">
      <c r="A178" s="41" t="s">
        <v>164</v>
      </c>
      <c r="B178" s="117">
        <v>0</v>
      </c>
      <c r="C178" s="117">
        <v>0</v>
      </c>
      <c r="D178" s="117">
        <v>0</v>
      </c>
      <c r="E178" s="117">
        <v>0</v>
      </c>
      <c r="F178" s="117">
        <v>0</v>
      </c>
      <c r="G178" s="117">
        <v>0</v>
      </c>
      <c r="H178" s="117">
        <v>0</v>
      </c>
      <c r="I178" s="117">
        <v>2</v>
      </c>
      <c r="J178" s="117">
        <v>3</v>
      </c>
      <c r="K178" s="117">
        <v>5</v>
      </c>
      <c r="N178" s="98"/>
      <c r="O178" s="98"/>
      <c r="P178" s="98"/>
      <c r="Q178" s="98"/>
      <c r="R178" s="98"/>
      <c r="S178" s="98"/>
      <c r="T178" s="98"/>
      <c r="U178" s="98"/>
      <c r="V178" s="98"/>
      <c r="W178" s="98"/>
      <c r="AL178" s="113" t="s">
        <v>11</v>
      </c>
      <c r="AM178" s="114">
        <v>0</v>
      </c>
      <c r="AN178" s="114">
        <v>0</v>
      </c>
      <c r="AO178" s="114">
        <v>0</v>
      </c>
      <c r="AP178" s="114">
        <v>6.9618320610687024E-3</v>
      </c>
      <c r="AQ178" s="114">
        <v>0.1902290076335878</v>
      </c>
      <c r="AR178" s="114">
        <v>0.40445801526717556</v>
      </c>
      <c r="AS178" s="114">
        <v>0.36812213740458016</v>
      </c>
      <c r="AT178" s="114">
        <v>2.9129770992366411E-2</v>
      </c>
      <c r="AU178" s="114">
        <v>1.0992366412213741E-3</v>
      </c>
      <c r="AV178" s="114"/>
    </row>
    <row r="179" spans="1:48" x14ac:dyDescent="0.25">
      <c r="A179" s="109" t="s">
        <v>24</v>
      </c>
      <c r="B179" s="95">
        <v>1</v>
      </c>
      <c r="C179" s="95">
        <v>13</v>
      </c>
      <c r="D179" s="95">
        <v>151</v>
      </c>
      <c r="E179" s="95">
        <v>59</v>
      </c>
      <c r="F179" s="95">
        <v>102</v>
      </c>
      <c r="G179" s="95">
        <v>941</v>
      </c>
      <c r="H179" s="95">
        <v>12488</v>
      </c>
      <c r="I179" s="95">
        <v>4018</v>
      </c>
      <c r="J179" s="95">
        <v>850</v>
      </c>
      <c r="K179" s="95">
        <v>18623</v>
      </c>
      <c r="N179" s="95"/>
      <c r="O179" s="95"/>
      <c r="P179" s="95"/>
      <c r="Q179" s="95"/>
      <c r="R179" s="95"/>
      <c r="S179" s="95"/>
      <c r="T179" s="95"/>
      <c r="U179" s="95"/>
      <c r="V179" s="95"/>
      <c r="W179" s="95"/>
      <c r="AL179" s="113" t="s">
        <v>12</v>
      </c>
      <c r="AM179" s="114">
        <v>0</v>
      </c>
      <c r="AN179" s="114">
        <v>0</v>
      </c>
      <c r="AO179" s="114">
        <v>1.9417475728155338E-2</v>
      </c>
      <c r="AP179" s="114">
        <v>8.7378640776699032E-2</v>
      </c>
      <c r="AQ179" s="114">
        <v>8.7378640776699032E-2</v>
      </c>
      <c r="AR179" s="114">
        <v>0.4854368932038835</v>
      </c>
      <c r="AS179" s="114">
        <v>0.29126213592233008</v>
      </c>
      <c r="AT179" s="114">
        <v>1.9417475728155338E-2</v>
      </c>
      <c r="AU179" s="114">
        <v>9.7087378640776691E-3</v>
      </c>
      <c r="AV179" s="114"/>
    </row>
    <row r="180" spans="1:48" x14ac:dyDescent="0.25">
      <c r="AK180" s="81"/>
      <c r="AL180" s="113" t="s">
        <v>32</v>
      </c>
      <c r="AM180" s="114">
        <v>0</v>
      </c>
      <c r="AN180" s="114">
        <v>0</v>
      </c>
      <c r="AO180" s="114">
        <v>0</v>
      </c>
      <c r="AP180" s="114">
        <v>0</v>
      </c>
      <c r="AQ180" s="114">
        <v>0</v>
      </c>
      <c r="AR180" s="114">
        <v>0</v>
      </c>
      <c r="AS180" s="114">
        <v>0.73529411764705888</v>
      </c>
      <c r="AT180" s="114">
        <v>0.23529411764705882</v>
      </c>
      <c r="AU180" s="114">
        <v>2.9411764705882353E-2</v>
      </c>
      <c r="AV180" s="114"/>
    </row>
    <row r="181" spans="1:48" x14ac:dyDescent="0.25">
      <c r="AL181" s="113" t="s">
        <v>18</v>
      </c>
      <c r="AM181" s="114">
        <v>0</v>
      </c>
      <c r="AN181" s="114">
        <v>0</v>
      </c>
      <c r="AO181" s="114">
        <v>0</v>
      </c>
      <c r="AP181" s="114">
        <v>2.132701421800948E-2</v>
      </c>
      <c r="AQ181" s="114">
        <v>7.8199052132701424E-2</v>
      </c>
      <c r="AR181" s="114">
        <v>0.84715639810426535</v>
      </c>
      <c r="AS181" s="114">
        <v>5.3317535545023699E-2</v>
      </c>
      <c r="AT181" s="114">
        <v>0</v>
      </c>
      <c r="AU181" s="114">
        <v>0</v>
      </c>
      <c r="AV181" s="114"/>
    </row>
    <row r="182" spans="1:48" x14ac:dyDescent="0.25">
      <c r="AL182" s="98" t="s">
        <v>14</v>
      </c>
      <c r="AM182" s="98">
        <v>0</v>
      </c>
      <c r="AN182" s="98">
        <v>0</v>
      </c>
      <c r="AO182" s="98">
        <v>4.1493775933609959E-3</v>
      </c>
      <c r="AP182" s="98">
        <v>2.3236514522821577E-2</v>
      </c>
      <c r="AQ182" s="98">
        <v>0.21327800829875518</v>
      </c>
      <c r="AR182" s="98">
        <v>0.54273858921161822</v>
      </c>
      <c r="AS182" s="98">
        <v>0.16016597510373445</v>
      </c>
      <c r="AT182" s="98">
        <v>3.5684647302904562E-2</v>
      </c>
      <c r="AU182" s="98">
        <v>2.0746887966804978E-2</v>
      </c>
      <c r="AV182" s="98"/>
    </row>
    <row r="183" spans="1:48" x14ac:dyDescent="0.25">
      <c r="AL183" s="98" t="s">
        <v>47</v>
      </c>
      <c r="AM183" s="98">
        <v>0</v>
      </c>
      <c r="AN183" s="98">
        <v>0</v>
      </c>
      <c r="AO183" s="98">
        <v>0</v>
      </c>
      <c r="AP183" s="98">
        <v>6.5359477124183009E-3</v>
      </c>
      <c r="AQ183" s="98">
        <v>0.52287581699346408</v>
      </c>
      <c r="AR183" s="98">
        <v>0.15032679738562091</v>
      </c>
      <c r="AS183" s="98">
        <v>0.20915032679738563</v>
      </c>
      <c r="AT183" s="98">
        <v>0.10457516339869281</v>
      </c>
      <c r="AU183" s="98">
        <v>6.5359477124183009E-3</v>
      </c>
      <c r="AV183" s="114"/>
    </row>
    <row r="184" spans="1:48" x14ac:dyDescent="0.25">
      <c r="A184" s="103" t="s">
        <v>132</v>
      </c>
      <c r="B184" t="s">
        <v>20</v>
      </c>
      <c r="F184" t="s">
        <v>21</v>
      </c>
      <c r="M184" s="1" t="s">
        <v>134</v>
      </c>
      <c r="AM184" s="12"/>
      <c r="AN184" s="12"/>
      <c r="AO184" s="12"/>
      <c r="AP184" s="12"/>
      <c r="AQ184" s="12"/>
      <c r="AR184" s="12"/>
      <c r="AS184" s="12"/>
      <c r="AT184" s="12"/>
      <c r="AU184" s="12"/>
      <c r="AV184" s="12"/>
    </row>
    <row r="185" spans="1:48" x14ac:dyDescent="0.25">
      <c r="A185" s="41" t="s">
        <v>19</v>
      </c>
      <c r="B185" s="97">
        <v>14</v>
      </c>
      <c r="C185" s="104">
        <v>19</v>
      </c>
      <c r="D185" s="104">
        <v>24</v>
      </c>
      <c r="E185" s="104">
        <v>29</v>
      </c>
      <c r="F185" s="104">
        <v>4</v>
      </c>
      <c r="G185" s="104">
        <v>9</v>
      </c>
      <c r="H185" s="104">
        <v>14</v>
      </c>
      <c r="I185" s="104">
        <v>19</v>
      </c>
      <c r="J185" s="104">
        <v>24</v>
      </c>
      <c r="K185" s="104" t="s">
        <v>24</v>
      </c>
      <c r="N185" s="99">
        <v>41013</v>
      </c>
      <c r="O185" s="99">
        <v>41018</v>
      </c>
      <c r="P185" s="99">
        <v>41023</v>
      </c>
      <c r="Q185" s="99">
        <v>41028</v>
      </c>
      <c r="R185" s="99">
        <v>41033</v>
      </c>
      <c r="S185" s="99">
        <v>41038</v>
      </c>
      <c r="T185" s="99">
        <v>41043</v>
      </c>
      <c r="U185" s="99">
        <v>41048</v>
      </c>
      <c r="V185" s="99">
        <v>41053</v>
      </c>
      <c r="W185" s="1" t="s">
        <v>24</v>
      </c>
      <c r="Y185" s="1"/>
      <c r="Z185" s="99"/>
      <c r="AA185" s="99"/>
      <c r="AB185" s="99"/>
      <c r="AC185" s="99"/>
      <c r="AD185" s="99"/>
      <c r="AE185" s="99"/>
      <c r="AF185" s="99"/>
      <c r="AG185" s="99"/>
      <c r="AH185" s="99"/>
    </row>
    <row r="186" spans="1:48" x14ac:dyDescent="0.25">
      <c r="A186" s="105" t="s">
        <v>1</v>
      </c>
      <c r="B186" s="95">
        <v>0</v>
      </c>
      <c r="C186" s="95">
        <v>0</v>
      </c>
      <c r="D186" s="95">
        <v>0</v>
      </c>
      <c r="E186" s="95">
        <v>4</v>
      </c>
      <c r="F186" s="95">
        <v>7</v>
      </c>
      <c r="G186" s="95">
        <v>30</v>
      </c>
      <c r="H186" s="95">
        <v>51</v>
      </c>
      <c r="I186" s="95">
        <v>29</v>
      </c>
      <c r="J186" s="95">
        <v>21</v>
      </c>
      <c r="K186" s="95">
        <v>142</v>
      </c>
      <c r="M186" t="s">
        <v>1</v>
      </c>
      <c r="N186" s="98">
        <f t="shared" ref="N186:V186" si="51">B186/$K186</f>
        <v>0</v>
      </c>
      <c r="O186" s="98">
        <f t="shared" si="51"/>
        <v>0</v>
      </c>
      <c r="P186" s="98">
        <f t="shared" si="51"/>
        <v>0</v>
      </c>
      <c r="Q186" s="98">
        <f t="shared" si="51"/>
        <v>2.8169014084507043E-2</v>
      </c>
      <c r="R186" s="98">
        <f t="shared" si="51"/>
        <v>4.9295774647887321E-2</v>
      </c>
      <c r="S186" s="98">
        <f t="shared" si="51"/>
        <v>0.21126760563380281</v>
      </c>
      <c r="T186" s="98">
        <f t="shared" si="51"/>
        <v>0.35915492957746481</v>
      </c>
      <c r="U186" s="98">
        <f t="shared" si="51"/>
        <v>0.20422535211267606</v>
      </c>
      <c r="V186" s="98">
        <f t="shared" si="51"/>
        <v>0.14788732394366197</v>
      </c>
      <c r="W186" s="100">
        <f>SUM(N186:V186)</f>
        <v>1</v>
      </c>
      <c r="Y186" s="2"/>
      <c r="Z186" s="98"/>
      <c r="AA186" s="98"/>
      <c r="AB186" s="98"/>
      <c r="AC186" s="98"/>
      <c r="AD186" s="98"/>
      <c r="AE186" s="98"/>
      <c r="AF186" s="98"/>
      <c r="AG186" s="98"/>
      <c r="AH186" s="98"/>
      <c r="AL186" s="2"/>
      <c r="AN186" s="2"/>
      <c r="AO186" s="2"/>
      <c r="AP186" s="2"/>
      <c r="AQ186" s="2"/>
      <c r="AR186" s="2"/>
      <c r="AS186" s="2"/>
      <c r="AT186" s="2"/>
      <c r="AU186" s="2"/>
    </row>
    <row r="187" spans="1:48" x14ac:dyDescent="0.25">
      <c r="A187" s="102" t="s">
        <v>49</v>
      </c>
      <c r="B187" s="95">
        <v>0</v>
      </c>
      <c r="C187" s="95">
        <v>0</v>
      </c>
      <c r="D187" s="95">
        <v>0</v>
      </c>
      <c r="E187" s="95">
        <v>0</v>
      </c>
      <c r="F187" s="95">
        <v>0</v>
      </c>
      <c r="G187" s="95">
        <v>0</v>
      </c>
      <c r="H187" s="95">
        <v>0</v>
      </c>
      <c r="I187" s="95">
        <v>0</v>
      </c>
      <c r="J187" s="95">
        <v>0</v>
      </c>
      <c r="K187" s="95">
        <v>0</v>
      </c>
      <c r="M187" t="s">
        <v>41</v>
      </c>
      <c r="N187" s="98">
        <f t="shared" ref="N187:V188" si="52">B189/$K189</f>
        <v>0</v>
      </c>
      <c r="O187" s="98">
        <f t="shared" si="52"/>
        <v>2.1052631578947368E-2</v>
      </c>
      <c r="P187" s="98">
        <f t="shared" si="52"/>
        <v>3.1578947368421054E-2</v>
      </c>
      <c r="Q187" s="98">
        <f t="shared" si="52"/>
        <v>9.4736842105263161E-2</v>
      </c>
      <c r="R187" s="98">
        <f t="shared" si="52"/>
        <v>0.78947368421052633</v>
      </c>
      <c r="S187" s="98">
        <f t="shared" si="52"/>
        <v>1.0526315789473684E-2</v>
      </c>
      <c r="T187" s="98">
        <f t="shared" si="52"/>
        <v>4.2105263157894736E-2</v>
      </c>
      <c r="U187" s="98">
        <f t="shared" si="52"/>
        <v>0</v>
      </c>
      <c r="V187" s="98">
        <f t="shared" si="52"/>
        <v>1.0526315789473684E-2</v>
      </c>
      <c r="W187" s="100">
        <f>SUM(N187:V187)</f>
        <v>1</v>
      </c>
      <c r="Y187" s="2"/>
      <c r="Z187" s="98"/>
      <c r="AA187" s="98"/>
      <c r="AB187" s="98"/>
      <c r="AC187" s="98"/>
      <c r="AD187" s="98"/>
      <c r="AE187" s="98"/>
      <c r="AF187" s="98"/>
      <c r="AG187" s="98"/>
      <c r="AH187" s="98"/>
    </row>
    <row r="188" spans="1:48" x14ac:dyDescent="0.25">
      <c r="A188" s="102" t="s">
        <v>45</v>
      </c>
      <c r="B188" s="95">
        <v>0</v>
      </c>
      <c r="C188" s="95">
        <v>0</v>
      </c>
      <c r="D188" s="95">
        <v>0</v>
      </c>
      <c r="E188" s="95">
        <v>0</v>
      </c>
      <c r="F188" s="95">
        <v>0</v>
      </c>
      <c r="G188" s="95">
        <v>0</v>
      </c>
      <c r="H188" s="95">
        <v>0</v>
      </c>
      <c r="I188" s="95">
        <v>1</v>
      </c>
      <c r="J188" s="95">
        <v>0</v>
      </c>
      <c r="K188" s="95">
        <v>1</v>
      </c>
      <c r="M188" t="s">
        <v>2</v>
      </c>
      <c r="N188" s="98">
        <f t="shared" si="52"/>
        <v>0</v>
      </c>
      <c r="O188" s="98">
        <f t="shared" si="52"/>
        <v>0</v>
      </c>
      <c r="P188" s="98">
        <f t="shared" si="52"/>
        <v>0.1864406779661017</v>
      </c>
      <c r="Q188" s="98">
        <f t="shared" si="52"/>
        <v>7.6271186440677971E-2</v>
      </c>
      <c r="R188" s="98">
        <f t="shared" si="52"/>
        <v>0.67796610169491522</v>
      </c>
      <c r="S188" s="98">
        <f t="shared" si="52"/>
        <v>3.1073446327683617E-2</v>
      </c>
      <c r="T188" s="98">
        <f t="shared" si="52"/>
        <v>1.6949152542372881E-2</v>
      </c>
      <c r="U188" s="98">
        <f t="shared" si="52"/>
        <v>8.4745762711864406E-3</v>
      </c>
      <c r="V188" s="98">
        <f t="shared" si="52"/>
        <v>2.8248587570621469E-3</v>
      </c>
      <c r="W188" s="100">
        <f t="shared" ref="W188:W196" si="53">SUM(N188:V188)</f>
        <v>0.99999999999999989</v>
      </c>
      <c r="Y188" s="2"/>
      <c r="Z188" s="98"/>
      <c r="AA188" s="98"/>
      <c r="AB188" s="98"/>
      <c r="AC188" s="98"/>
      <c r="AD188" s="98"/>
      <c r="AE188" s="98"/>
      <c r="AF188" s="98"/>
      <c r="AG188" s="98"/>
      <c r="AH188" s="98"/>
    </row>
    <row r="189" spans="1:48" x14ac:dyDescent="0.25">
      <c r="A189" s="102" t="s">
        <v>41</v>
      </c>
      <c r="B189" s="95">
        <v>0</v>
      </c>
      <c r="C189" s="95">
        <v>2</v>
      </c>
      <c r="D189" s="95">
        <v>3</v>
      </c>
      <c r="E189" s="95">
        <v>9</v>
      </c>
      <c r="F189" s="95">
        <v>75</v>
      </c>
      <c r="G189" s="95">
        <v>1</v>
      </c>
      <c r="H189" s="95">
        <v>4</v>
      </c>
      <c r="I189" s="95">
        <v>0</v>
      </c>
      <c r="J189" s="95">
        <v>1</v>
      </c>
      <c r="K189" s="95">
        <v>95</v>
      </c>
      <c r="M189" s="2" t="s">
        <v>48</v>
      </c>
      <c r="N189" s="98">
        <f t="shared" ref="N189:V189" si="54">(B192+B193+B194)/($K192+$K193+$K194)</f>
        <v>0</v>
      </c>
      <c r="O189" s="98">
        <f t="shared" si="54"/>
        <v>0.17647058823529413</v>
      </c>
      <c r="P189" s="98">
        <f t="shared" si="54"/>
        <v>0.32941176470588235</v>
      </c>
      <c r="Q189" s="98">
        <f t="shared" si="54"/>
        <v>0.22352941176470589</v>
      </c>
      <c r="R189" s="98">
        <f t="shared" si="54"/>
        <v>5.8823529411764705E-2</v>
      </c>
      <c r="S189" s="98">
        <f t="shared" si="54"/>
        <v>7.0588235294117646E-2</v>
      </c>
      <c r="T189" s="98">
        <f t="shared" si="54"/>
        <v>3.5294117647058823E-2</v>
      </c>
      <c r="U189" s="98">
        <f t="shared" si="54"/>
        <v>4.7058823529411764E-2</v>
      </c>
      <c r="V189" s="98">
        <f t="shared" si="54"/>
        <v>5.8823529411764705E-2</v>
      </c>
      <c r="W189" s="100">
        <f t="shared" si="53"/>
        <v>1</v>
      </c>
      <c r="Z189" s="98"/>
      <c r="AA189" s="98"/>
      <c r="AB189" s="98"/>
      <c r="AC189" s="98"/>
      <c r="AD189" s="98"/>
      <c r="AE189" s="98"/>
      <c r="AF189" s="98"/>
      <c r="AG189" s="98"/>
      <c r="AH189" s="98"/>
    </row>
    <row r="190" spans="1:48" x14ac:dyDescent="0.25">
      <c r="A190" s="102" t="s">
        <v>2</v>
      </c>
      <c r="B190" s="95">
        <v>0</v>
      </c>
      <c r="C190" s="95">
        <v>0</v>
      </c>
      <c r="D190" s="95">
        <v>66</v>
      </c>
      <c r="E190" s="95">
        <v>27</v>
      </c>
      <c r="F190" s="95">
        <v>240</v>
      </c>
      <c r="G190" s="95">
        <v>11</v>
      </c>
      <c r="H190" s="95">
        <v>6</v>
      </c>
      <c r="I190" s="95">
        <v>3</v>
      </c>
      <c r="J190" s="95">
        <v>1</v>
      </c>
      <c r="K190" s="95">
        <v>354</v>
      </c>
      <c r="M190" s="2" t="s">
        <v>7</v>
      </c>
      <c r="N190" s="98">
        <f t="shared" ref="N190:V190" si="55">B196/$K196</f>
        <v>0</v>
      </c>
      <c r="O190" s="98">
        <f t="shared" si="55"/>
        <v>0</v>
      </c>
      <c r="P190" s="98">
        <f t="shared" si="55"/>
        <v>0</v>
      </c>
      <c r="Q190" s="98">
        <f t="shared" si="55"/>
        <v>0</v>
      </c>
      <c r="R190" s="98">
        <f t="shared" si="55"/>
        <v>7.1428571428571425E-2</v>
      </c>
      <c r="S190" s="98">
        <f t="shared" si="55"/>
        <v>3.5714285714285712E-2</v>
      </c>
      <c r="T190" s="98">
        <f t="shared" si="55"/>
        <v>0.2857142857142857</v>
      </c>
      <c r="U190" s="98">
        <f t="shared" si="55"/>
        <v>0.2857142857142857</v>
      </c>
      <c r="V190" s="98">
        <f t="shared" si="55"/>
        <v>0.32142857142857145</v>
      </c>
      <c r="W190" s="100">
        <f t="shared" si="53"/>
        <v>1</v>
      </c>
      <c r="Y190" s="2"/>
      <c r="Z190" s="98"/>
      <c r="AA190" s="98"/>
      <c r="AB190" s="98"/>
      <c r="AC190" s="98"/>
      <c r="AD190" s="98"/>
      <c r="AE190" s="98"/>
      <c r="AF190" s="98"/>
      <c r="AG190" s="98"/>
      <c r="AH190" s="98"/>
    </row>
    <row r="191" spans="1:48" x14ac:dyDescent="0.25">
      <c r="A191" s="102" t="s">
        <v>43</v>
      </c>
      <c r="B191" s="95">
        <v>0</v>
      </c>
      <c r="C191" s="95">
        <v>0</v>
      </c>
      <c r="D191" s="95">
        <v>0</v>
      </c>
      <c r="E191" s="95">
        <v>0</v>
      </c>
      <c r="F191" s="95">
        <v>4</v>
      </c>
      <c r="G191" s="95">
        <v>2</v>
      </c>
      <c r="H191" s="95">
        <v>1</v>
      </c>
      <c r="I191" s="95">
        <v>1</v>
      </c>
      <c r="J191" s="95">
        <v>0</v>
      </c>
      <c r="K191" s="95">
        <v>8</v>
      </c>
      <c r="M191" s="2" t="s">
        <v>8</v>
      </c>
      <c r="N191" s="98">
        <f t="shared" ref="N191:V191" si="56">B200/$K200</f>
        <v>0</v>
      </c>
      <c r="O191" s="98">
        <f t="shared" si="56"/>
        <v>0</v>
      </c>
      <c r="P191" s="98">
        <f t="shared" si="56"/>
        <v>0</v>
      </c>
      <c r="Q191" s="98">
        <f t="shared" si="56"/>
        <v>0</v>
      </c>
      <c r="R191" s="98">
        <f t="shared" si="56"/>
        <v>0</v>
      </c>
      <c r="S191" s="98">
        <f t="shared" si="56"/>
        <v>0</v>
      </c>
      <c r="T191" s="98">
        <f t="shared" si="56"/>
        <v>0.27777777777777779</v>
      </c>
      <c r="U191" s="98">
        <f t="shared" si="56"/>
        <v>0.16666666666666666</v>
      </c>
      <c r="V191" s="98">
        <f t="shared" si="56"/>
        <v>0.55555555555555558</v>
      </c>
      <c r="W191" s="100">
        <f t="shared" si="53"/>
        <v>1</v>
      </c>
      <c r="Y191" s="2"/>
      <c r="Z191" s="98"/>
      <c r="AA191" s="98"/>
      <c r="AB191" s="98"/>
      <c r="AC191" s="98"/>
      <c r="AD191" s="98"/>
      <c r="AE191" s="98"/>
      <c r="AF191" s="98"/>
      <c r="AG191" s="98"/>
      <c r="AH191" s="98"/>
    </row>
    <row r="192" spans="1:48" x14ac:dyDescent="0.25">
      <c r="A192" s="102" t="s">
        <v>3</v>
      </c>
      <c r="B192" s="95">
        <v>0</v>
      </c>
      <c r="C192" s="95">
        <v>3</v>
      </c>
      <c r="D192" s="95">
        <v>27</v>
      </c>
      <c r="E192" s="95">
        <v>17</v>
      </c>
      <c r="F192" s="95">
        <v>5</v>
      </c>
      <c r="G192" s="95">
        <v>6</v>
      </c>
      <c r="H192" s="95">
        <v>2</v>
      </c>
      <c r="I192" s="95">
        <v>3</v>
      </c>
      <c r="J192" s="95">
        <v>5</v>
      </c>
      <c r="K192" s="95">
        <v>68</v>
      </c>
      <c r="M192" t="s">
        <v>11</v>
      </c>
      <c r="N192" s="98">
        <f t="shared" ref="N192:V195" si="57">B204/$K204</f>
        <v>0</v>
      </c>
      <c r="O192" s="98">
        <f t="shared" si="57"/>
        <v>0</v>
      </c>
      <c r="P192" s="98">
        <f t="shared" si="57"/>
        <v>0</v>
      </c>
      <c r="Q192" s="98">
        <f t="shared" si="57"/>
        <v>6.9618320610687024E-3</v>
      </c>
      <c r="R192" s="98">
        <f t="shared" si="57"/>
        <v>0.1902290076335878</v>
      </c>
      <c r="S192" s="98">
        <f t="shared" si="57"/>
        <v>0.40445801526717556</v>
      </c>
      <c r="T192" s="98">
        <f t="shared" si="57"/>
        <v>0.36812213740458016</v>
      </c>
      <c r="U192" s="98">
        <f t="shared" si="57"/>
        <v>2.9129770992366411E-2</v>
      </c>
      <c r="V192" s="98">
        <f t="shared" si="57"/>
        <v>1.0992366412213741E-3</v>
      </c>
      <c r="W192" s="100">
        <f t="shared" si="53"/>
        <v>0.99999999999999989</v>
      </c>
      <c r="Y192" s="2"/>
      <c r="Z192" s="98"/>
      <c r="AA192" s="98"/>
      <c r="AB192" s="98"/>
      <c r="AC192" s="98"/>
      <c r="AD192" s="98"/>
      <c r="AE192" s="98"/>
      <c r="AF192" s="98"/>
      <c r="AG192" s="98"/>
      <c r="AH192" s="98"/>
    </row>
    <row r="193" spans="1:34" x14ac:dyDescent="0.25">
      <c r="A193" s="102" t="s">
        <v>4</v>
      </c>
      <c r="B193" s="95">
        <v>0</v>
      </c>
      <c r="C193" s="95">
        <v>12</v>
      </c>
      <c r="D193" s="95">
        <v>1</v>
      </c>
      <c r="E193" s="95">
        <v>2</v>
      </c>
      <c r="F193" s="95">
        <v>0</v>
      </c>
      <c r="G193" s="95">
        <v>0</v>
      </c>
      <c r="H193" s="95">
        <v>0</v>
      </c>
      <c r="I193" s="95">
        <v>0</v>
      </c>
      <c r="J193" s="95">
        <v>0</v>
      </c>
      <c r="K193" s="95">
        <v>15</v>
      </c>
      <c r="M193" t="s">
        <v>12</v>
      </c>
      <c r="N193" s="98">
        <f t="shared" si="57"/>
        <v>0</v>
      </c>
      <c r="O193" s="98">
        <f t="shared" si="57"/>
        <v>0</v>
      </c>
      <c r="P193" s="98">
        <f t="shared" si="57"/>
        <v>1.9417475728155338E-2</v>
      </c>
      <c r="Q193" s="98">
        <f t="shared" si="57"/>
        <v>8.7378640776699032E-2</v>
      </c>
      <c r="R193" s="98">
        <f t="shared" si="57"/>
        <v>8.7378640776699032E-2</v>
      </c>
      <c r="S193" s="98">
        <f t="shared" si="57"/>
        <v>0.4854368932038835</v>
      </c>
      <c r="T193" s="98">
        <f t="shared" si="57"/>
        <v>0.29126213592233008</v>
      </c>
      <c r="U193" s="98">
        <f t="shared" si="57"/>
        <v>1.9417475728155338E-2</v>
      </c>
      <c r="V193" s="98">
        <f t="shared" si="57"/>
        <v>9.7087378640776691E-3</v>
      </c>
      <c r="W193" s="100">
        <f t="shared" si="53"/>
        <v>1</v>
      </c>
      <c r="Y193" s="2"/>
      <c r="Z193" s="98"/>
      <c r="AA193" s="98"/>
      <c r="AB193" s="98"/>
      <c r="AC193" s="98"/>
      <c r="AD193" s="98"/>
      <c r="AE193" s="98"/>
      <c r="AF193" s="98"/>
      <c r="AG193" s="98"/>
      <c r="AH193" s="98"/>
    </row>
    <row r="194" spans="1:34" x14ac:dyDescent="0.25">
      <c r="A194" s="102" t="s">
        <v>48</v>
      </c>
      <c r="B194" s="95">
        <v>0</v>
      </c>
      <c r="C194" s="95">
        <v>0</v>
      </c>
      <c r="D194" s="95">
        <v>0</v>
      </c>
      <c r="E194" s="95">
        <v>0</v>
      </c>
      <c r="F194" s="95">
        <v>0</v>
      </c>
      <c r="G194" s="95">
        <v>0</v>
      </c>
      <c r="H194" s="95">
        <v>1</v>
      </c>
      <c r="I194" s="95">
        <v>1</v>
      </c>
      <c r="J194" s="95">
        <v>0</v>
      </c>
      <c r="K194" s="95">
        <v>2</v>
      </c>
      <c r="M194" t="s">
        <v>32</v>
      </c>
      <c r="N194" s="98">
        <f t="shared" si="57"/>
        <v>0</v>
      </c>
      <c r="O194" s="98">
        <f t="shared" si="57"/>
        <v>0</v>
      </c>
      <c r="P194" s="98">
        <f t="shared" si="57"/>
        <v>0</v>
      </c>
      <c r="Q194" s="98">
        <f t="shared" si="57"/>
        <v>0</v>
      </c>
      <c r="R194" s="98">
        <f t="shared" si="57"/>
        <v>0</v>
      </c>
      <c r="S194" s="98">
        <f t="shared" si="57"/>
        <v>0</v>
      </c>
      <c r="T194" s="98">
        <f t="shared" si="57"/>
        <v>0.73529411764705888</v>
      </c>
      <c r="U194" s="98">
        <f t="shared" si="57"/>
        <v>0.23529411764705882</v>
      </c>
      <c r="V194" s="98">
        <f t="shared" si="57"/>
        <v>2.9411764705882353E-2</v>
      </c>
      <c r="W194" s="100">
        <f>SUM(N194:V194)</f>
        <v>1</v>
      </c>
      <c r="Y194" s="2"/>
      <c r="Z194" s="98"/>
      <c r="AA194" s="98"/>
      <c r="AB194" s="98"/>
      <c r="AC194" s="98"/>
      <c r="AD194" s="98"/>
      <c r="AE194" s="98"/>
      <c r="AF194" s="98"/>
      <c r="AG194" s="98"/>
      <c r="AH194" s="98"/>
    </row>
    <row r="195" spans="1:34" x14ac:dyDescent="0.25">
      <c r="A195" s="102" t="s">
        <v>6</v>
      </c>
      <c r="B195" s="95">
        <v>0</v>
      </c>
      <c r="C195" s="95">
        <v>0</v>
      </c>
      <c r="D195" s="95">
        <v>0</v>
      </c>
      <c r="E195" s="95">
        <v>0</v>
      </c>
      <c r="F195" s="95">
        <v>0</v>
      </c>
      <c r="G195" s="95">
        <v>0</v>
      </c>
      <c r="H195" s="95">
        <v>0</v>
      </c>
      <c r="I195" s="95">
        <v>0</v>
      </c>
      <c r="J195" s="95">
        <v>1</v>
      </c>
      <c r="K195" s="95">
        <v>1</v>
      </c>
      <c r="M195" t="s">
        <v>18</v>
      </c>
      <c r="N195" s="98">
        <f t="shared" si="57"/>
        <v>0</v>
      </c>
      <c r="O195" s="98">
        <f t="shared" si="57"/>
        <v>0</v>
      </c>
      <c r="P195" s="98">
        <f t="shared" si="57"/>
        <v>0</v>
      </c>
      <c r="Q195" s="98">
        <f t="shared" si="57"/>
        <v>2.132701421800948E-2</v>
      </c>
      <c r="R195" s="98">
        <f t="shared" si="57"/>
        <v>7.8199052132701424E-2</v>
      </c>
      <c r="S195" s="98">
        <f t="shared" si="57"/>
        <v>0.84715639810426535</v>
      </c>
      <c r="T195" s="98">
        <f t="shared" si="57"/>
        <v>5.3317535545023699E-2</v>
      </c>
      <c r="U195" s="98">
        <f t="shared" si="57"/>
        <v>0</v>
      </c>
      <c r="V195" s="98">
        <f t="shared" si="57"/>
        <v>0</v>
      </c>
      <c r="W195" s="100">
        <f t="shared" si="53"/>
        <v>1</v>
      </c>
      <c r="Y195" s="2"/>
      <c r="Z195" s="98"/>
      <c r="AA195" s="98"/>
      <c r="AB195" s="98"/>
      <c r="AC195" s="98"/>
      <c r="AD195" s="98"/>
      <c r="AE195" s="98"/>
      <c r="AF195" s="98"/>
      <c r="AG195" s="98"/>
      <c r="AH195" s="98"/>
    </row>
    <row r="196" spans="1:34" x14ac:dyDescent="0.25">
      <c r="A196" s="102" t="s">
        <v>7</v>
      </c>
      <c r="B196" s="95">
        <v>0</v>
      </c>
      <c r="C196" s="95">
        <v>0</v>
      </c>
      <c r="D196" s="95">
        <v>0</v>
      </c>
      <c r="E196" s="95">
        <v>0</v>
      </c>
      <c r="F196" s="95">
        <v>2</v>
      </c>
      <c r="G196" s="95">
        <v>1</v>
      </c>
      <c r="H196" s="95">
        <v>8</v>
      </c>
      <c r="I196" s="95">
        <v>8</v>
      </c>
      <c r="J196" s="95">
        <v>9</v>
      </c>
      <c r="K196" s="95">
        <v>28</v>
      </c>
      <c r="M196" t="s">
        <v>14</v>
      </c>
      <c r="N196" s="98">
        <f t="shared" ref="N196:V197" si="58">B210/$K210</f>
        <v>0</v>
      </c>
      <c r="O196" s="98">
        <f t="shared" si="58"/>
        <v>0</v>
      </c>
      <c r="P196" s="98">
        <f t="shared" si="58"/>
        <v>4.1493775933609959E-3</v>
      </c>
      <c r="Q196" s="98">
        <f t="shared" si="58"/>
        <v>2.3236514522821577E-2</v>
      </c>
      <c r="R196" s="98">
        <f t="shared" si="58"/>
        <v>0.21327800829875518</v>
      </c>
      <c r="S196" s="98">
        <f t="shared" si="58"/>
        <v>0.54273858921161822</v>
      </c>
      <c r="T196" s="98">
        <f t="shared" si="58"/>
        <v>0.16016597510373445</v>
      </c>
      <c r="U196" s="98">
        <f t="shared" si="58"/>
        <v>3.5684647302904562E-2</v>
      </c>
      <c r="V196" s="98">
        <f t="shared" si="58"/>
        <v>2.0746887966804978E-2</v>
      </c>
      <c r="W196" s="100">
        <f t="shared" si="53"/>
        <v>0.99999999999999989</v>
      </c>
      <c r="Z196" s="98"/>
      <c r="AA196" s="98"/>
      <c r="AB196" s="98"/>
      <c r="AC196" s="98"/>
      <c r="AD196" s="98"/>
      <c r="AE196" s="98"/>
      <c r="AF196" s="98"/>
      <c r="AG196" s="98"/>
      <c r="AH196" s="98"/>
    </row>
    <row r="197" spans="1:34" x14ac:dyDescent="0.25">
      <c r="A197" s="102" t="s">
        <v>50</v>
      </c>
      <c r="B197" s="95">
        <v>0</v>
      </c>
      <c r="C197" s="95">
        <v>0</v>
      </c>
      <c r="D197" s="95">
        <v>0</v>
      </c>
      <c r="E197" s="95">
        <v>0</v>
      </c>
      <c r="F197" s="95">
        <v>1</v>
      </c>
      <c r="G197" s="95">
        <v>1</v>
      </c>
      <c r="H197" s="95">
        <v>2</v>
      </c>
      <c r="I197" s="95">
        <v>0</v>
      </c>
      <c r="J197" s="95">
        <v>0</v>
      </c>
      <c r="K197" s="95">
        <v>4</v>
      </c>
      <c r="M197" s="2" t="s">
        <v>40</v>
      </c>
      <c r="N197" s="98">
        <f t="shared" si="58"/>
        <v>0.33333333333333331</v>
      </c>
      <c r="O197" s="98">
        <f t="shared" si="58"/>
        <v>0</v>
      </c>
      <c r="P197" s="98">
        <f t="shared" si="58"/>
        <v>0</v>
      </c>
      <c r="Q197" s="98">
        <f t="shared" si="58"/>
        <v>0</v>
      </c>
      <c r="R197" s="98">
        <f t="shared" si="58"/>
        <v>0.16666666666666666</v>
      </c>
      <c r="S197" s="98">
        <f t="shared" si="58"/>
        <v>0</v>
      </c>
      <c r="T197" s="98">
        <f t="shared" si="58"/>
        <v>0.5</v>
      </c>
      <c r="U197" s="98">
        <f t="shared" si="58"/>
        <v>0</v>
      </c>
      <c r="V197" s="98">
        <f t="shared" si="58"/>
        <v>0</v>
      </c>
      <c r="W197" s="100">
        <f>SUM(N197:V197)</f>
        <v>1</v>
      </c>
      <c r="Z197" s="98"/>
      <c r="AA197" s="98"/>
      <c r="AB197" s="98"/>
      <c r="AC197" s="98"/>
      <c r="AD197" s="98"/>
      <c r="AE197" s="98"/>
      <c r="AF197" s="98"/>
      <c r="AG197" s="98"/>
      <c r="AH197" s="98"/>
    </row>
    <row r="198" spans="1:34" x14ac:dyDescent="0.25">
      <c r="A198" s="102" t="s">
        <v>51</v>
      </c>
      <c r="B198" s="95">
        <v>0</v>
      </c>
      <c r="C198" s="95">
        <v>0</v>
      </c>
      <c r="D198" s="95">
        <v>0</v>
      </c>
      <c r="E198" s="95">
        <v>0</v>
      </c>
      <c r="F198" s="95">
        <v>0</v>
      </c>
      <c r="G198" s="95">
        <v>0</v>
      </c>
      <c r="H198" s="95">
        <v>0</v>
      </c>
      <c r="I198" s="95">
        <v>0</v>
      </c>
      <c r="J198" s="95">
        <v>0</v>
      </c>
      <c r="K198" s="95">
        <v>0</v>
      </c>
      <c r="M198" s="2" t="s">
        <v>47</v>
      </c>
      <c r="N198" s="98">
        <f t="shared" ref="N198:W198" si="59">(B214+B215+B216)/($K214+$K215+$K216)</f>
        <v>0</v>
      </c>
      <c r="O198" s="98">
        <f t="shared" si="59"/>
        <v>0</v>
      </c>
      <c r="P198" s="98">
        <f t="shared" si="59"/>
        <v>0</v>
      </c>
      <c r="Q198" s="98">
        <f t="shared" si="59"/>
        <v>6.5359477124183009E-3</v>
      </c>
      <c r="R198" s="98">
        <f t="shared" si="59"/>
        <v>0.52287581699346408</v>
      </c>
      <c r="S198" s="98">
        <f t="shared" si="59"/>
        <v>0.15032679738562091</v>
      </c>
      <c r="T198" s="98">
        <f t="shared" si="59"/>
        <v>0.20915032679738563</v>
      </c>
      <c r="U198" s="98">
        <f t="shared" si="59"/>
        <v>0.10457516339869281</v>
      </c>
      <c r="V198" s="98">
        <f t="shared" si="59"/>
        <v>6.5359477124183009E-3</v>
      </c>
      <c r="W198" s="98">
        <f t="shared" si="59"/>
        <v>1</v>
      </c>
      <c r="Z198" s="98"/>
      <c r="AA198" s="98"/>
      <c r="AB198" s="98"/>
      <c r="AC198" s="98"/>
      <c r="AD198" s="98"/>
      <c r="AE198" s="98"/>
      <c r="AF198" s="98"/>
      <c r="AG198" s="98"/>
      <c r="AH198" s="98"/>
    </row>
    <row r="199" spans="1:34" x14ac:dyDescent="0.25">
      <c r="A199" s="102" t="s">
        <v>42</v>
      </c>
      <c r="B199" s="95">
        <v>0</v>
      </c>
      <c r="C199" s="95">
        <v>0</v>
      </c>
      <c r="D199" s="95">
        <v>0</v>
      </c>
      <c r="E199" s="95">
        <v>0</v>
      </c>
      <c r="F199" s="95">
        <v>7</v>
      </c>
      <c r="G199" s="95">
        <v>0</v>
      </c>
      <c r="H199" s="95">
        <v>0</v>
      </c>
      <c r="I199" s="95">
        <v>0</v>
      </c>
      <c r="J199" s="95">
        <v>0</v>
      </c>
      <c r="K199" s="95">
        <v>7</v>
      </c>
      <c r="M199" s="2" t="s">
        <v>17</v>
      </c>
      <c r="N199" s="98">
        <f t="shared" ref="N199:V199" si="60">B218/$K218</f>
        <v>0</v>
      </c>
      <c r="O199" s="98">
        <f t="shared" si="60"/>
        <v>0</v>
      </c>
      <c r="P199" s="98">
        <f t="shared" si="60"/>
        <v>0</v>
      </c>
      <c r="Q199" s="98">
        <f t="shared" si="60"/>
        <v>0</v>
      </c>
      <c r="R199" s="98">
        <f t="shared" si="60"/>
        <v>0.33311125916055961</v>
      </c>
      <c r="S199" s="98">
        <f t="shared" si="60"/>
        <v>0.33311125916055961</v>
      </c>
      <c r="T199" s="98">
        <f t="shared" si="60"/>
        <v>0.33311125916055961</v>
      </c>
      <c r="U199" s="98">
        <f t="shared" si="60"/>
        <v>6.6622251832111927E-4</v>
      </c>
      <c r="V199" s="98">
        <f t="shared" si="60"/>
        <v>0</v>
      </c>
      <c r="W199" s="98">
        <f>(K215+K216+K217)/($K215+$K216+$K217)</f>
        <v>1</v>
      </c>
    </row>
    <row r="200" spans="1:34" x14ac:dyDescent="0.25">
      <c r="A200" s="102" t="s">
        <v>8</v>
      </c>
      <c r="B200" s="95">
        <v>0</v>
      </c>
      <c r="C200" s="95">
        <v>0</v>
      </c>
      <c r="D200" s="95">
        <v>0</v>
      </c>
      <c r="E200" s="95">
        <v>0</v>
      </c>
      <c r="F200" s="95">
        <v>0</v>
      </c>
      <c r="G200" s="95">
        <v>0</v>
      </c>
      <c r="H200" s="95">
        <v>5</v>
      </c>
      <c r="I200" s="95">
        <v>3</v>
      </c>
      <c r="J200" s="95">
        <v>10</v>
      </c>
      <c r="K200" s="95">
        <v>18</v>
      </c>
      <c r="N200" s="98"/>
      <c r="O200" s="98"/>
      <c r="P200" s="98"/>
      <c r="Q200" s="98"/>
      <c r="R200" s="98"/>
      <c r="S200" s="98"/>
      <c r="T200" s="98"/>
      <c r="U200" s="98"/>
      <c r="V200" s="98"/>
    </row>
    <row r="201" spans="1:34" x14ac:dyDescent="0.25">
      <c r="A201" s="102" t="s">
        <v>9</v>
      </c>
      <c r="B201" s="95">
        <v>0</v>
      </c>
      <c r="C201" s="95">
        <v>0</v>
      </c>
      <c r="D201" s="95">
        <v>0</v>
      </c>
      <c r="E201" s="95">
        <v>123</v>
      </c>
      <c r="F201" s="95">
        <v>500</v>
      </c>
      <c r="G201" s="95">
        <v>2001</v>
      </c>
      <c r="H201" s="95">
        <v>256</v>
      </c>
      <c r="I201" s="95">
        <v>0</v>
      </c>
      <c r="J201" s="95">
        <v>39</v>
      </c>
      <c r="K201" s="95">
        <v>2919</v>
      </c>
      <c r="N201" s="98"/>
      <c r="O201" s="98"/>
      <c r="P201" s="98"/>
      <c r="Q201" s="98"/>
      <c r="R201" s="98"/>
      <c r="S201" s="98"/>
      <c r="T201" s="98"/>
      <c r="U201" s="98"/>
      <c r="V201" s="98"/>
    </row>
    <row r="202" spans="1:34" x14ac:dyDescent="0.25">
      <c r="A202" s="102" t="s">
        <v>44</v>
      </c>
      <c r="B202" s="95">
        <v>0</v>
      </c>
      <c r="C202" s="95">
        <v>0</v>
      </c>
      <c r="D202" s="95">
        <v>0</v>
      </c>
      <c r="E202" s="95">
        <v>0</v>
      </c>
      <c r="F202" s="95">
        <v>0</v>
      </c>
      <c r="G202" s="95">
        <v>0</v>
      </c>
      <c r="H202" s="95">
        <v>1</v>
      </c>
      <c r="I202" s="95">
        <v>0</v>
      </c>
      <c r="J202" s="95">
        <v>1</v>
      </c>
      <c r="K202" s="95">
        <v>2</v>
      </c>
      <c r="N202" s="98"/>
      <c r="O202" s="98"/>
      <c r="P202" s="98"/>
      <c r="Q202" s="98"/>
      <c r="R202" s="98"/>
      <c r="S202" s="98"/>
      <c r="T202" s="98"/>
      <c r="U202" s="98"/>
      <c r="V202" s="98"/>
    </row>
    <row r="203" spans="1:34" x14ac:dyDescent="0.25">
      <c r="A203" s="102" t="s">
        <v>10</v>
      </c>
      <c r="B203" s="95">
        <v>0</v>
      </c>
      <c r="C203" s="95">
        <v>0</v>
      </c>
      <c r="D203" s="95">
        <v>0</v>
      </c>
      <c r="E203" s="95">
        <v>3</v>
      </c>
      <c r="F203" s="95">
        <v>12</v>
      </c>
      <c r="G203" s="95">
        <v>1</v>
      </c>
      <c r="H203" s="95">
        <v>54</v>
      </c>
      <c r="I203" s="95">
        <v>0</v>
      </c>
      <c r="J203" s="95">
        <v>1</v>
      </c>
      <c r="K203" s="95">
        <v>71</v>
      </c>
      <c r="N203" s="98"/>
      <c r="O203" s="98"/>
      <c r="P203" s="98"/>
      <c r="Q203" s="98"/>
      <c r="R203" s="98"/>
      <c r="S203" s="98"/>
      <c r="T203" s="98"/>
      <c r="U203" s="98"/>
      <c r="V203" s="98"/>
    </row>
    <row r="204" spans="1:34" x14ac:dyDescent="0.25">
      <c r="A204" s="102" t="s">
        <v>11</v>
      </c>
      <c r="B204" s="95">
        <v>0</v>
      </c>
      <c r="C204" s="95">
        <v>0</v>
      </c>
      <c r="D204" s="95">
        <v>0</v>
      </c>
      <c r="E204" s="95">
        <v>114</v>
      </c>
      <c r="F204" s="95">
        <v>3115</v>
      </c>
      <c r="G204" s="95">
        <v>6623</v>
      </c>
      <c r="H204" s="95">
        <v>6028</v>
      </c>
      <c r="I204" s="95">
        <v>477</v>
      </c>
      <c r="J204" s="95">
        <v>18</v>
      </c>
      <c r="K204" s="95">
        <v>16375</v>
      </c>
      <c r="N204" s="98"/>
      <c r="O204" s="98"/>
      <c r="P204" s="98"/>
      <c r="Q204" s="98"/>
      <c r="R204" s="98"/>
      <c r="S204" s="98"/>
      <c r="T204" s="98"/>
      <c r="U204" s="98"/>
      <c r="V204" s="98"/>
    </row>
    <row r="205" spans="1:34" x14ac:dyDescent="0.25">
      <c r="A205" s="102" t="s">
        <v>12</v>
      </c>
      <c r="B205" s="95">
        <v>0</v>
      </c>
      <c r="C205" s="95">
        <v>0</v>
      </c>
      <c r="D205" s="95">
        <v>2</v>
      </c>
      <c r="E205" s="95">
        <v>9</v>
      </c>
      <c r="F205" s="95">
        <v>9</v>
      </c>
      <c r="G205" s="95">
        <v>50</v>
      </c>
      <c r="H205" s="95">
        <v>30</v>
      </c>
      <c r="I205" s="95">
        <v>2</v>
      </c>
      <c r="J205" s="95">
        <v>1</v>
      </c>
      <c r="K205" s="95">
        <v>103</v>
      </c>
      <c r="N205" s="98"/>
      <c r="O205" s="98"/>
      <c r="P205" s="98"/>
      <c r="Q205" s="98"/>
      <c r="R205" s="98"/>
      <c r="S205" s="98"/>
      <c r="T205" s="98"/>
      <c r="U205" s="98"/>
      <c r="V205" s="98"/>
    </row>
    <row r="206" spans="1:34" x14ac:dyDescent="0.25">
      <c r="A206" s="102" t="s">
        <v>32</v>
      </c>
      <c r="B206" s="95">
        <v>0</v>
      </c>
      <c r="C206" s="95">
        <v>0</v>
      </c>
      <c r="D206" s="95">
        <v>0</v>
      </c>
      <c r="E206" s="95">
        <v>0</v>
      </c>
      <c r="F206" s="95">
        <v>0</v>
      </c>
      <c r="G206" s="95">
        <v>0</v>
      </c>
      <c r="H206" s="95">
        <v>25</v>
      </c>
      <c r="I206" s="95">
        <v>8</v>
      </c>
      <c r="J206" s="95">
        <v>1</v>
      </c>
      <c r="K206" s="95">
        <v>34</v>
      </c>
      <c r="N206" s="98"/>
      <c r="O206" s="98"/>
      <c r="P206" s="98"/>
      <c r="Q206" s="98"/>
      <c r="R206" s="98"/>
      <c r="S206" s="98"/>
      <c r="T206" s="98"/>
      <c r="U206" s="98"/>
      <c r="V206" s="98"/>
    </row>
    <row r="207" spans="1:34" x14ac:dyDescent="0.25">
      <c r="A207" s="102" t="s">
        <v>18</v>
      </c>
      <c r="B207" s="95">
        <v>0</v>
      </c>
      <c r="C207" s="95">
        <v>0</v>
      </c>
      <c r="D207" s="95">
        <v>0</v>
      </c>
      <c r="E207" s="95">
        <v>18</v>
      </c>
      <c r="F207" s="95">
        <v>66</v>
      </c>
      <c r="G207" s="95">
        <v>715</v>
      </c>
      <c r="H207" s="95">
        <v>45</v>
      </c>
      <c r="I207" s="95">
        <v>0</v>
      </c>
      <c r="J207" s="95">
        <v>0</v>
      </c>
      <c r="K207" s="95">
        <v>844</v>
      </c>
      <c r="N207" s="98"/>
      <c r="O207" s="98"/>
      <c r="P207" s="98"/>
      <c r="Q207" s="98"/>
      <c r="R207" s="98"/>
      <c r="S207" s="98"/>
      <c r="T207" s="98"/>
      <c r="U207" s="98"/>
      <c r="V207" s="98"/>
    </row>
    <row r="208" spans="1:34" x14ac:dyDescent="0.25">
      <c r="A208" s="102" t="s">
        <v>46</v>
      </c>
      <c r="B208" s="95">
        <v>0</v>
      </c>
      <c r="C208" s="95">
        <v>0</v>
      </c>
      <c r="D208" s="95">
        <v>0</v>
      </c>
      <c r="E208" s="95">
        <v>1</v>
      </c>
      <c r="F208" s="95">
        <v>0</v>
      </c>
      <c r="G208" s="95">
        <v>0</v>
      </c>
      <c r="H208" s="95">
        <v>0</v>
      </c>
      <c r="I208" s="95">
        <v>7</v>
      </c>
      <c r="J208" s="95">
        <v>0</v>
      </c>
      <c r="K208" s="95">
        <v>8</v>
      </c>
      <c r="N208" s="98"/>
      <c r="O208" s="98"/>
      <c r="P208" s="98"/>
      <c r="Q208" s="98"/>
      <c r="R208" s="98"/>
      <c r="S208" s="98"/>
      <c r="T208" s="98"/>
      <c r="U208" s="98"/>
      <c r="V208" s="98"/>
    </row>
    <row r="209" spans="1:23" x14ac:dyDescent="0.25">
      <c r="A209" s="102" t="s">
        <v>13</v>
      </c>
      <c r="B209" s="95">
        <v>0</v>
      </c>
      <c r="C209" s="95">
        <v>0</v>
      </c>
      <c r="D209" s="95">
        <v>0</v>
      </c>
      <c r="E209" s="95">
        <v>0</v>
      </c>
      <c r="F209" s="95">
        <v>0</v>
      </c>
      <c r="G209" s="95">
        <v>0</v>
      </c>
      <c r="H209" s="95">
        <v>1</v>
      </c>
      <c r="I209" s="95">
        <v>0</v>
      </c>
      <c r="J209" s="95">
        <v>0</v>
      </c>
      <c r="K209" s="95">
        <v>1</v>
      </c>
      <c r="N209" s="98"/>
      <c r="O209" s="98"/>
      <c r="P209" s="98"/>
      <c r="Q209" s="98"/>
      <c r="R209" s="98"/>
      <c r="S209" s="98"/>
      <c r="T209" s="98"/>
      <c r="U209" s="98"/>
      <c r="V209" s="98"/>
    </row>
    <row r="210" spans="1:23" x14ac:dyDescent="0.25">
      <c r="A210" s="102" t="s">
        <v>14</v>
      </c>
      <c r="B210" s="95">
        <v>0</v>
      </c>
      <c r="C210" s="95">
        <v>0</v>
      </c>
      <c r="D210" s="95">
        <v>5</v>
      </c>
      <c r="E210" s="95">
        <v>28</v>
      </c>
      <c r="F210" s="95">
        <v>257</v>
      </c>
      <c r="G210" s="95">
        <v>654</v>
      </c>
      <c r="H210" s="95">
        <v>193</v>
      </c>
      <c r="I210" s="95">
        <v>43</v>
      </c>
      <c r="J210" s="95">
        <v>25</v>
      </c>
      <c r="K210" s="95">
        <v>1205</v>
      </c>
      <c r="N210" s="98"/>
      <c r="O210" s="98"/>
      <c r="P210" s="98"/>
      <c r="Q210" s="98"/>
      <c r="R210" s="98"/>
      <c r="S210" s="98"/>
      <c r="T210" s="98"/>
      <c r="U210" s="98"/>
      <c r="V210" s="98"/>
    </row>
    <row r="211" spans="1:23" x14ac:dyDescent="0.25">
      <c r="A211" s="102" t="s">
        <v>40</v>
      </c>
      <c r="B211" s="95">
        <v>2</v>
      </c>
      <c r="C211" s="95">
        <v>0</v>
      </c>
      <c r="D211" s="95">
        <v>0</v>
      </c>
      <c r="E211" s="95">
        <v>0</v>
      </c>
      <c r="F211" s="95">
        <v>1</v>
      </c>
      <c r="G211" s="95">
        <v>0</v>
      </c>
      <c r="H211" s="95">
        <v>3</v>
      </c>
      <c r="I211" s="95">
        <v>0</v>
      </c>
      <c r="J211" s="95">
        <v>0</v>
      </c>
      <c r="K211" s="95">
        <v>6</v>
      </c>
      <c r="N211" s="98"/>
      <c r="O211" s="98"/>
      <c r="P211" s="98"/>
      <c r="Q211" s="98"/>
      <c r="R211" s="98"/>
      <c r="S211" s="98"/>
      <c r="T211" s="98"/>
      <c r="U211" s="98"/>
      <c r="V211" s="98"/>
    </row>
    <row r="212" spans="1:23" x14ac:dyDescent="0.25">
      <c r="A212" s="102" t="s">
        <v>52</v>
      </c>
      <c r="B212" s="95">
        <v>0</v>
      </c>
      <c r="C212" s="95">
        <v>0</v>
      </c>
      <c r="D212" s="95">
        <v>0</v>
      </c>
      <c r="E212" s="95">
        <v>0</v>
      </c>
      <c r="F212" s="95">
        <v>0</v>
      </c>
      <c r="G212" s="95">
        <v>0</v>
      </c>
      <c r="H212" s="95">
        <v>0</v>
      </c>
      <c r="I212" s="95">
        <v>6</v>
      </c>
      <c r="J212" s="95">
        <v>0</v>
      </c>
      <c r="K212" s="95">
        <v>6</v>
      </c>
      <c r="N212" s="98"/>
      <c r="O212" s="98"/>
      <c r="P212" s="98"/>
      <c r="Q212" s="98"/>
      <c r="R212" s="98"/>
      <c r="S212" s="98"/>
      <c r="T212" s="98"/>
      <c r="U212" s="98"/>
      <c r="V212" s="98"/>
    </row>
    <row r="213" spans="1:23" x14ac:dyDescent="0.25">
      <c r="A213" s="102" t="s">
        <v>53</v>
      </c>
      <c r="B213" s="95">
        <v>0</v>
      </c>
      <c r="C213" s="95">
        <v>0</v>
      </c>
      <c r="D213" s="95">
        <v>0</v>
      </c>
      <c r="E213" s="95">
        <v>0</v>
      </c>
      <c r="F213" s="95">
        <v>0</v>
      </c>
      <c r="G213" s="95">
        <v>0</v>
      </c>
      <c r="H213" s="95">
        <v>0</v>
      </c>
      <c r="I213" s="95">
        <v>0</v>
      </c>
      <c r="J213" s="95">
        <v>0</v>
      </c>
      <c r="K213" s="95">
        <v>0</v>
      </c>
      <c r="N213" s="2"/>
      <c r="O213" s="2"/>
      <c r="P213" s="2"/>
      <c r="Q213" s="2"/>
      <c r="R213" s="2"/>
      <c r="S213" s="2"/>
      <c r="T213" s="2"/>
      <c r="U213" s="2"/>
      <c r="V213" s="2"/>
    </row>
    <row r="214" spans="1:23" x14ac:dyDescent="0.25">
      <c r="A214" s="102" t="s">
        <v>15</v>
      </c>
      <c r="B214" s="95">
        <v>0</v>
      </c>
      <c r="C214" s="95">
        <v>0</v>
      </c>
      <c r="D214" s="95">
        <v>0</v>
      </c>
      <c r="E214" s="95">
        <v>1</v>
      </c>
      <c r="F214" s="95">
        <v>60</v>
      </c>
      <c r="G214" s="95">
        <v>2</v>
      </c>
      <c r="H214" s="95">
        <v>11</v>
      </c>
      <c r="I214" s="95">
        <v>2</v>
      </c>
      <c r="J214" s="95">
        <v>0</v>
      </c>
      <c r="K214" s="95">
        <v>76</v>
      </c>
      <c r="N214" s="98"/>
      <c r="O214" s="98"/>
      <c r="P214" s="98"/>
      <c r="Q214" s="98"/>
      <c r="R214" s="98"/>
      <c r="S214" s="98"/>
      <c r="T214" s="98"/>
      <c r="U214" s="98"/>
      <c r="V214" s="98"/>
    </row>
    <row r="215" spans="1:23" x14ac:dyDescent="0.25">
      <c r="A215" s="102" t="s">
        <v>54</v>
      </c>
      <c r="B215" s="95">
        <v>0</v>
      </c>
      <c r="C215" s="95">
        <v>0</v>
      </c>
      <c r="D215" s="95">
        <v>0</v>
      </c>
      <c r="E215" s="95">
        <v>0</v>
      </c>
      <c r="F215" s="95">
        <v>1</v>
      </c>
      <c r="G215" s="95">
        <v>0</v>
      </c>
      <c r="H215" s="95">
        <v>0</v>
      </c>
      <c r="I215" s="95">
        <v>0</v>
      </c>
      <c r="J215" s="95">
        <v>0</v>
      </c>
      <c r="K215" s="95">
        <v>1</v>
      </c>
      <c r="N215" s="98"/>
      <c r="O215" s="98"/>
      <c r="P215" s="98"/>
      <c r="Q215" s="98"/>
      <c r="R215" s="98"/>
      <c r="S215" s="98"/>
      <c r="T215" s="98"/>
      <c r="U215" s="98"/>
      <c r="V215" s="98"/>
    </row>
    <row r="216" spans="1:23" x14ac:dyDescent="0.25">
      <c r="A216" s="102" t="s">
        <v>47</v>
      </c>
      <c r="B216" s="95">
        <v>0</v>
      </c>
      <c r="C216" s="95">
        <v>0</v>
      </c>
      <c r="D216" s="95">
        <v>0</v>
      </c>
      <c r="E216" s="95">
        <v>0</v>
      </c>
      <c r="F216" s="95">
        <v>19</v>
      </c>
      <c r="G216" s="95">
        <v>21</v>
      </c>
      <c r="H216" s="95">
        <v>21</v>
      </c>
      <c r="I216" s="95">
        <v>14</v>
      </c>
      <c r="J216" s="95">
        <v>1</v>
      </c>
      <c r="K216" s="95">
        <v>76</v>
      </c>
      <c r="N216" s="98"/>
      <c r="O216" s="98"/>
      <c r="P216" s="98"/>
      <c r="Q216" s="98"/>
      <c r="R216" s="98"/>
      <c r="S216" s="98"/>
      <c r="T216" s="98"/>
      <c r="U216" s="98"/>
      <c r="V216" s="98"/>
    </row>
    <row r="217" spans="1:23" x14ac:dyDescent="0.25">
      <c r="A217" s="102" t="s">
        <v>16</v>
      </c>
      <c r="B217" s="95">
        <v>0</v>
      </c>
      <c r="C217" s="95">
        <v>0</v>
      </c>
      <c r="D217" s="95">
        <v>0</v>
      </c>
      <c r="E217" s="95">
        <v>0</v>
      </c>
      <c r="F217" s="95">
        <v>0</v>
      </c>
      <c r="G217" s="95">
        <v>0</v>
      </c>
      <c r="H217" s="95">
        <v>0</v>
      </c>
      <c r="I217" s="95">
        <v>0</v>
      </c>
      <c r="J217" s="95">
        <v>1</v>
      </c>
      <c r="K217" s="95">
        <v>1</v>
      </c>
      <c r="N217" s="98"/>
      <c r="O217" s="98"/>
      <c r="P217" s="98"/>
      <c r="Q217" s="98"/>
      <c r="R217" s="98"/>
      <c r="S217" s="98"/>
      <c r="T217" s="98"/>
      <c r="U217" s="98"/>
      <c r="V217" s="98"/>
    </row>
    <row r="218" spans="1:23" x14ac:dyDescent="0.25">
      <c r="A218" s="102" t="s">
        <v>17</v>
      </c>
      <c r="B218" s="95">
        <v>0</v>
      </c>
      <c r="C218" s="95">
        <v>0</v>
      </c>
      <c r="D218" s="95">
        <v>0</v>
      </c>
      <c r="E218" s="95">
        <v>0</v>
      </c>
      <c r="F218" s="95">
        <v>500</v>
      </c>
      <c r="G218" s="95">
        <v>500</v>
      </c>
      <c r="H218" s="95">
        <v>500</v>
      </c>
      <c r="I218" s="95">
        <v>1</v>
      </c>
      <c r="J218" s="95">
        <v>0</v>
      </c>
      <c r="K218" s="95">
        <v>1501</v>
      </c>
      <c r="N218" s="98"/>
      <c r="O218" s="98"/>
      <c r="P218" s="98"/>
      <c r="Q218" s="98"/>
      <c r="R218" s="98"/>
      <c r="S218" s="98"/>
      <c r="T218" s="98"/>
      <c r="U218" s="98"/>
      <c r="V218" s="98"/>
    </row>
    <row r="219" spans="1:23" x14ac:dyDescent="0.25">
      <c r="A219" s="106" t="s">
        <v>24</v>
      </c>
      <c r="B219" s="139">
        <f t="shared" ref="B219:K219" si="61">SUM(B186:B218)</f>
        <v>2</v>
      </c>
      <c r="C219" s="139">
        <f t="shared" si="61"/>
        <v>17</v>
      </c>
      <c r="D219" s="139">
        <f t="shared" si="61"/>
        <v>104</v>
      </c>
      <c r="E219" s="139">
        <f t="shared" si="61"/>
        <v>356</v>
      </c>
      <c r="F219" s="139">
        <f t="shared" si="61"/>
        <v>4881</v>
      </c>
      <c r="G219" s="139">
        <f t="shared" si="61"/>
        <v>10619</v>
      </c>
      <c r="H219" s="139">
        <f t="shared" si="61"/>
        <v>7248</v>
      </c>
      <c r="I219" s="139">
        <f t="shared" si="61"/>
        <v>609</v>
      </c>
      <c r="J219" s="139">
        <f t="shared" si="61"/>
        <v>136</v>
      </c>
      <c r="K219" s="139">
        <f t="shared" si="61"/>
        <v>23972</v>
      </c>
    </row>
    <row r="220" spans="1:23" x14ac:dyDescent="0.25">
      <c r="B220" s="95"/>
      <c r="C220" s="95"/>
      <c r="D220" s="95"/>
      <c r="E220" s="95"/>
      <c r="F220" s="95"/>
      <c r="G220" s="95"/>
      <c r="H220" s="95"/>
      <c r="I220" s="95"/>
      <c r="J220" s="95"/>
      <c r="K220" s="95"/>
    </row>
    <row r="221" spans="1:23" x14ac:dyDescent="0.25">
      <c r="B221" s="95"/>
      <c r="C221" s="95"/>
      <c r="D221" s="95"/>
      <c r="E221" s="95"/>
      <c r="F221" s="95"/>
      <c r="G221" s="95"/>
      <c r="H221" s="95"/>
      <c r="I221" s="95"/>
      <c r="J221" s="95"/>
      <c r="K221" s="95"/>
    </row>
    <row r="222" spans="1:23" x14ac:dyDescent="0.25">
      <c r="A222" s="101" t="s">
        <v>133</v>
      </c>
      <c r="B222" s="95" t="s">
        <v>20</v>
      </c>
      <c r="C222" s="95"/>
      <c r="D222" s="95"/>
      <c r="E222" s="95"/>
      <c r="F222" s="95" t="s">
        <v>21</v>
      </c>
      <c r="G222" s="95"/>
      <c r="H222" s="95"/>
      <c r="I222" s="95"/>
      <c r="J222" s="95"/>
      <c r="K222" s="95"/>
    </row>
    <row r="223" spans="1:23" x14ac:dyDescent="0.25">
      <c r="A223" s="6" t="s">
        <v>19</v>
      </c>
      <c r="B223" s="38">
        <v>14</v>
      </c>
      <c r="C223" s="38">
        <v>19</v>
      </c>
      <c r="D223" s="38">
        <v>24</v>
      </c>
      <c r="E223" s="38">
        <v>29</v>
      </c>
      <c r="F223" s="38">
        <v>4</v>
      </c>
      <c r="G223" s="38">
        <v>9</v>
      </c>
      <c r="H223" s="38">
        <v>14</v>
      </c>
      <c r="I223" s="38">
        <v>19</v>
      </c>
      <c r="J223" s="38">
        <v>24</v>
      </c>
      <c r="K223" s="38" t="s">
        <v>24</v>
      </c>
      <c r="M223" s="1" t="s">
        <v>134</v>
      </c>
      <c r="N223" s="99">
        <v>41013</v>
      </c>
      <c r="O223" s="99">
        <v>41018</v>
      </c>
      <c r="P223" s="99">
        <v>41023</v>
      </c>
      <c r="Q223" s="99">
        <v>41028</v>
      </c>
      <c r="R223" s="99">
        <v>41033</v>
      </c>
      <c r="S223" s="99">
        <v>41038</v>
      </c>
      <c r="T223" s="99">
        <v>41043</v>
      </c>
      <c r="U223" s="99">
        <v>41048</v>
      </c>
      <c r="V223" s="99">
        <v>41053</v>
      </c>
      <c r="W223" s="1" t="s">
        <v>24</v>
      </c>
    </row>
    <row r="224" spans="1:23" x14ac:dyDescent="0.25">
      <c r="A224" s="3" t="s">
        <v>1</v>
      </c>
      <c r="B224" s="95">
        <v>0</v>
      </c>
      <c r="C224" s="95">
        <v>0</v>
      </c>
      <c r="D224" s="95">
        <v>0</v>
      </c>
      <c r="E224" s="95">
        <v>1</v>
      </c>
      <c r="F224" s="95">
        <v>18</v>
      </c>
      <c r="G224" s="95">
        <v>21</v>
      </c>
      <c r="H224" s="95">
        <v>64</v>
      </c>
      <c r="I224" s="95">
        <v>43</v>
      </c>
      <c r="J224" s="95">
        <v>50</v>
      </c>
      <c r="K224" s="95">
        <v>197</v>
      </c>
      <c r="M224" s="2" t="s">
        <v>1</v>
      </c>
      <c r="N224" s="98">
        <f t="shared" ref="N224:V224" si="62">B224/$K224</f>
        <v>0</v>
      </c>
      <c r="O224" s="98">
        <f t="shared" si="62"/>
        <v>0</v>
      </c>
      <c r="P224" s="98">
        <f t="shared" si="62"/>
        <v>0</v>
      </c>
      <c r="Q224" s="98">
        <f t="shared" si="62"/>
        <v>5.076142131979695E-3</v>
      </c>
      <c r="R224" s="98">
        <f t="shared" si="62"/>
        <v>9.1370558375634514E-2</v>
      </c>
      <c r="S224" s="98">
        <f t="shared" si="62"/>
        <v>0.1065989847715736</v>
      </c>
      <c r="T224" s="98">
        <f t="shared" si="62"/>
        <v>0.32487309644670048</v>
      </c>
      <c r="U224" s="98">
        <f t="shared" si="62"/>
        <v>0.21827411167512689</v>
      </c>
      <c r="V224" s="98">
        <f t="shared" si="62"/>
        <v>0.25380710659898476</v>
      </c>
      <c r="W224" s="100">
        <f>SUM(N224:V224)</f>
        <v>1</v>
      </c>
    </row>
    <row r="225" spans="1:23" x14ac:dyDescent="0.25">
      <c r="A225" s="3" t="s">
        <v>49</v>
      </c>
      <c r="B225" s="95">
        <v>0</v>
      </c>
      <c r="C225" s="95">
        <v>0</v>
      </c>
      <c r="D225" s="95">
        <v>0</v>
      </c>
      <c r="E225" s="95">
        <v>0</v>
      </c>
      <c r="F225" s="95">
        <v>0</v>
      </c>
      <c r="G225" s="95">
        <v>0</v>
      </c>
      <c r="H225" s="95">
        <v>0</v>
      </c>
      <c r="I225" s="95">
        <v>0</v>
      </c>
      <c r="J225" s="95">
        <v>0</v>
      </c>
      <c r="K225" s="95">
        <v>0</v>
      </c>
      <c r="M225" s="2" t="s">
        <v>41</v>
      </c>
      <c r="N225" s="98">
        <f t="shared" ref="N225:V226" si="63">B227/$K227</f>
        <v>0</v>
      </c>
      <c r="O225" s="98">
        <f t="shared" si="63"/>
        <v>0</v>
      </c>
      <c r="P225" s="98">
        <f t="shared" si="63"/>
        <v>0</v>
      </c>
      <c r="Q225" s="98">
        <f t="shared" si="63"/>
        <v>0</v>
      </c>
      <c r="R225" s="98">
        <f t="shared" si="63"/>
        <v>0.4</v>
      </c>
      <c r="S225" s="98">
        <f t="shared" si="63"/>
        <v>0.6</v>
      </c>
      <c r="T225" s="98">
        <f t="shared" si="63"/>
        <v>0</v>
      </c>
      <c r="U225" s="98">
        <f t="shared" si="63"/>
        <v>0</v>
      </c>
      <c r="V225" s="98">
        <f t="shared" si="63"/>
        <v>0</v>
      </c>
      <c r="W225" s="100">
        <f>SUM(N225:V225)</f>
        <v>1</v>
      </c>
    </row>
    <row r="226" spans="1:23" x14ac:dyDescent="0.25">
      <c r="A226" s="3" t="s">
        <v>45</v>
      </c>
      <c r="B226" s="95">
        <v>0</v>
      </c>
      <c r="C226" s="95">
        <v>0</v>
      </c>
      <c r="D226" s="95">
        <v>0</v>
      </c>
      <c r="E226" s="95">
        <v>0</v>
      </c>
      <c r="F226" s="95">
        <v>0</v>
      </c>
      <c r="G226" s="95">
        <v>0</v>
      </c>
      <c r="H226" s="95">
        <v>1</v>
      </c>
      <c r="I226" s="95">
        <v>0</v>
      </c>
      <c r="J226" s="95">
        <v>0</v>
      </c>
      <c r="K226" s="95">
        <v>1</v>
      </c>
      <c r="M226" s="2" t="s">
        <v>2</v>
      </c>
      <c r="N226" s="98">
        <f t="shared" si="63"/>
        <v>0</v>
      </c>
      <c r="O226" s="98">
        <f t="shared" si="63"/>
        <v>0.13475177304964539</v>
      </c>
      <c r="P226" s="98">
        <f t="shared" si="63"/>
        <v>3.9007092198581561E-2</v>
      </c>
      <c r="Q226" s="98">
        <f t="shared" si="63"/>
        <v>0.12411347517730496</v>
      </c>
      <c r="R226" s="98">
        <f t="shared" si="63"/>
        <v>0.450354609929078</v>
      </c>
      <c r="S226" s="98">
        <f t="shared" si="63"/>
        <v>0.21276595744680851</v>
      </c>
      <c r="T226" s="98">
        <f t="shared" si="63"/>
        <v>3.1914893617021274E-2</v>
      </c>
      <c r="U226" s="98">
        <f t="shared" si="63"/>
        <v>0</v>
      </c>
      <c r="V226" s="98">
        <f t="shared" si="63"/>
        <v>7.0921985815602835E-3</v>
      </c>
      <c r="W226" s="100">
        <f t="shared" ref="W226:W231" si="64">SUM(N226:V226)</f>
        <v>1</v>
      </c>
    </row>
    <row r="227" spans="1:23" x14ac:dyDescent="0.25">
      <c r="A227" s="3" t="s">
        <v>41</v>
      </c>
      <c r="B227" s="95">
        <v>0</v>
      </c>
      <c r="C227" s="95">
        <v>0</v>
      </c>
      <c r="D227" s="95">
        <v>0</v>
      </c>
      <c r="E227" s="95">
        <v>0</v>
      </c>
      <c r="F227" s="95">
        <v>2</v>
      </c>
      <c r="G227" s="95">
        <v>3</v>
      </c>
      <c r="H227" s="95">
        <v>0</v>
      </c>
      <c r="I227" s="95">
        <v>0</v>
      </c>
      <c r="J227" s="95">
        <v>0</v>
      </c>
      <c r="K227" s="95">
        <v>5</v>
      </c>
      <c r="M227" s="2" t="s">
        <v>48</v>
      </c>
      <c r="N227" s="98">
        <f t="shared" ref="N227:V227" si="65">(B230+B231+B232)/($K230+$K231+$K232)</f>
        <v>9.6774193548387094E-2</v>
      </c>
      <c r="O227" s="98">
        <f t="shared" si="65"/>
        <v>0</v>
      </c>
      <c r="P227" s="98">
        <f t="shared" si="65"/>
        <v>0.19354838709677419</v>
      </c>
      <c r="Q227" s="98">
        <f t="shared" si="65"/>
        <v>0.17741935483870969</v>
      </c>
      <c r="R227" s="98">
        <f t="shared" si="65"/>
        <v>0.19354838709677419</v>
      </c>
      <c r="S227" s="98">
        <f t="shared" si="65"/>
        <v>0.20967741935483872</v>
      </c>
      <c r="T227" s="98">
        <f t="shared" si="65"/>
        <v>4.8387096774193547E-2</v>
      </c>
      <c r="U227" s="98">
        <f t="shared" si="65"/>
        <v>3.2258064516129031E-2</v>
      </c>
      <c r="V227" s="98">
        <f t="shared" si="65"/>
        <v>4.8387096774193547E-2</v>
      </c>
      <c r="W227" s="100">
        <f t="shared" si="64"/>
        <v>0.99999999999999989</v>
      </c>
    </row>
    <row r="228" spans="1:23" x14ac:dyDescent="0.25">
      <c r="A228" s="3" t="s">
        <v>2</v>
      </c>
      <c r="B228" s="95">
        <v>0</v>
      </c>
      <c r="C228" s="95">
        <v>38</v>
      </c>
      <c r="D228" s="95">
        <v>11</v>
      </c>
      <c r="E228" s="95">
        <v>35</v>
      </c>
      <c r="F228" s="95">
        <v>127</v>
      </c>
      <c r="G228" s="95">
        <v>60</v>
      </c>
      <c r="H228" s="95">
        <v>9</v>
      </c>
      <c r="I228" s="95">
        <v>0</v>
      </c>
      <c r="J228" s="95">
        <v>2</v>
      </c>
      <c r="K228" s="95">
        <v>282</v>
      </c>
      <c r="M228" s="2" t="s">
        <v>7</v>
      </c>
      <c r="N228" s="98">
        <f t="shared" ref="N228:V228" si="66">B234/$K234</f>
        <v>0</v>
      </c>
      <c r="O228" s="98">
        <f t="shared" si="66"/>
        <v>0</v>
      </c>
      <c r="P228" s="98">
        <f t="shared" si="66"/>
        <v>0</v>
      </c>
      <c r="Q228" s="98">
        <f t="shared" si="66"/>
        <v>0</v>
      </c>
      <c r="R228" s="98">
        <f t="shared" si="66"/>
        <v>0</v>
      </c>
      <c r="S228" s="98">
        <f t="shared" si="66"/>
        <v>7.407407407407407E-2</v>
      </c>
      <c r="T228" s="98">
        <f t="shared" si="66"/>
        <v>0.37037037037037035</v>
      </c>
      <c r="U228" s="98">
        <f t="shared" si="66"/>
        <v>0.14814814814814814</v>
      </c>
      <c r="V228" s="98">
        <f t="shared" si="66"/>
        <v>0.40740740740740738</v>
      </c>
      <c r="W228" s="100">
        <f t="shared" si="64"/>
        <v>1</v>
      </c>
    </row>
    <row r="229" spans="1:23" x14ac:dyDescent="0.25">
      <c r="A229" s="3" t="s">
        <v>43</v>
      </c>
      <c r="B229" s="95">
        <v>2</v>
      </c>
      <c r="C229" s="95">
        <v>2</v>
      </c>
      <c r="D229" s="95">
        <v>0</v>
      </c>
      <c r="E229" s="95">
        <v>0</v>
      </c>
      <c r="F229" s="95">
        <v>0</v>
      </c>
      <c r="G229" s="95">
        <v>2</v>
      </c>
      <c r="H229" s="95">
        <v>3</v>
      </c>
      <c r="I229" s="95">
        <v>2</v>
      </c>
      <c r="J229" s="95">
        <v>2</v>
      </c>
      <c r="K229" s="95">
        <v>13</v>
      </c>
      <c r="M229" s="2" t="s">
        <v>8</v>
      </c>
      <c r="N229" s="98">
        <f t="shared" ref="N229:V229" si="67">B238/$K238</f>
        <v>0</v>
      </c>
      <c r="O229" s="98">
        <f t="shared" si="67"/>
        <v>0</v>
      </c>
      <c r="P229" s="98">
        <f t="shared" si="67"/>
        <v>0</v>
      </c>
      <c r="Q229" s="98">
        <f t="shared" si="67"/>
        <v>0</v>
      </c>
      <c r="R229" s="98">
        <f t="shared" si="67"/>
        <v>0</v>
      </c>
      <c r="S229" s="98">
        <f t="shared" si="67"/>
        <v>0.13333333333333333</v>
      </c>
      <c r="T229" s="98">
        <f t="shared" si="67"/>
        <v>0.4</v>
      </c>
      <c r="U229" s="98">
        <f t="shared" si="67"/>
        <v>0.26666666666666666</v>
      </c>
      <c r="V229" s="98">
        <f t="shared" si="67"/>
        <v>0.2</v>
      </c>
      <c r="W229" s="100">
        <f t="shared" si="64"/>
        <v>1</v>
      </c>
    </row>
    <row r="230" spans="1:23" x14ac:dyDescent="0.25">
      <c r="A230" s="3" t="s">
        <v>3</v>
      </c>
      <c r="B230" s="95">
        <v>6</v>
      </c>
      <c r="C230" s="95">
        <v>0</v>
      </c>
      <c r="D230" s="95">
        <v>12</v>
      </c>
      <c r="E230" s="95">
        <v>10</v>
      </c>
      <c r="F230" s="95">
        <v>11</v>
      </c>
      <c r="G230" s="95">
        <v>12</v>
      </c>
      <c r="H230" s="95">
        <v>3</v>
      </c>
      <c r="I230" s="95">
        <v>2</v>
      </c>
      <c r="J230" s="95">
        <v>3</v>
      </c>
      <c r="K230" s="95">
        <v>59</v>
      </c>
      <c r="M230" s="2" t="s">
        <v>131</v>
      </c>
      <c r="N230" s="98">
        <f t="shared" ref="N230:V230" si="68">(B242+B243+B244+B245+B248)/($K242+$K243+$K244+$K245+$K248)</f>
        <v>2.7961078179174589E-2</v>
      </c>
      <c r="O230" s="98">
        <f t="shared" si="68"/>
        <v>3.2434850687842521E-3</v>
      </c>
      <c r="P230" s="98">
        <f t="shared" si="68"/>
        <v>0</v>
      </c>
      <c r="Q230" s="98">
        <f t="shared" si="68"/>
        <v>1.4539760653170786E-3</v>
      </c>
      <c r="R230" s="98">
        <f t="shared" si="68"/>
        <v>6.2632815121351076E-2</v>
      </c>
      <c r="S230" s="98">
        <f t="shared" si="68"/>
        <v>0.30242702158595236</v>
      </c>
      <c r="T230" s="98">
        <f t="shared" si="68"/>
        <v>0.59355776758751821</v>
      </c>
      <c r="U230" s="98">
        <f t="shared" si="68"/>
        <v>7.8291018901688846E-3</v>
      </c>
      <c r="V230" s="98">
        <f t="shared" si="68"/>
        <v>8.9475450173358685E-4</v>
      </c>
      <c r="W230" s="100">
        <f t="shared" si="64"/>
        <v>1</v>
      </c>
    </row>
    <row r="231" spans="1:23" x14ac:dyDescent="0.25">
      <c r="A231" s="3" t="s">
        <v>4</v>
      </c>
      <c r="B231" s="95">
        <v>0</v>
      </c>
      <c r="C231" s="95">
        <v>0</v>
      </c>
      <c r="D231" s="95">
        <v>0</v>
      </c>
      <c r="E231" s="95">
        <v>1</v>
      </c>
      <c r="F231" s="95">
        <v>1</v>
      </c>
      <c r="G231" s="95">
        <v>1</v>
      </c>
      <c r="H231" s="95">
        <v>0</v>
      </c>
      <c r="I231" s="95">
        <v>0</v>
      </c>
      <c r="J231" s="95">
        <v>0</v>
      </c>
      <c r="K231" s="95">
        <v>3</v>
      </c>
      <c r="M231" s="2" t="s">
        <v>40</v>
      </c>
      <c r="N231" s="98">
        <f t="shared" ref="N231:V231" si="69">B249/$K249</f>
        <v>0.52074688796680502</v>
      </c>
      <c r="O231" s="98">
        <f t="shared" si="69"/>
        <v>0.47717842323651455</v>
      </c>
      <c r="P231" s="98">
        <f t="shared" si="69"/>
        <v>0</v>
      </c>
      <c r="Q231" s="98">
        <f t="shared" si="69"/>
        <v>0</v>
      </c>
      <c r="R231" s="98">
        <f t="shared" si="69"/>
        <v>2.0746887966804979E-3</v>
      </c>
      <c r="S231" s="98">
        <f t="shared" si="69"/>
        <v>0</v>
      </c>
      <c r="T231" s="98">
        <f t="shared" si="69"/>
        <v>0</v>
      </c>
      <c r="U231" s="98">
        <f t="shared" si="69"/>
        <v>0</v>
      </c>
      <c r="V231" s="98">
        <f t="shared" si="69"/>
        <v>0</v>
      </c>
      <c r="W231" s="100">
        <f t="shared" si="64"/>
        <v>1</v>
      </c>
    </row>
    <row r="232" spans="1:23" x14ac:dyDescent="0.25">
      <c r="A232" s="3" t="s">
        <v>48</v>
      </c>
      <c r="B232" s="95">
        <v>0</v>
      </c>
      <c r="C232" s="95">
        <v>0</v>
      </c>
      <c r="D232" s="95">
        <v>0</v>
      </c>
      <c r="E232" s="95">
        <v>0</v>
      </c>
      <c r="F232" s="95">
        <v>0</v>
      </c>
      <c r="G232" s="95">
        <v>0</v>
      </c>
      <c r="H232" s="95">
        <v>0</v>
      </c>
      <c r="I232" s="95">
        <v>0</v>
      </c>
      <c r="J232" s="95">
        <v>0</v>
      </c>
      <c r="K232" s="95">
        <v>0</v>
      </c>
      <c r="M232" s="2" t="s">
        <v>47</v>
      </c>
      <c r="N232" s="98">
        <f t="shared" ref="N232:W232" si="70">(B252+B253+B254)/($K252+$K253+$K254)</f>
        <v>0</v>
      </c>
      <c r="O232" s="98">
        <f t="shared" si="70"/>
        <v>0</v>
      </c>
      <c r="P232" s="98">
        <f t="shared" si="70"/>
        <v>0</v>
      </c>
      <c r="Q232" s="98">
        <f t="shared" si="70"/>
        <v>0</v>
      </c>
      <c r="R232" s="98">
        <f t="shared" si="70"/>
        <v>0.49523809523809526</v>
      </c>
      <c r="S232" s="98">
        <f t="shared" si="70"/>
        <v>0.14285714285714285</v>
      </c>
      <c r="T232" s="98">
        <f t="shared" si="70"/>
        <v>0.11428571428571428</v>
      </c>
      <c r="U232" s="98">
        <f t="shared" si="70"/>
        <v>9.5238095238095233E-2</v>
      </c>
      <c r="V232" s="98">
        <f t="shared" si="70"/>
        <v>0.15238095238095239</v>
      </c>
      <c r="W232" s="98">
        <f t="shared" si="70"/>
        <v>1</v>
      </c>
    </row>
    <row r="233" spans="1:23" x14ac:dyDescent="0.25">
      <c r="A233" s="3" t="s">
        <v>6</v>
      </c>
      <c r="B233" s="95">
        <v>0</v>
      </c>
      <c r="C233" s="95">
        <v>0</v>
      </c>
      <c r="D233" s="95">
        <v>0</v>
      </c>
      <c r="E233" s="95">
        <v>0</v>
      </c>
      <c r="F233" s="95">
        <v>0</v>
      </c>
      <c r="G233" s="95">
        <v>0</v>
      </c>
      <c r="H233" s="95">
        <v>0</v>
      </c>
      <c r="I233" s="95">
        <v>0</v>
      </c>
      <c r="J233" s="95">
        <v>0</v>
      </c>
      <c r="K233" s="95">
        <v>0</v>
      </c>
      <c r="M233" s="2" t="s">
        <v>17</v>
      </c>
      <c r="N233" s="98">
        <f t="shared" ref="N233:V233" si="71">B256/$K256</f>
        <v>0</v>
      </c>
      <c r="O233" s="98">
        <f t="shared" si="71"/>
        <v>0</v>
      </c>
      <c r="P233" s="98">
        <f t="shared" si="71"/>
        <v>0</v>
      </c>
      <c r="Q233" s="98">
        <f t="shared" si="71"/>
        <v>0</v>
      </c>
      <c r="R233" s="98">
        <f t="shared" si="71"/>
        <v>0</v>
      </c>
      <c r="S233" s="98">
        <f t="shared" si="71"/>
        <v>0</v>
      </c>
      <c r="T233" s="98">
        <f t="shared" si="71"/>
        <v>0.58229813664596275</v>
      </c>
      <c r="U233" s="98">
        <f t="shared" si="71"/>
        <v>0.38839285714285715</v>
      </c>
      <c r="V233" s="98">
        <f t="shared" si="71"/>
        <v>2.9309006211180124E-2</v>
      </c>
      <c r="W233" s="98">
        <f>(K253+K254+K255)/($K253+$K254+$K255)</f>
        <v>1</v>
      </c>
    </row>
    <row r="234" spans="1:23" x14ac:dyDescent="0.25">
      <c r="A234" s="3" t="s">
        <v>7</v>
      </c>
      <c r="B234" s="95">
        <v>0</v>
      </c>
      <c r="C234" s="95">
        <v>0</v>
      </c>
      <c r="D234" s="95">
        <v>0</v>
      </c>
      <c r="E234" s="95">
        <v>0</v>
      </c>
      <c r="F234" s="95">
        <v>0</v>
      </c>
      <c r="G234" s="95">
        <v>2</v>
      </c>
      <c r="H234" s="95">
        <v>10</v>
      </c>
      <c r="I234" s="95">
        <v>4</v>
      </c>
      <c r="J234" s="95">
        <v>11</v>
      </c>
      <c r="K234" s="95">
        <v>27</v>
      </c>
      <c r="M234" s="2"/>
      <c r="N234" s="98"/>
      <c r="O234" s="98"/>
      <c r="P234" s="98"/>
      <c r="Q234" s="98"/>
      <c r="R234" s="98"/>
      <c r="S234" s="98"/>
      <c r="T234" s="98"/>
      <c r="U234" s="98"/>
      <c r="V234" s="98"/>
      <c r="W234" s="2"/>
    </row>
    <row r="235" spans="1:23" x14ac:dyDescent="0.25">
      <c r="A235" s="3" t="s">
        <v>50</v>
      </c>
      <c r="B235" s="95">
        <v>0</v>
      </c>
      <c r="C235" s="95">
        <v>0</v>
      </c>
      <c r="D235" s="95">
        <v>0</v>
      </c>
      <c r="E235" s="95">
        <v>0</v>
      </c>
      <c r="F235" s="95">
        <v>0</v>
      </c>
      <c r="G235" s="95">
        <v>0</v>
      </c>
      <c r="H235" s="95">
        <v>0</v>
      </c>
      <c r="I235" s="95">
        <v>0</v>
      </c>
      <c r="J235" s="95">
        <v>0</v>
      </c>
      <c r="K235" s="95">
        <v>0</v>
      </c>
    </row>
    <row r="236" spans="1:23" x14ac:dyDescent="0.25">
      <c r="A236" s="3" t="s">
        <v>51</v>
      </c>
      <c r="B236" s="95">
        <v>0</v>
      </c>
      <c r="C236" s="95">
        <v>0</v>
      </c>
      <c r="D236" s="95">
        <v>0</v>
      </c>
      <c r="E236" s="95">
        <v>0</v>
      </c>
      <c r="F236" s="95">
        <v>0</v>
      </c>
      <c r="G236" s="95">
        <v>0</v>
      </c>
      <c r="H236" s="95">
        <v>1</v>
      </c>
      <c r="I236" s="95">
        <v>1</v>
      </c>
      <c r="J236" s="95">
        <v>0</v>
      </c>
      <c r="K236" s="95">
        <v>2</v>
      </c>
    </row>
    <row r="237" spans="1:23" x14ac:dyDescent="0.25">
      <c r="A237" s="3" t="s">
        <v>42</v>
      </c>
      <c r="B237" s="95">
        <v>0</v>
      </c>
      <c r="C237" s="95">
        <v>0</v>
      </c>
      <c r="D237" s="95">
        <v>0</v>
      </c>
      <c r="E237" s="95">
        <v>0</v>
      </c>
      <c r="F237" s="95">
        <v>0</v>
      </c>
      <c r="G237" s="95">
        <v>1</v>
      </c>
      <c r="H237" s="95">
        <v>0</v>
      </c>
      <c r="I237" s="95">
        <v>0</v>
      </c>
      <c r="J237" s="95">
        <v>0</v>
      </c>
      <c r="K237" s="95">
        <v>1</v>
      </c>
    </row>
    <row r="238" spans="1:23" x14ac:dyDescent="0.25">
      <c r="A238" s="3" t="s">
        <v>8</v>
      </c>
      <c r="B238" s="95">
        <v>0</v>
      </c>
      <c r="C238" s="95">
        <v>0</v>
      </c>
      <c r="D238" s="95">
        <v>0</v>
      </c>
      <c r="E238" s="95">
        <v>0</v>
      </c>
      <c r="F238" s="95">
        <v>0</v>
      </c>
      <c r="G238" s="95">
        <v>4</v>
      </c>
      <c r="H238" s="95">
        <v>12</v>
      </c>
      <c r="I238" s="95">
        <v>8</v>
      </c>
      <c r="J238" s="95">
        <v>6</v>
      </c>
      <c r="K238" s="95">
        <v>30</v>
      </c>
    </row>
    <row r="239" spans="1:23" x14ac:dyDescent="0.25">
      <c r="A239" s="3" t="s">
        <v>9</v>
      </c>
      <c r="B239" s="95">
        <v>0</v>
      </c>
      <c r="C239" s="95">
        <v>0</v>
      </c>
      <c r="D239" s="95">
        <v>0</v>
      </c>
      <c r="E239" s="95">
        <v>0</v>
      </c>
      <c r="F239" s="95">
        <v>133</v>
      </c>
      <c r="G239" s="95">
        <v>290</v>
      </c>
      <c r="H239" s="95">
        <v>84</v>
      </c>
      <c r="I239" s="95">
        <v>56</v>
      </c>
      <c r="J239" s="95">
        <v>11</v>
      </c>
      <c r="K239" s="95">
        <v>574</v>
      </c>
    </row>
    <row r="240" spans="1:23" x14ac:dyDescent="0.25">
      <c r="A240" s="3" t="s">
        <v>44</v>
      </c>
      <c r="B240" s="95">
        <v>0</v>
      </c>
      <c r="C240" s="95">
        <v>0</v>
      </c>
      <c r="D240" s="95">
        <v>0</v>
      </c>
      <c r="E240" s="95">
        <v>0</v>
      </c>
      <c r="F240" s="95">
        <v>0</v>
      </c>
      <c r="G240" s="95">
        <v>0</v>
      </c>
      <c r="H240" s="95">
        <v>1</v>
      </c>
      <c r="I240" s="95">
        <v>0</v>
      </c>
      <c r="J240" s="95">
        <v>0</v>
      </c>
      <c r="K240" s="95">
        <v>1</v>
      </c>
    </row>
    <row r="241" spans="1:11" x14ac:dyDescent="0.25">
      <c r="A241" s="3" t="s">
        <v>10</v>
      </c>
      <c r="B241" s="95">
        <v>0</v>
      </c>
      <c r="C241" s="95">
        <v>0</v>
      </c>
      <c r="D241" s="95">
        <v>0</v>
      </c>
      <c r="E241" s="95">
        <v>0</v>
      </c>
      <c r="F241" s="95">
        <v>1</v>
      </c>
      <c r="G241" s="95">
        <v>7</v>
      </c>
      <c r="H241" s="95">
        <v>113</v>
      </c>
      <c r="I241" s="95">
        <v>0</v>
      </c>
      <c r="J241" s="95">
        <v>0</v>
      </c>
      <c r="K241" s="95">
        <v>121</v>
      </c>
    </row>
    <row r="242" spans="1:11" x14ac:dyDescent="0.25">
      <c r="A242" s="3" t="s">
        <v>11</v>
      </c>
      <c r="B242" s="95">
        <v>0</v>
      </c>
      <c r="C242" s="95">
        <v>0</v>
      </c>
      <c r="D242" s="95">
        <v>0</v>
      </c>
      <c r="E242" s="95">
        <v>0</v>
      </c>
      <c r="F242" s="95">
        <v>84</v>
      </c>
      <c r="G242" s="95">
        <v>2125</v>
      </c>
      <c r="H242" s="95">
        <v>1850</v>
      </c>
      <c r="I242" s="95">
        <v>39</v>
      </c>
      <c r="J242" s="95">
        <v>2</v>
      </c>
      <c r="K242" s="95">
        <v>4100</v>
      </c>
    </row>
    <row r="243" spans="1:11" x14ac:dyDescent="0.25">
      <c r="A243" s="3" t="s">
        <v>12</v>
      </c>
      <c r="B243" s="95">
        <v>0</v>
      </c>
      <c r="C243" s="95">
        <v>0</v>
      </c>
      <c r="D243" s="95">
        <v>0</v>
      </c>
      <c r="E243" s="95">
        <v>13</v>
      </c>
      <c r="F243" s="95">
        <v>47</v>
      </c>
      <c r="G243" s="95">
        <v>105</v>
      </c>
      <c r="H243" s="95">
        <v>38</v>
      </c>
      <c r="I243" s="95">
        <v>15</v>
      </c>
      <c r="J243" s="95">
        <v>1</v>
      </c>
      <c r="K243" s="95">
        <v>219</v>
      </c>
    </row>
    <row r="244" spans="1:11" x14ac:dyDescent="0.25">
      <c r="A244" s="3" t="s">
        <v>32</v>
      </c>
      <c r="B244" s="95">
        <v>0</v>
      </c>
      <c r="C244" s="95">
        <v>0</v>
      </c>
      <c r="D244" s="95">
        <v>0</v>
      </c>
      <c r="E244" s="95">
        <v>0</v>
      </c>
      <c r="F244" s="95">
        <v>0</v>
      </c>
      <c r="G244" s="95">
        <v>2</v>
      </c>
      <c r="H244" s="95">
        <v>1</v>
      </c>
      <c r="I244" s="95">
        <v>0</v>
      </c>
      <c r="J244" s="95">
        <v>0</v>
      </c>
      <c r="K244" s="95">
        <v>3</v>
      </c>
    </row>
    <row r="245" spans="1:11" x14ac:dyDescent="0.25">
      <c r="A245" s="3" t="s">
        <v>18</v>
      </c>
      <c r="B245" s="95">
        <v>0</v>
      </c>
      <c r="C245" s="95">
        <v>0</v>
      </c>
      <c r="D245" s="95">
        <v>0</v>
      </c>
      <c r="E245" s="95">
        <v>0</v>
      </c>
      <c r="F245" s="95">
        <v>79</v>
      </c>
      <c r="G245" s="95">
        <v>315</v>
      </c>
      <c r="H245" s="95">
        <v>2934</v>
      </c>
      <c r="I245" s="95">
        <v>5</v>
      </c>
      <c r="J245" s="95">
        <v>3</v>
      </c>
      <c r="K245" s="95">
        <v>3336</v>
      </c>
    </row>
    <row r="246" spans="1:11" x14ac:dyDescent="0.25">
      <c r="A246" s="3" t="s">
        <v>46</v>
      </c>
      <c r="B246" s="95">
        <v>0</v>
      </c>
      <c r="C246" s="95">
        <v>0</v>
      </c>
      <c r="D246" s="95">
        <v>0</v>
      </c>
      <c r="E246" s="95">
        <v>0</v>
      </c>
      <c r="F246" s="95">
        <v>0</v>
      </c>
      <c r="G246" s="95">
        <v>0</v>
      </c>
      <c r="H246" s="95">
        <v>0</v>
      </c>
      <c r="I246" s="95">
        <v>8</v>
      </c>
      <c r="J246" s="95">
        <v>0</v>
      </c>
      <c r="K246" s="95">
        <v>8</v>
      </c>
    </row>
    <row r="247" spans="1:11" x14ac:dyDescent="0.25">
      <c r="A247" s="3" t="s">
        <v>13</v>
      </c>
      <c r="B247" s="95">
        <v>0</v>
      </c>
      <c r="C247" s="95">
        <v>0</v>
      </c>
      <c r="D247" s="95">
        <v>0</v>
      </c>
      <c r="E247" s="95">
        <v>0</v>
      </c>
      <c r="F247" s="95">
        <v>0</v>
      </c>
      <c r="G247" s="95">
        <v>0</v>
      </c>
      <c r="H247" s="95">
        <v>0</v>
      </c>
      <c r="I247" s="95">
        <v>0</v>
      </c>
      <c r="J247" s="95">
        <v>0</v>
      </c>
      <c r="K247" s="95">
        <v>0</v>
      </c>
    </row>
    <row r="248" spans="1:11" x14ac:dyDescent="0.25">
      <c r="A248" s="3" t="s">
        <v>14</v>
      </c>
      <c r="B248" s="95">
        <v>250</v>
      </c>
      <c r="C248" s="95">
        <v>29</v>
      </c>
      <c r="D248" s="95">
        <v>0</v>
      </c>
      <c r="E248" s="95">
        <v>0</v>
      </c>
      <c r="F248" s="95">
        <v>350</v>
      </c>
      <c r="G248" s="95">
        <v>157</v>
      </c>
      <c r="H248" s="95">
        <v>484</v>
      </c>
      <c r="I248" s="95">
        <v>11</v>
      </c>
      <c r="J248" s="95">
        <v>2</v>
      </c>
      <c r="K248" s="95">
        <v>1283</v>
      </c>
    </row>
    <row r="249" spans="1:11" x14ac:dyDescent="0.25">
      <c r="A249" s="3" t="s">
        <v>40</v>
      </c>
      <c r="B249" s="95">
        <v>251</v>
      </c>
      <c r="C249" s="95">
        <v>230</v>
      </c>
      <c r="D249" s="95">
        <v>0</v>
      </c>
      <c r="E249" s="95">
        <v>0</v>
      </c>
      <c r="F249" s="95">
        <v>1</v>
      </c>
      <c r="G249" s="95">
        <v>0</v>
      </c>
      <c r="H249" s="95">
        <v>0</v>
      </c>
      <c r="I249" s="95">
        <v>0</v>
      </c>
      <c r="J249" s="95">
        <v>0</v>
      </c>
      <c r="K249" s="95">
        <v>482</v>
      </c>
    </row>
    <row r="250" spans="1:11" x14ac:dyDescent="0.25">
      <c r="A250" s="3" t="s">
        <v>52</v>
      </c>
      <c r="B250" s="95">
        <v>0</v>
      </c>
      <c r="C250" s="95">
        <v>0</v>
      </c>
      <c r="D250" s="95">
        <v>0</v>
      </c>
      <c r="E250" s="95">
        <v>0</v>
      </c>
      <c r="F250" s="95">
        <v>0</v>
      </c>
      <c r="G250" s="95">
        <v>0</v>
      </c>
      <c r="H250" s="95">
        <v>0</v>
      </c>
      <c r="I250" s="95">
        <v>0</v>
      </c>
      <c r="J250" s="95">
        <v>0</v>
      </c>
      <c r="K250" s="95">
        <v>0</v>
      </c>
    </row>
    <row r="251" spans="1:11" x14ac:dyDescent="0.25">
      <c r="A251" s="3" t="s">
        <v>53</v>
      </c>
      <c r="B251" s="95">
        <v>0</v>
      </c>
      <c r="C251" s="95">
        <v>0</v>
      </c>
      <c r="D251" s="95">
        <v>0</v>
      </c>
      <c r="E251" s="95">
        <v>0</v>
      </c>
      <c r="F251" s="95">
        <v>0</v>
      </c>
      <c r="G251" s="95">
        <v>0</v>
      </c>
      <c r="H251" s="95">
        <v>2</v>
      </c>
      <c r="I251" s="95">
        <v>0</v>
      </c>
      <c r="J251" s="95">
        <v>0</v>
      </c>
      <c r="K251" s="95">
        <v>2</v>
      </c>
    </row>
    <row r="252" spans="1:11" x14ac:dyDescent="0.25">
      <c r="A252" s="3" t="s">
        <v>15</v>
      </c>
      <c r="B252" s="95">
        <v>0</v>
      </c>
      <c r="C252" s="95">
        <v>0</v>
      </c>
      <c r="D252" s="95">
        <v>0</v>
      </c>
      <c r="E252" s="95">
        <v>0</v>
      </c>
      <c r="F252" s="95">
        <v>22</v>
      </c>
      <c r="G252" s="95">
        <v>1</v>
      </c>
      <c r="H252" s="95">
        <v>0</v>
      </c>
      <c r="I252" s="95">
        <v>10</v>
      </c>
      <c r="J252" s="95">
        <v>0</v>
      </c>
      <c r="K252" s="95">
        <v>33</v>
      </c>
    </row>
    <row r="253" spans="1:11" x14ac:dyDescent="0.25">
      <c r="A253" s="3" t="s">
        <v>54</v>
      </c>
      <c r="B253" s="95">
        <v>0</v>
      </c>
      <c r="C253" s="95">
        <v>0</v>
      </c>
      <c r="D253" s="95">
        <v>0</v>
      </c>
      <c r="E253" s="95">
        <v>0</v>
      </c>
      <c r="F253" s="95">
        <v>0</v>
      </c>
      <c r="G253" s="95">
        <v>12</v>
      </c>
      <c r="H253" s="95">
        <v>2</v>
      </c>
      <c r="I253" s="95">
        <v>0</v>
      </c>
      <c r="J253" s="95">
        <v>1</v>
      </c>
      <c r="K253" s="95">
        <v>15</v>
      </c>
    </row>
    <row r="254" spans="1:11" x14ac:dyDescent="0.25">
      <c r="A254" s="3" t="s">
        <v>47</v>
      </c>
      <c r="B254" s="95">
        <v>0</v>
      </c>
      <c r="C254" s="95">
        <v>0</v>
      </c>
      <c r="D254" s="95">
        <v>0</v>
      </c>
      <c r="E254" s="95">
        <v>0</v>
      </c>
      <c r="F254" s="95">
        <v>30</v>
      </c>
      <c r="G254" s="95">
        <v>2</v>
      </c>
      <c r="H254" s="95">
        <v>10</v>
      </c>
      <c r="I254" s="95">
        <v>0</v>
      </c>
      <c r="J254" s="95">
        <v>15</v>
      </c>
      <c r="K254" s="95">
        <v>57</v>
      </c>
    </row>
    <row r="255" spans="1:11" x14ac:dyDescent="0.25">
      <c r="A255" s="3" t="s">
        <v>16</v>
      </c>
      <c r="B255" s="95">
        <v>0</v>
      </c>
      <c r="C255" s="95">
        <v>0</v>
      </c>
      <c r="D255" s="95">
        <v>0</v>
      </c>
      <c r="E255" s="95">
        <v>0</v>
      </c>
      <c r="F255" s="95">
        <v>0</v>
      </c>
      <c r="G255" s="95">
        <v>1</v>
      </c>
      <c r="H255" s="95">
        <v>0</v>
      </c>
      <c r="I255" s="95">
        <v>0</v>
      </c>
      <c r="J255" s="95">
        <v>0</v>
      </c>
      <c r="K255" s="95">
        <v>1</v>
      </c>
    </row>
    <row r="256" spans="1:11" x14ac:dyDescent="0.25">
      <c r="A256" s="6" t="s">
        <v>17</v>
      </c>
      <c r="B256" s="38">
        <v>0</v>
      </c>
      <c r="C256" s="38">
        <v>0</v>
      </c>
      <c r="D256" s="38">
        <v>0</v>
      </c>
      <c r="E256" s="38">
        <v>0</v>
      </c>
      <c r="F256" s="38">
        <v>0</v>
      </c>
      <c r="G256" s="38">
        <v>0</v>
      </c>
      <c r="H256" s="38">
        <v>3000</v>
      </c>
      <c r="I256" s="38">
        <v>2001</v>
      </c>
      <c r="J256" s="38">
        <v>151</v>
      </c>
      <c r="K256" s="38">
        <v>5152</v>
      </c>
    </row>
    <row r="257" spans="1:23" x14ac:dyDescent="0.25">
      <c r="A257" s="11" t="s">
        <v>24</v>
      </c>
      <c r="B257" s="95">
        <v>509</v>
      </c>
      <c r="C257" s="95">
        <v>299</v>
      </c>
      <c r="D257" s="95">
        <v>23</v>
      </c>
      <c r="E257" s="95">
        <v>60</v>
      </c>
      <c r="F257" s="95">
        <v>906</v>
      </c>
      <c r="G257" s="95">
        <v>3123</v>
      </c>
      <c r="H257" s="95">
        <v>8622</v>
      </c>
      <c r="I257" s="95">
        <v>2205</v>
      </c>
      <c r="J257" s="95">
        <v>260</v>
      </c>
      <c r="K257" s="95">
        <v>16007</v>
      </c>
    </row>
    <row r="258" spans="1:23" x14ac:dyDescent="0.25">
      <c r="B258" s="95"/>
      <c r="C258" s="95"/>
      <c r="D258" s="95"/>
      <c r="E258" s="95"/>
      <c r="F258" s="95"/>
      <c r="G258" s="95"/>
      <c r="H258" s="95"/>
      <c r="I258" s="95"/>
      <c r="J258" s="95"/>
      <c r="K258" s="95"/>
    </row>
    <row r="259" spans="1:23" x14ac:dyDescent="0.25">
      <c r="B259" s="95"/>
      <c r="C259" s="95"/>
      <c r="D259" s="95"/>
      <c r="E259" s="95"/>
      <c r="F259" s="95"/>
      <c r="G259" s="95"/>
      <c r="H259" s="95"/>
      <c r="I259" s="95"/>
      <c r="J259" s="95"/>
      <c r="K259" s="95"/>
    </row>
    <row r="260" spans="1:23" x14ac:dyDescent="0.25">
      <c r="A260" s="101" t="s">
        <v>135</v>
      </c>
      <c r="B260" s="95" t="s">
        <v>20</v>
      </c>
      <c r="C260" s="95"/>
      <c r="D260" s="95"/>
      <c r="E260" s="95"/>
      <c r="F260" s="95" t="s">
        <v>21</v>
      </c>
      <c r="G260" s="95"/>
      <c r="H260" s="95"/>
      <c r="I260" s="95"/>
      <c r="J260" s="95"/>
      <c r="K260" s="95"/>
    </row>
    <row r="261" spans="1:23" x14ac:dyDescent="0.25">
      <c r="A261" s="6" t="s">
        <v>19</v>
      </c>
      <c r="B261" s="38">
        <v>15</v>
      </c>
      <c r="C261" s="38">
        <v>20</v>
      </c>
      <c r="D261" s="38">
        <v>25</v>
      </c>
      <c r="E261" s="38">
        <v>30</v>
      </c>
      <c r="F261" s="38">
        <v>5</v>
      </c>
      <c r="G261" s="38">
        <v>10</v>
      </c>
      <c r="H261" s="38">
        <v>15</v>
      </c>
      <c r="I261" s="38">
        <v>20</v>
      </c>
      <c r="J261" s="38">
        <v>25</v>
      </c>
      <c r="K261" s="38" t="s">
        <v>24</v>
      </c>
      <c r="M261" s="1" t="s">
        <v>134</v>
      </c>
      <c r="N261" s="99">
        <v>41014</v>
      </c>
      <c r="O261" s="99">
        <v>41019</v>
      </c>
      <c r="P261" s="99">
        <v>41024</v>
      </c>
      <c r="Q261" s="99">
        <v>41029</v>
      </c>
      <c r="R261" s="99">
        <v>41034</v>
      </c>
      <c r="S261" s="99">
        <v>41039</v>
      </c>
      <c r="T261" s="99">
        <v>41044</v>
      </c>
      <c r="U261" s="99">
        <v>41049</v>
      </c>
      <c r="V261" s="99">
        <v>41054</v>
      </c>
      <c r="W261" s="1" t="s">
        <v>24</v>
      </c>
    </row>
    <row r="262" spans="1:23" x14ac:dyDescent="0.25">
      <c r="A262" s="3" t="s">
        <v>1</v>
      </c>
      <c r="B262" s="95">
        <v>0</v>
      </c>
      <c r="C262" s="95">
        <v>0</v>
      </c>
      <c r="D262" s="95">
        <v>0</v>
      </c>
      <c r="E262" s="95">
        <v>3</v>
      </c>
      <c r="F262" s="95">
        <v>0</v>
      </c>
      <c r="G262" s="95">
        <v>5</v>
      </c>
      <c r="H262" s="95">
        <v>128</v>
      </c>
      <c r="I262" s="95">
        <v>54</v>
      </c>
      <c r="J262" s="95">
        <v>13</v>
      </c>
      <c r="K262" s="95">
        <v>203</v>
      </c>
      <c r="M262" s="2" t="s">
        <v>1</v>
      </c>
      <c r="N262" s="98">
        <f t="shared" ref="N262:V262" si="72">B262/$K262</f>
        <v>0</v>
      </c>
      <c r="O262" s="98">
        <f t="shared" si="72"/>
        <v>0</v>
      </c>
      <c r="P262" s="98">
        <f t="shared" si="72"/>
        <v>0</v>
      </c>
      <c r="Q262" s="98">
        <f t="shared" si="72"/>
        <v>1.4778325123152709E-2</v>
      </c>
      <c r="R262" s="98">
        <f t="shared" si="72"/>
        <v>0</v>
      </c>
      <c r="S262" s="98">
        <f t="shared" si="72"/>
        <v>2.4630541871921183E-2</v>
      </c>
      <c r="T262" s="98">
        <f t="shared" si="72"/>
        <v>0.63054187192118227</v>
      </c>
      <c r="U262" s="98">
        <f t="shared" si="72"/>
        <v>0.26600985221674878</v>
      </c>
      <c r="V262" s="98">
        <f t="shared" si="72"/>
        <v>6.4039408866995079E-2</v>
      </c>
      <c r="W262" s="100">
        <f>SUM(N262:V262)</f>
        <v>1</v>
      </c>
    </row>
    <row r="263" spans="1:23" x14ac:dyDescent="0.25">
      <c r="A263" s="3" t="s">
        <v>49</v>
      </c>
      <c r="B263" s="95">
        <v>0</v>
      </c>
      <c r="C263" s="95">
        <v>0</v>
      </c>
      <c r="D263" s="95">
        <v>0</v>
      </c>
      <c r="E263" s="95">
        <v>0</v>
      </c>
      <c r="F263" s="95">
        <v>0</v>
      </c>
      <c r="G263" s="95">
        <v>0</v>
      </c>
      <c r="H263" s="95">
        <v>0</v>
      </c>
      <c r="I263" s="95">
        <v>0</v>
      </c>
      <c r="J263" s="95">
        <v>0</v>
      </c>
      <c r="K263" s="95">
        <v>0</v>
      </c>
      <c r="M263" s="2" t="s">
        <v>41</v>
      </c>
      <c r="N263" s="98">
        <f t="shared" ref="N263:V264" si="73">B265/$K265</f>
        <v>2.3809523809523808E-2</v>
      </c>
      <c r="O263" s="98">
        <f t="shared" si="73"/>
        <v>4.7619047619047616E-2</v>
      </c>
      <c r="P263" s="98">
        <f t="shared" si="73"/>
        <v>0.59523809523809523</v>
      </c>
      <c r="Q263" s="98">
        <f t="shared" si="73"/>
        <v>0.11904761904761904</v>
      </c>
      <c r="R263" s="98">
        <f t="shared" si="73"/>
        <v>0.16666666666666666</v>
      </c>
      <c r="S263" s="98">
        <f t="shared" si="73"/>
        <v>0</v>
      </c>
      <c r="T263" s="98">
        <f t="shared" si="73"/>
        <v>0</v>
      </c>
      <c r="U263" s="98">
        <f t="shared" si="73"/>
        <v>4.7619047619047616E-2</v>
      </c>
      <c r="V263" s="98">
        <f t="shared" si="73"/>
        <v>0</v>
      </c>
      <c r="W263" s="100">
        <f>SUM(N263:V263)</f>
        <v>1</v>
      </c>
    </row>
    <row r="264" spans="1:23" x14ac:dyDescent="0.25">
      <c r="A264" s="3" t="s">
        <v>45</v>
      </c>
      <c r="B264" s="95">
        <v>0</v>
      </c>
      <c r="C264" s="95">
        <v>1</v>
      </c>
      <c r="D264" s="95">
        <v>0</v>
      </c>
      <c r="E264" s="95">
        <v>0</v>
      </c>
      <c r="F264" s="95">
        <v>0</v>
      </c>
      <c r="G264" s="95">
        <v>0</v>
      </c>
      <c r="H264" s="95">
        <v>0</v>
      </c>
      <c r="I264" s="95">
        <v>0</v>
      </c>
      <c r="J264" s="95">
        <v>0</v>
      </c>
      <c r="K264" s="95">
        <v>1</v>
      </c>
      <c r="M264" s="2" t="s">
        <v>2</v>
      </c>
      <c r="N264" s="98">
        <f t="shared" si="73"/>
        <v>0</v>
      </c>
      <c r="O264" s="98">
        <f t="shared" si="73"/>
        <v>1.9047619047619049E-2</v>
      </c>
      <c r="P264" s="98">
        <f t="shared" si="73"/>
        <v>4.4444444444444446E-2</v>
      </c>
      <c r="Q264" s="98">
        <f t="shared" si="73"/>
        <v>0.42539682539682538</v>
      </c>
      <c r="R264" s="98">
        <f t="shared" si="73"/>
        <v>0.43492063492063493</v>
      </c>
      <c r="S264" s="98">
        <f t="shared" si="73"/>
        <v>9.5238095238095247E-3</v>
      </c>
      <c r="T264" s="98">
        <f t="shared" si="73"/>
        <v>2.5396825396825397E-2</v>
      </c>
      <c r="U264" s="98">
        <f t="shared" si="73"/>
        <v>4.1269841269841269E-2</v>
      </c>
      <c r="V264" s="98">
        <f t="shared" si="73"/>
        <v>0</v>
      </c>
      <c r="W264" s="100">
        <f t="shared" ref="W264:W269" si="74">SUM(N264:V264)</f>
        <v>1</v>
      </c>
    </row>
    <row r="265" spans="1:23" x14ac:dyDescent="0.25">
      <c r="A265" s="3" t="s">
        <v>41</v>
      </c>
      <c r="B265" s="95">
        <v>1</v>
      </c>
      <c r="C265" s="95">
        <v>2</v>
      </c>
      <c r="D265" s="95">
        <v>25</v>
      </c>
      <c r="E265" s="95">
        <v>5</v>
      </c>
      <c r="F265" s="95">
        <v>7</v>
      </c>
      <c r="G265" s="95">
        <v>0</v>
      </c>
      <c r="H265" s="95">
        <v>0</v>
      </c>
      <c r="I265" s="95">
        <v>2</v>
      </c>
      <c r="J265" s="95">
        <v>0</v>
      </c>
      <c r="K265" s="95">
        <v>42</v>
      </c>
      <c r="M265" s="2" t="s">
        <v>48</v>
      </c>
      <c r="N265" s="98">
        <f t="shared" ref="N265:V265" si="75">(B268+B269+B270)/($K268+$K269+$K270)</f>
        <v>0</v>
      </c>
      <c r="O265" s="98">
        <f t="shared" si="75"/>
        <v>0.23749999999999999</v>
      </c>
      <c r="P265" s="98">
        <f t="shared" si="75"/>
        <v>3.7499999999999999E-2</v>
      </c>
      <c r="Q265" s="98">
        <f t="shared" si="75"/>
        <v>0.38750000000000001</v>
      </c>
      <c r="R265" s="98">
        <f t="shared" si="75"/>
        <v>0.1125</v>
      </c>
      <c r="S265" s="98">
        <f t="shared" si="75"/>
        <v>3.7499999999999999E-2</v>
      </c>
      <c r="T265" s="98">
        <f t="shared" si="75"/>
        <v>3.7499999999999999E-2</v>
      </c>
      <c r="U265" s="98">
        <f t="shared" si="75"/>
        <v>0.125</v>
      </c>
      <c r="V265" s="98">
        <f t="shared" si="75"/>
        <v>2.5000000000000001E-2</v>
      </c>
      <c r="W265" s="100">
        <f t="shared" si="74"/>
        <v>1</v>
      </c>
    </row>
    <row r="266" spans="1:23" x14ac:dyDescent="0.25">
      <c r="A266" s="3" t="s">
        <v>2</v>
      </c>
      <c r="B266" s="95">
        <v>0</v>
      </c>
      <c r="C266" s="95">
        <v>6</v>
      </c>
      <c r="D266" s="95">
        <v>14</v>
      </c>
      <c r="E266" s="95">
        <v>134</v>
      </c>
      <c r="F266" s="95">
        <v>137</v>
      </c>
      <c r="G266" s="95">
        <v>3</v>
      </c>
      <c r="H266" s="95">
        <v>8</v>
      </c>
      <c r="I266" s="95">
        <v>13</v>
      </c>
      <c r="J266" s="95">
        <v>0</v>
      </c>
      <c r="K266" s="95">
        <v>315</v>
      </c>
      <c r="M266" s="2" t="s">
        <v>7</v>
      </c>
      <c r="N266" s="98">
        <f t="shared" ref="N266:V266" si="76">B272/$K272</f>
        <v>0</v>
      </c>
      <c r="O266" s="98">
        <f t="shared" si="76"/>
        <v>0</v>
      </c>
      <c r="P266" s="98">
        <f t="shared" si="76"/>
        <v>0</v>
      </c>
      <c r="Q266" s="98">
        <f t="shared" si="76"/>
        <v>0</v>
      </c>
      <c r="R266" s="98">
        <f t="shared" si="76"/>
        <v>9.0909090909090912E-2</v>
      </c>
      <c r="S266" s="98">
        <f t="shared" si="76"/>
        <v>4.5454545454545456E-2</v>
      </c>
      <c r="T266" s="98">
        <f t="shared" si="76"/>
        <v>4.5454545454545456E-2</v>
      </c>
      <c r="U266" s="98">
        <f t="shared" si="76"/>
        <v>0.22727272727272727</v>
      </c>
      <c r="V266" s="98">
        <f t="shared" si="76"/>
        <v>0.59090909090909094</v>
      </c>
      <c r="W266" s="100">
        <f t="shared" si="74"/>
        <v>1</v>
      </c>
    </row>
    <row r="267" spans="1:23" x14ac:dyDescent="0.25">
      <c r="A267" s="3" t="s">
        <v>43</v>
      </c>
      <c r="B267" s="95">
        <v>0</v>
      </c>
      <c r="C267" s="95">
        <v>0</v>
      </c>
      <c r="D267" s="95">
        <v>0</v>
      </c>
      <c r="E267" s="95">
        <v>2</v>
      </c>
      <c r="F267" s="95">
        <v>2</v>
      </c>
      <c r="G267" s="95">
        <v>0</v>
      </c>
      <c r="H267" s="95">
        <v>2</v>
      </c>
      <c r="I267" s="95">
        <v>1</v>
      </c>
      <c r="J267" s="95">
        <v>4</v>
      </c>
      <c r="K267" s="95">
        <v>11</v>
      </c>
      <c r="M267" s="2" t="s">
        <v>8</v>
      </c>
      <c r="N267" s="98">
        <f t="shared" ref="N267:V267" si="77">B276/$K276</f>
        <v>0</v>
      </c>
      <c r="O267" s="98">
        <f t="shared" si="77"/>
        <v>0</v>
      </c>
      <c r="P267" s="98">
        <f t="shared" si="77"/>
        <v>0</v>
      </c>
      <c r="Q267" s="98">
        <f t="shared" si="77"/>
        <v>0</v>
      </c>
      <c r="R267" s="98">
        <f t="shared" si="77"/>
        <v>5.3571428571428568E-2</v>
      </c>
      <c r="S267" s="98">
        <f t="shared" si="77"/>
        <v>7.1428571428571425E-2</v>
      </c>
      <c r="T267" s="98">
        <f t="shared" si="77"/>
        <v>0.4642857142857143</v>
      </c>
      <c r="U267" s="98">
        <f t="shared" si="77"/>
        <v>0.30357142857142855</v>
      </c>
      <c r="V267" s="98">
        <f t="shared" si="77"/>
        <v>0.10714285714285714</v>
      </c>
      <c r="W267" s="100">
        <f t="shared" si="74"/>
        <v>0.99999999999999989</v>
      </c>
    </row>
    <row r="268" spans="1:23" x14ac:dyDescent="0.25">
      <c r="A268" s="3" t="s">
        <v>3</v>
      </c>
      <c r="B268" s="95">
        <v>0</v>
      </c>
      <c r="C268" s="95">
        <v>4</v>
      </c>
      <c r="D268" s="95">
        <v>3</v>
      </c>
      <c r="E268" s="95">
        <v>14</v>
      </c>
      <c r="F268" s="95">
        <v>5</v>
      </c>
      <c r="G268" s="95">
        <v>1</v>
      </c>
      <c r="H268" s="95">
        <v>3</v>
      </c>
      <c r="I268" s="95">
        <v>4</v>
      </c>
      <c r="J268" s="95">
        <v>2</v>
      </c>
      <c r="K268" s="95">
        <v>36</v>
      </c>
      <c r="M268" s="2" t="s">
        <v>131</v>
      </c>
      <c r="N268" s="98">
        <f t="shared" ref="N268:V268" si="78">(B280+B281+B282+B283+B286)/($K280+$K281+$K282+$K283+$K286)</f>
        <v>0</v>
      </c>
      <c r="O268" s="98">
        <f t="shared" si="78"/>
        <v>4.5385779122541603E-4</v>
      </c>
      <c r="P268" s="98">
        <f t="shared" si="78"/>
        <v>8.1694402420574887E-3</v>
      </c>
      <c r="Q268" s="98">
        <f t="shared" si="78"/>
        <v>7.7760968229954611E-2</v>
      </c>
      <c r="R268" s="98">
        <f t="shared" si="78"/>
        <v>0.10529500756429652</v>
      </c>
      <c r="S268" s="98">
        <f t="shared" si="78"/>
        <v>3.071104387291982E-2</v>
      </c>
      <c r="T268" s="98">
        <f t="shared" si="78"/>
        <v>0.63918305597579428</v>
      </c>
      <c r="U268" s="98">
        <f t="shared" si="78"/>
        <v>0.13630862329803328</v>
      </c>
      <c r="V268" s="98">
        <f t="shared" si="78"/>
        <v>2.118003025718608E-3</v>
      </c>
      <c r="W268" s="100">
        <f t="shared" si="74"/>
        <v>1</v>
      </c>
    </row>
    <row r="269" spans="1:23" x14ac:dyDescent="0.25">
      <c r="A269" s="3" t="s">
        <v>4</v>
      </c>
      <c r="B269" s="95">
        <v>0</v>
      </c>
      <c r="C269" s="95">
        <v>5</v>
      </c>
      <c r="D269" s="95">
        <v>0</v>
      </c>
      <c r="E269" s="95">
        <v>14</v>
      </c>
      <c r="F269" s="95">
        <v>4</v>
      </c>
      <c r="G269" s="95">
        <v>2</v>
      </c>
      <c r="H269" s="95">
        <v>0</v>
      </c>
      <c r="I269" s="95">
        <v>1</v>
      </c>
      <c r="J269" s="95">
        <v>0</v>
      </c>
      <c r="K269" s="95">
        <v>26</v>
      </c>
      <c r="M269" s="2" t="s">
        <v>40</v>
      </c>
      <c r="N269" s="98">
        <f t="shared" ref="N269:V269" si="79">B287/$K287</f>
        <v>0.86419753086419748</v>
      </c>
      <c r="O269" s="98">
        <f t="shared" si="79"/>
        <v>0.12345679012345678</v>
      </c>
      <c r="P269" s="98">
        <f t="shared" si="79"/>
        <v>0</v>
      </c>
      <c r="Q269" s="98">
        <f t="shared" si="79"/>
        <v>0</v>
      </c>
      <c r="R269" s="98">
        <f t="shared" si="79"/>
        <v>0</v>
      </c>
      <c r="S269" s="98">
        <f t="shared" si="79"/>
        <v>1.2345679012345678E-2</v>
      </c>
      <c r="T269" s="98">
        <f t="shared" si="79"/>
        <v>0</v>
      </c>
      <c r="U269" s="98">
        <f t="shared" si="79"/>
        <v>0</v>
      </c>
      <c r="V269" s="98">
        <f t="shared" si="79"/>
        <v>0</v>
      </c>
      <c r="W269" s="100">
        <f t="shared" si="74"/>
        <v>1</v>
      </c>
    </row>
    <row r="270" spans="1:23" x14ac:dyDescent="0.25">
      <c r="A270" s="3" t="s">
        <v>48</v>
      </c>
      <c r="B270" s="95">
        <v>0</v>
      </c>
      <c r="C270" s="95">
        <v>10</v>
      </c>
      <c r="D270" s="95">
        <v>0</v>
      </c>
      <c r="E270" s="95">
        <v>3</v>
      </c>
      <c r="F270" s="95">
        <v>0</v>
      </c>
      <c r="G270" s="95">
        <v>0</v>
      </c>
      <c r="H270" s="95">
        <v>0</v>
      </c>
      <c r="I270" s="95">
        <v>5</v>
      </c>
      <c r="J270" s="95">
        <v>0</v>
      </c>
      <c r="K270" s="95">
        <v>18</v>
      </c>
      <c r="M270" s="2" t="s">
        <v>47</v>
      </c>
      <c r="N270" s="98">
        <f t="shared" ref="N270:W270" si="80">(B290+B291+B292)/($K290+$K291+$K292)</f>
        <v>0</v>
      </c>
      <c r="O270" s="98">
        <f t="shared" si="80"/>
        <v>0</v>
      </c>
      <c r="P270" s="98">
        <f t="shared" si="80"/>
        <v>0</v>
      </c>
      <c r="Q270" s="98">
        <f t="shared" si="80"/>
        <v>0.14634146341463414</v>
      </c>
      <c r="R270" s="98">
        <f t="shared" si="80"/>
        <v>3.6585365853658534E-2</v>
      </c>
      <c r="S270" s="98">
        <f t="shared" si="80"/>
        <v>6.097560975609756E-2</v>
      </c>
      <c r="T270" s="98">
        <f t="shared" si="80"/>
        <v>0.37804878048780488</v>
      </c>
      <c r="U270" s="98">
        <f t="shared" si="80"/>
        <v>0.37804878048780488</v>
      </c>
      <c r="V270" s="98">
        <f t="shared" si="80"/>
        <v>0</v>
      </c>
      <c r="W270" s="98">
        <f t="shared" si="80"/>
        <v>1</v>
      </c>
    </row>
    <row r="271" spans="1:23" x14ac:dyDescent="0.25">
      <c r="A271" s="3" t="s">
        <v>6</v>
      </c>
      <c r="B271" s="95">
        <v>0</v>
      </c>
      <c r="C271" s="95">
        <v>0</v>
      </c>
      <c r="D271" s="95">
        <v>0</v>
      </c>
      <c r="E271" s="95">
        <v>0</v>
      </c>
      <c r="F271" s="95">
        <v>0</v>
      </c>
      <c r="G271" s="95">
        <v>0</v>
      </c>
      <c r="H271" s="95">
        <v>0</v>
      </c>
      <c r="I271" s="95">
        <v>0</v>
      </c>
      <c r="J271" s="95">
        <v>0</v>
      </c>
      <c r="K271" s="95">
        <v>0</v>
      </c>
      <c r="M271" s="2" t="s">
        <v>17</v>
      </c>
      <c r="N271" s="98">
        <f t="shared" ref="N271:V271" si="81">B294/$K294</f>
        <v>0</v>
      </c>
      <c r="O271" s="98">
        <f t="shared" si="81"/>
        <v>0</v>
      </c>
      <c r="P271" s="98">
        <f t="shared" si="81"/>
        <v>0</v>
      </c>
      <c r="Q271" s="98">
        <f t="shared" si="81"/>
        <v>0</v>
      </c>
      <c r="R271" s="98">
        <f t="shared" si="81"/>
        <v>0.2</v>
      </c>
      <c r="S271" s="98">
        <f t="shared" si="81"/>
        <v>0.66666666666666663</v>
      </c>
      <c r="T271" s="98">
        <f t="shared" si="81"/>
        <v>6.6666666666666666E-2</v>
      </c>
      <c r="U271" s="98">
        <f t="shared" si="81"/>
        <v>6.6666666666666666E-2</v>
      </c>
      <c r="V271" s="98">
        <f t="shared" si="81"/>
        <v>0</v>
      </c>
      <c r="W271" s="98">
        <f>(K291+K292+K293)/($K291+$K292+$K293)</f>
        <v>1</v>
      </c>
    </row>
    <row r="272" spans="1:23" x14ac:dyDescent="0.25">
      <c r="A272" s="3" t="s">
        <v>7</v>
      </c>
      <c r="B272" s="95">
        <v>0</v>
      </c>
      <c r="C272" s="95">
        <v>0</v>
      </c>
      <c r="D272" s="95">
        <v>0</v>
      </c>
      <c r="E272" s="95">
        <v>0</v>
      </c>
      <c r="F272" s="95">
        <v>2</v>
      </c>
      <c r="G272" s="95">
        <v>1</v>
      </c>
      <c r="H272" s="95">
        <v>1</v>
      </c>
      <c r="I272" s="95">
        <v>5</v>
      </c>
      <c r="J272" s="95">
        <v>13</v>
      </c>
      <c r="K272" s="95">
        <v>22</v>
      </c>
    </row>
    <row r="273" spans="1:11" x14ac:dyDescent="0.25">
      <c r="A273" s="3" t="s">
        <v>50</v>
      </c>
      <c r="B273" s="95">
        <v>0</v>
      </c>
      <c r="C273" s="95">
        <v>0</v>
      </c>
      <c r="D273" s="95">
        <v>0</v>
      </c>
      <c r="E273" s="95">
        <v>0</v>
      </c>
      <c r="F273" s="95">
        <v>0</v>
      </c>
      <c r="G273" s="95">
        <v>0</v>
      </c>
      <c r="H273" s="95">
        <v>0</v>
      </c>
      <c r="I273" s="95">
        <v>0</v>
      </c>
      <c r="J273" s="95">
        <v>0</v>
      </c>
      <c r="K273" s="95">
        <v>0</v>
      </c>
    </row>
    <row r="274" spans="1:11" x14ac:dyDescent="0.25">
      <c r="A274" s="3" t="s">
        <v>51</v>
      </c>
      <c r="B274" s="95">
        <v>0</v>
      </c>
      <c r="C274" s="95">
        <v>0</v>
      </c>
      <c r="D274" s="95">
        <v>0</v>
      </c>
      <c r="E274" s="95">
        <v>0</v>
      </c>
      <c r="F274" s="95">
        <v>0</v>
      </c>
      <c r="G274" s="95">
        <v>0</v>
      </c>
      <c r="H274" s="95">
        <v>0</v>
      </c>
      <c r="I274" s="95">
        <v>0</v>
      </c>
      <c r="J274" s="95">
        <v>0</v>
      </c>
      <c r="K274" s="95">
        <v>0</v>
      </c>
    </row>
    <row r="275" spans="1:11" x14ac:dyDescent="0.25">
      <c r="A275" s="3" t="s">
        <v>42</v>
      </c>
      <c r="B275" s="95">
        <v>0</v>
      </c>
      <c r="C275" s="95">
        <v>0</v>
      </c>
      <c r="D275" s="95">
        <v>0</v>
      </c>
      <c r="E275" s="95">
        <v>0</v>
      </c>
      <c r="F275" s="95">
        <v>0</v>
      </c>
      <c r="G275" s="95">
        <v>1</v>
      </c>
      <c r="H275" s="95">
        <v>0</v>
      </c>
      <c r="I275" s="95">
        <v>11</v>
      </c>
      <c r="J275" s="95">
        <v>0</v>
      </c>
      <c r="K275" s="95">
        <v>12</v>
      </c>
    </row>
    <row r="276" spans="1:11" x14ac:dyDescent="0.25">
      <c r="A276" s="3" t="s">
        <v>8</v>
      </c>
      <c r="B276" s="95">
        <v>0</v>
      </c>
      <c r="C276" s="95">
        <v>0</v>
      </c>
      <c r="D276" s="95">
        <v>0</v>
      </c>
      <c r="E276" s="95">
        <v>0</v>
      </c>
      <c r="F276" s="95">
        <v>3</v>
      </c>
      <c r="G276" s="95">
        <v>4</v>
      </c>
      <c r="H276" s="95">
        <v>26</v>
      </c>
      <c r="I276" s="95">
        <v>17</v>
      </c>
      <c r="J276" s="95">
        <v>6</v>
      </c>
      <c r="K276" s="95">
        <v>56</v>
      </c>
    </row>
    <row r="277" spans="1:11" x14ac:dyDescent="0.25">
      <c r="A277" s="3" t="s">
        <v>9</v>
      </c>
      <c r="B277" s="95">
        <v>0</v>
      </c>
      <c r="C277" s="95">
        <v>0</v>
      </c>
      <c r="D277" s="95">
        <v>0</v>
      </c>
      <c r="E277" s="95">
        <v>22</v>
      </c>
      <c r="F277" s="95">
        <v>31</v>
      </c>
      <c r="G277" s="95">
        <v>8</v>
      </c>
      <c r="H277" s="95">
        <v>2</v>
      </c>
      <c r="I277" s="95">
        <v>33</v>
      </c>
      <c r="J277" s="95">
        <v>14</v>
      </c>
      <c r="K277" s="95">
        <v>110</v>
      </c>
    </row>
    <row r="278" spans="1:11" x14ac:dyDescent="0.25">
      <c r="A278" s="3" t="s">
        <v>44</v>
      </c>
      <c r="B278" s="95">
        <v>0</v>
      </c>
      <c r="C278" s="95">
        <v>0</v>
      </c>
      <c r="D278" s="95">
        <v>0</v>
      </c>
      <c r="E278" s="95">
        <v>0</v>
      </c>
      <c r="F278" s="95">
        <v>3</v>
      </c>
      <c r="G278" s="95">
        <v>0</v>
      </c>
      <c r="H278" s="95">
        <v>3</v>
      </c>
      <c r="I278" s="95">
        <v>1</v>
      </c>
      <c r="J278" s="95">
        <v>3</v>
      </c>
      <c r="K278" s="95">
        <v>10</v>
      </c>
    </row>
    <row r="279" spans="1:11" x14ac:dyDescent="0.25">
      <c r="A279" s="3" t="s">
        <v>10</v>
      </c>
      <c r="B279" s="95">
        <v>0</v>
      </c>
      <c r="C279" s="95">
        <v>0</v>
      </c>
      <c r="D279" s="95">
        <v>0</v>
      </c>
      <c r="E279" s="95">
        <v>0</v>
      </c>
      <c r="F279" s="95">
        <v>14</v>
      </c>
      <c r="G279" s="95">
        <v>110</v>
      </c>
      <c r="H279" s="95">
        <v>228</v>
      </c>
      <c r="I279" s="95">
        <v>20</v>
      </c>
      <c r="J279" s="95">
        <v>1</v>
      </c>
      <c r="K279" s="95">
        <v>373</v>
      </c>
    </row>
    <row r="280" spans="1:11" x14ac:dyDescent="0.25">
      <c r="A280" s="3" t="s">
        <v>11</v>
      </c>
      <c r="B280" s="95">
        <v>0</v>
      </c>
      <c r="C280" s="95">
        <v>0</v>
      </c>
      <c r="D280" s="95">
        <v>7</v>
      </c>
      <c r="E280" s="95">
        <v>100</v>
      </c>
      <c r="F280" s="95">
        <v>500</v>
      </c>
      <c r="G280" s="95">
        <v>142</v>
      </c>
      <c r="H280" s="95">
        <v>3880</v>
      </c>
      <c r="I280" s="95">
        <v>367</v>
      </c>
      <c r="J280" s="95">
        <v>0</v>
      </c>
      <c r="K280" s="95">
        <v>4996</v>
      </c>
    </row>
    <row r="281" spans="1:11" x14ac:dyDescent="0.25">
      <c r="A281" s="3" t="s">
        <v>12</v>
      </c>
      <c r="B281" s="95">
        <v>0</v>
      </c>
      <c r="C281" s="95">
        <v>0</v>
      </c>
      <c r="D281" s="95">
        <v>0</v>
      </c>
      <c r="E281" s="95">
        <v>0</v>
      </c>
      <c r="F281" s="95">
        <v>0</v>
      </c>
      <c r="G281" s="95">
        <v>2</v>
      </c>
      <c r="H281" s="95">
        <v>97</v>
      </c>
      <c r="I281" s="95">
        <v>146</v>
      </c>
      <c r="J281" s="95">
        <v>0</v>
      </c>
      <c r="K281" s="95">
        <v>245</v>
      </c>
    </row>
    <row r="282" spans="1:11" x14ac:dyDescent="0.25">
      <c r="A282" s="3" t="s">
        <v>32</v>
      </c>
      <c r="B282" s="95">
        <v>0</v>
      </c>
      <c r="C282" s="95">
        <v>0</v>
      </c>
      <c r="D282" s="95">
        <v>0</v>
      </c>
      <c r="E282" s="95">
        <v>0</v>
      </c>
      <c r="F282" s="95">
        <v>3</v>
      </c>
      <c r="G282" s="95">
        <v>0</v>
      </c>
      <c r="H282" s="95">
        <v>2</v>
      </c>
      <c r="I282" s="95">
        <v>0</v>
      </c>
      <c r="J282" s="95">
        <v>0</v>
      </c>
      <c r="K282" s="95">
        <v>5</v>
      </c>
    </row>
    <row r="283" spans="1:11" x14ac:dyDescent="0.25">
      <c r="A283" s="3" t="s">
        <v>18</v>
      </c>
      <c r="B283" s="95">
        <v>0</v>
      </c>
      <c r="C283" s="95">
        <v>1</v>
      </c>
      <c r="D283" s="95">
        <v>15</v>
      </c>
      <c r="E283" s="95">
        <v>298</v>
      </c>
      <c r="F283" s="95">
        <v>92</v>
      </c>
      <c r="G283" s="95">
        <v>0</v>
      </c>
      <c r="H283" s="95">
        <v>54</v>
      </c>
      <c r="I283" s="95">
        <v>332</v>
      </c>
      <c r="J283" s="95">
        <v>11</v>
      </c>
      <c r="K283" s="95">
        <v>803</v>
      </c>
    </row>
    <row r="284" spans="1:11" x14ac:dyDescent="0.25">
      <c r="A284" s="3" t="s">
        <v>46</v>
      </c>
      <c r="B284" s="95">
        <v>0</v>
      </c>
      <c r="C284" s="95">
        <v>0</v>
      </c>
      <c r="D284" s="95">
        <v>0</v>
      </c>
      <c r="E284" s="95">
        <v>0</v>
      </c>
      <c r="F284" s="95">
        <v>0</v>
      </c>
      <c r="G284" s="95">
        <v>0</v>
      </c>
      <c r="H284" s="95">
        <v>0</v>
      </c>
      <c r="I284" s="95">
        <v>1</v>
      </c>
      <c r="J284" s="95">
        <v>0</v>
      </c>
      <c r="K284" s="95">
        <v>1</v>
      </c>
    </row>
    <row r="285" spans="1:11" x14ac:dyDescent="0.25">
      <c r="A285" s="3" t="s">
        <v>13</v>
      </c>
      <c r="B285" s="95">
        <v>0</v>
      </c>
      <c r="C285" s="95">
        <v>0</v>
      </c>
      <c r="D285" s="95">
        <v>0</v>
      </c>
      <c r="E285" s="95">
        <v>0</v>
      </c>
      <c r="F285" s="95">
        <v>0</v>
      </c>
      <c r="G285" s="95">
        <v>0</v>
      </c>
      <c r="H285" s="95">
        <v>0</v>
      </c>
      <c r="I285" s="95">
        <v>7</v>
      </c>
      <c r="J285" s="95">
        <v>0</v>
      </c>
      <c r="K285" s="95">
        <v>7</v>
      </c>
    </row>
    <row r="286" spans="1:11" x14ac:dyDescent="0.25">
      <c r="A286" s="3" t="s">
        <v>14</v>
      </c>
      <c r="B286" s="95">
        <v>0</v>
      </c>
      <c r="C286" s="95">
        <v>2</v>
      </c>
      <c r="D286" s="95">
        <v>32</v>
      </c>
      <c r="E286" s="95">
        <v>116</v>
      </c>
      <c r="F286" s="95">
        <v>101</v>
      </c>
      <c r="G286" s="95">
        <v>59</v>
      </c>
      <c r="H286" s="95">
        <v>192</v>
      </c>
      <c r="I286" s="95">
        <v>56</v>
      </c>
      <c r="J286" s="95">
        <v>3</v>
      </c>
      <c r="K286" s="95">
        <v>561</v>
      </c>
    </row>
    <row r="287" spans="1:11" x14ac:dyDescent="0.25">
      <c r="A287" s="3" t="s">
        <v>40</v>
      </c>
      <c r="B287" s="95">
        <v>350</v>
      </c>
      <c r="C287" s="95">
        <v>50</v>
      </c>
      <c r="D287" s="95">
        <v>0</v>
      </c>
      <c r="E287" s="95">
        <v>0</v>
      </c>
      <c r="F287" s="95">
        <v>0</v>
      </c>
      <c r="G287" s="95">
        <v>5</v>
      </c>
      <c r="H287" s="95">
        <v>0</v>
      </c>
      <c r="I287" s="95">
        <v>0</v>
      </c>
      <c r="J287" s="95">
        <v>0</v>
      </c>
      <c r="K287" s="95">
        <v>405</v>
      </c>
    </row>
    <row r="288" spans="1:11" x14ac:dyDescent="0.25">
      <c r="A288" s="3" t="s">
        <v>52</v>
      </c>
      <c r="B288" s="95">
        <v>0</v>
      </c>
      <c r="C288" s="95">
        <v>0</v>
      </c>
      <c r="D288" s="95">
        <v>0</v>
      </c>
      <c r="E288" s="95">
        <v>0</v>
      </c>
      <c r="F288" s="95">
        <v>0</v>
      </c>
      <c r="G288" s="95">
        <v>0</v>
      </c>
      <c r="H288" s="95">
        <v>0</v>
      </c>
      <c r="I288" s="95">
        <v>0</v>
      </c>
      <c r="J288" s="95">
        <v>0</v>
      </c>
      <c r="K288" s="95">
        <v>0</v>
      </c>
    </row>
    <row r="289" spans="1:23" x14ac:dyDescent="0.25">
      <c r="A289" s="3" t="s">
        <v>53</v>
      </c>
      <c r="B289" s="95">
        <v>0</v>
      </c>
      <c r="C289" s="95">
        <v>0</v>
      </c>
      <c r="D289" s="95">
        <v>0</v>
      </c>
      <c r="E289" s="95">
        <v>0</v>
      </c>
      <c r="F289" s="95">
        <v>0</v>
      </c>
      <c r="G289" s="95">
        <v>0</v>
      </c>
      <c r="H289" s="95">
        <v>0</v>
      </c>
      <c r="I289" s="95">
        <v>0</v>
      </c>
      <c r="J289" s="95">
        <v>0</v>
      </c>
      <c r="K289" s="95">
        <v>0</v>
      </c>
    </row>
    <row r="290" spans="1:23" x14ac:dyDescent="0.25">
      <c r="A290" s="3" t="s">
        <v>15</v>
      </c>
      <c r="B290" s="95">
        <v>0</v>
      </c>
      <c r="C290" s="95">
        <v>0</v>
      </c>
      <c r="D290" s="95">
        <v>0</v>
      </c>
      <c r="E290" s="95">
        <v>0</v>
      </c>
      <c r="F290" s="95">
        <v>0</v>
      </c>
      <c r="G290" s="95">
        <v>0</v>
      </c>
      <c r="H290" s="95">
        <v>0</v>
      </c>
      <c r="I290" s="95">
        <v>0</v>
      </c>
      <c r="J290" s="95">
        <v>0</v>
      </c>
      <c r="K290" s="95">
        <v>0</v>
      </c>
    </row>
    <row r="291" spans="1:23" x14ac:dyDescent="0.25">
      <c r="A291" s="3" t="s">
        <v>54</v>
      </c>
      <c r="B291" s="95">
        <v>0</v>
      </c>
      <c r="C291" s="95">
        <v>0</v>
      </c>
      <c r="D291" s="95">
        <v>0</v>
      </c>
      <c r="E291" s="95">
        <v>0</v>
      </c>
      <c r="F291" s="95">
        <v>0</v>
      </c>
      <c r="G291" s="95">
        <v>0</v>
      </c>
      <c r="H291" s="95">
        <v>0</v>
      </c>
      <c r="I291" s="95">
        <v>0</v>
      </c>
      <c r="J291" s="95">
        <v>0</v>
      </c>
      <c r="K291" s="95">
        <v>0</v>
      </c>
    </row>
    <row r="292" spans="1:23" x14ac:dyDescent="0.25">
      <c r="A292" s="3" t="s">
        <v>47</v>
      </c>
      <c r="B292" s="95">
        <v>0</v>
      </c>
      <c r="C292" s="95">
        <v>0</v>
      </c>
      <c r="D292" s="95">
        <v>0</v>
      </c>
      <c r="E292" s="95">
        <v>12</v>
      </c>
      <c r="F292" s="95">
        <v>3</v>
      </c>
      <c r="G292" s="95">
        <v>5</v>
      </c>
      <c r="H292" s="95">
        <v>31</v>
      </c>
      <c r="I292" s="95">
        <v>31</v>
      </c>
      <c r="J292" s="95">
        <v>0</v>
      </c>
      <c r="K292" s="95">
        <v>82</v>
      </c>
    </row>
    <row r="293" spans="1:23" x14ac:dyDescent="0.25">
      <c r="A293" s="3" t="s">
        <v>16</v>
      </c>
      <c r="B293" s="95">
        <v>0</v>
      </c>
      <c r="C293" s="95">
        <v>0</v>
      </c>
      <c r="D293" s="95">
        <v>0</v>
      </c>
      <c r="E293" s="95">
        <v>3</v>
      </c>
      <c r="F293" s="95">
        <v>1</v>
      </c>
      <c r="G293" s="95">
        <v>0</v>
      </c>
      <c r="H293" s="95">
        <v>0</v>
      </c>
      <c r="I293" s="95">
        <v>1</v>
      </c>
      <c r="J293" s="95">
        <v>0</v>
      </c>
      <c r="K293" s="95">
        <v>5</v>
      </c>
    </row>
    <row r="294" spans="1:23" x14ac:dyDescent="0.25">
      <c r="A294" s="6" t="s">
        <v>17</v>
      </c>
      <c r="B294" s="38">
        <v>0</v>
      </c>
      <c r="C294" s="38">
        <v>0</v>
      </c>
      <c r="D294" s="38">
        <v>0</v>
      </c>
      <c r="E294" s="38">
        <v>0</v>
      </c>
      <c r="F294" s="38">
        <v>300</v>
      </c>
      <c r="G294" s="38">
        <v>1000</v>
      </c>
      <c r="H294" s="38">
        <v>100</v>
      </c>
      <c r="I294" s="38">
        <v>100</v>
      </c>
      <c r="J294" s="38">
        <v>0</v>
      </c>
      <c r="K294" s="38">
        <v>1500</v>
      </c>
    </row>
    <row r="295" spans="1:23" x14ac:dyDescent="0.25">
      <c r="A295" s="11" t="s">
        <v>24</v>
      </c>
      <c r="B295" s="95">
        <f t="shared" ref="B295:J295" si="82">SUM(B262:B294)</f>
        <v>351</v>
      </c>
      <c r="C295" s="95">
        <f t="shared" si="82"/>
        <v>81</v>
      </c>
      <c r="D295" s="95">
        <f t="shared" si="82"/>
        <v>96</v>
      </c>
      <c r="E295" s="95">
        <f t="shared" si="82"/>
        <v>726</v>
      </c>
      <c r="F295" s="95">
        <f t="shared" si="82"/>
        <v>1208</v>
      </c>
      <c r="G295" s="95">
        <f t="shared" si="82"/>
        <v>1348</v>
      </c>
      <c r="H295" s="95">
        <f t="shared" si="82"/>
        <v>4757</v>
      </c>
      <c r="I295" s="95">
        <f t="shared" si="82"/>
        <v>1208</v>
      </c>
      <c r="J295" s="95">
        <f t="shared" si="82"/>
        <v>70</v>
      </c>
      <c r="K295" s="95">
        <v>9845</v>
      </c>
    </row>
    <row r="296" spans="1:23" x14ac:dyDescent="0.25">
      <c r="B296" s="95"/>
      <c r="C296" s="95"/>
      <c r="D296" s="95"/>
      <c r="E296" s="95"/>
      <c r="F296" s="95"/>
      <c r="G296" s="95"/>
      <c r="H296" s="95"/>
      <c r="I296" s="95"/>
      <c r="J296" s="95"/>
      <c r="K296" s="95"/>
    </row>
    <row r="297" spans="1:23" x14ac:dyDescent="0.25">
      <c r="B297" s="95"/>
      <c r="C297" s="95"/>
      <c r="D297" s="95"/>
      <c r="E297" s="95"/>
      <c r="F297" s="95"/>
      <c r="G297" s="95"/>
      <c r="H297" s="95"/>
      <c r="I297" s="95"/>
      <c r="J297" s="95"/>
      <c r="K297" s="95"/>
    </row>
    <row r="298" spans="1:23" x14ac:dyDescent="0.25">
      <c r="A298" s="33" t="s">
        <v>68</v>
      </c>
      <c r="B298" s="95" t="s">
        <v>20</v>
      </c>
      <c r="C298" s="95"/>
      <c r="D298" s="95"/>
      <c r="E298" s="95" t="s">
        <v>21</v>
      </c>
      <c r="F298" s="95"/>
      <c r="G298" s="95"/>
      <c r="H298" s="95"/>
      <c r="I298" s="95"/>
      <c r="J298" s="95"/>
      <c r="K298" s="95"/>
    </row>
    <row r="299" spans="1:23" x14ac:dyDescent="0.25">
      <c r="A299" s="6" t="s">
        <v>19</v>
      </c>
      <c r="B299" s="38">
        <v>16</v>
      </c>
      <c r="C299" s="38">
        <v>21</v>
      </c>
      <c r="D299" s="38">
        <v>26</v>
      </c>
      <c r="E299" s="38">
        <v>1</v>
      </c>
      <c r="F299" s="38">
        <v>6</v>
      </c>
      <c r="G299" s="38">
        <v>11</v>
      </c>
      <c r="H299" s="38">
        <v>16</v>
      </c>
      <c r="I299" s="38">
        <v>21</v>
      </c>
      <c r="J299" s="38">
        <v>26</v>
      </c>
      <c r="K299" s="38" t="s">
        <v>24</v>
      </c>
      <c r="M299" s="1" t="s">
        <v>134</v>
      </c>
      <c r="N299" s="99">
        <v>41015</v>
      </c>
      <c r="O299" s="99">
        <v>41020</v>
      </c>
      <c r="P299" s="99">
        <v>41025</v>
      </c>
      <c r="Q299" s="99">
        <v>41030</v>
      </c>
      <c r="R299" s="99">
        <v>41035</v>
      </c>
      <c r="S299" s="99">
        <v>41040</v>
      </c>
      <c r="T299" s="99">
        <v>41045</v>
      </c>
      <c r="U299" s="99">
        <v>41050</v>
      </c>
      <c r="V299" s="99">
        <v>41055</v>
      </c>
      <c r="W299" s="1" t="s">
        <v>24</v>
      </c>
    </row>
    <row r="300" spans="1:23" x14ac:dyDescent="0.25">
      <c r="A300" s="3" t="s">
        <v>1</v>
      </c>
      <c r="B300" s="95">
        <v>0</v>
      </c>
      <c r="C300" s="95">
        <v>0</v>
      </c>
      <c r="D300" s="95">
        <v>0</v>
      </c>
      <c r="E300" s="95">
        <v>0</v>
      </c>
      <c r="F300" s="95">
        <v>15</v>
      </c>
      <c r="G300" s="95">
        <v>81</v>
      </c>
      <c r="H300" s="95">
        <v>34</v>
      </c>
      <c r="I300" s="95">
        <v>34</v>
      </c>
      <c r="J300" s="95">
        <v>30</v>
      </c>
      <c r="K300" s="95">
        <v>194</v>
      </c>
      <c r="M300" s="2" t="s">
        <v>1</v>
      </c>
      <c r="N300" s="98"/>
      <c r="O300" s="98"/>
      <c r="P300" s="98"/>
      <c r="Q300" s="98"/>
      <c r="R300" s="98"/>
      <c r="S300" s="98"/>
      <c r="T300" s="98"/>
      <c r="U300" s="98"/>
      <c r="V300" s="98"/>
      <c r="W300" s="100"/>
    </row>
    <row r="301" spans="1:23" x14ac:dyDescent="0.25">
      <c r="A301" s="3" t="s">
        <v>49</v>
      </c>
      <c r="B301" s="95">
        <v>0</v>
      </c>
      <c r="C301" s="95">
        <v>0</v>
      </c>
      <c r="D301" s="95">
        <v>0</v>
      </c>
      <c r="E301" s="95">
        <v>0</v>
      </c>
      <c r="F301" s="95">
        <v>0</v>
      </c>
      <c r="G301" s="95">
        <v>0</v>
      </c>
      <c r="H301" s="95">
        <v>0</v>
      </c>
      <c r="I301" s="95">
        <v>0</v>
      </c>
      <c r="J301" s="95">
        <v>0</v>
      </c>
      <c r="K301" s="95">
        <v>0</v>
      </c>
      <c r="M301" s="2" t="s">
        <v>41</v>
      </c>
      <c r="N301" s="98"/>
      <c r="O301" s="98"/>
      <c r="P301" s="98"/>
      <c r="Q301" s="98"/>
      <c r="R301" s="98"/>
      <c r="S301" s="98"/>
      <c r="T301" s="98"/>
      <c r="U301" s="98"/>
      <c r="V301" s="98"/>
      <c r="W301" s="100"/>
    </row>
    <row r="302" spans="1:23" x14ac:dyDescent="0.25">
      <c r="A302" s="3" t="s">
        <v>45</v>
      </c>
      <c r="B302" s="95">
        <v>0</v>
      </c>
      <c r="C302" s="95">
        <v>0</v>
      </c>
      <c r="D302" s="95">
        <v>0</v>
      </c>
      <c r="E302" s="95">
        <v>0</v>
      </c>
      <c r="F302" s="95">
        <v>0</v>
      </c>
      <c r="G302" s="95">
        <v>1</v>
      </c>
      <c r="H302" s="95">
        <v>2</v>
      </c>
      <c r="I302" s="95">
        <v>0</v>
      </c>
      <c r="J302" s="95">
        <v>0</v>
      </c>
      <c r="K302" s="95">
        <v>3</v>
      </c>
      <c r="M302" s="2" t="s">
        <v>2</v>
      </c>
      <c r="N302" s="98"/>
      <c r="O302" s="98"/>
      <c r="P302" s="98"/>
      <c r="Q302" s="98"/>
      <c r="R302" s="98"/>
      <c r="S302" s="98"/>
      <c r="T302" s="98"/>
      <c r="U302" s="98"/>
      <c r="V302" s="98"/>
      <c r="W302" s="100"/>
    </row>
    <row r="303" spans="1:23" x14ac:dyDescent="0.25">
      <c r="A303" s="3" t="s">
        <v>41</v>
      </c>
      <c r="B303" s="95">
        <v>0</v>
      </c>
      <c r="C303" s="95">
        <v>1</v>
      </c>
      <c r="D303" s="95">
        <v>0</v>
      </c>
      <c r="E303" s="95">
        <v>0</v>
      </c>
      <c r="F303" s="95">
        <v>4</v>
      </c>
      <c r="G303" s="95">
        <v>0</v>
      </c>
      <c r="H303" s="95">
        <v>0</v>
      </c>
      <c r="I303" s="95">
        <v>0</v>
      </c>
      <c r="J303" s="95">
        <v>0</v>
      </c>
      <c r="K303" s="95">
        <v>5</v>
      </c>
      <c r="M303" s="2" t="s">
        <v>48</v>
      </c>
      <c r="N303" s="98"/>
      <c r="O303" s="98"/>
      <c r="P303" s="98"/>
      <c r="Q303" s="98"/>
      <c r="R303" s="98"/>
      <c r="S303" s="98"/>
      <c r="T303" s="98"/>
      <c r="U303" s="98"/>
      <c r="V303" s="98"/>
      <c r="W303" s="100"/>
    </row>
    <row r="304" spans="1:23" x14ac:dyDescent="0.25">
      <c r="A304" s="3" t="s">
        <v>2</v>
      </c>
      <c r="B304" s="95">
        <v>0</v>
      </c>
      <c r="C304" s="95">
        <v>2</v>
      </c>
      <c r="D304" s="95">
        <v>5</v>
      </c>
      <c r="E304" s="95">
        <v>68</v>
      </c>
      <c r="F304" s="95">
        <v>37</v>
      </c>
      <c r="G304" s="95">
        <v>51</v>
      </c>
      <c r="H304" s="95">
        <v>14</v>
      </c>
      <c r="I304" s="95">
        <v>2</v>
      </c>
      <c r="J304" s="95">
        <v>0</v>
      </c>
      <c r="K304" s="95">
        <v>179</v>
      </c>
      <c r="M304" s="2" t="s">
        <v>7</v>
      </c>
      <c r="N304" s="98"/>
      <c r="O304" s="98"/>
      <c r="P304" s="98"/>
      <c r="Q304" s="98"/>
      <c r="R304" s="98"/>
      <c r="S304" s="98"/>
      <c r="T304" s="98"/>
      <c r="U304" s="98"/>
      <c r="V304" s="98"/>
      <c r="W304" s="100"/>
    </row>
    <row r="305" spans="1:23" x14ac:dyDescent="0.25">
      <c r="A305" s="3" t="s">
        <v>43</v>
      </c>
      <c r="B305" s="95">
        <v>0</v>
      </c>
      <c r="C305" s="95">
        <v>0</v>
      </c>
      <c r="D305" s="95">
        <v>0</v>
      </c>
      <c r="E305" s="95">
        <v>2</v>
      </c>
      <c r="F305" s="95">
        <v>2</v>
      </c>
      <c r="G305" s="95">
        <v>4</v>
      </c>
      <c r="H305" s="95">
        <v>3</v>
      </c>
      <c r="I305" s="95">
        <v>0</v>
      </c>
      <c r="J305" s="95">
        <v>0</v>
      </c>
      <c r="K305" s="95">
        <v>11</v>
      </c>
      <c r="M305" s="2" t="s">
        <v>8</v>
      </c>
      <c r="N305" s="98"/>
      <c r="O305" s="98"/>
      <c r="P305" s="98"/>
      <c r="Q305" s="98"/>
      <c r="R305" s="98"/>
      <c r="S305" s="98"/>
      <c r="T305" s="98"/>
      <c r="U305" s="98"/>
      <c r="V305" s="98"/>
      <c r="W305" s="100"/>
    </row>
    <row r="306" spans="1:23" x14ac:dyDescent="0.25">
      <c r="A306" s="3" t="s">
        <v>3</v>
      </c>
      <c r="B306" s="95">
        <v>5</v>
      </c>
      <c r="C306" s="95">
        <v>0</v>
      </c>
      <c r="D306" s="95">
        <v>1</v>
      </c>
      <c r="E306" s="95">
        <v>4</v>
      </c>
      <c r="F306" s="95">
        <v>2</v>
      </c>
      <c r="G306" s="95">
        <v>5</v>
      </c>
      <c r="H306" s="95">
        <v>5</v>
      </c>
      <c r="I306" s="95">
        <v>1</v>
      </c>
      <c r="J306" s="95">
        <v>1</v>
      </c>
      <c r="K306" s="95">
        <v>24</v>
      </c>
      <c r="M306" s="2" t="s">
        <v>131</v>
      </c>
      <c r="N306" s="98"/>
      <c r="O306" s="98"/>
      <c r="P306" s="98"/>
      <c r="Q306" s="98"/>
      <c r="R306" s="98"/>
      <c r="S306" s="98"/>
      <c r="T306" s="98"/>
      <c r="U306" s="98"/>
      <c r="V306" s="98"/>
      <c r="W306" s="100"/>
    </row>
    <row r="307" spans="1:23" x14ac:dyDescent="0.25">
      <c r="A307" s="3" t="s">
        <v>4</v>
      </c>
      <c r="B307" s="95">
        <v>0</v>
      </c>
      <c r="C307" s="95">
        <v>0</v>
      </c>
      <c r="D307" s="95">
        <v>0</v>
      </c>
      <c r="E307" s="95">
        <v>0</v>
      </c>
      <c r="F307" s="95">
        <v>0</v>
      </c>
      <c r="G307" s="95">
        <v>0</v>
      </c>
      <c r="H307" s="95">
        <v>0</v>
      </c>
      <c r="I307" s="95">
        <v>0</v>
      </c>
      <c r="J307" s="95">
        <v>0</v>
      </c>
      <c r="K307" s="95">
        <v>0</v>
      </c>
      <c r="M307" s="2" t="s">
        <v>40</v>
      </c>
      <c r="N307" s="98"/>
      <c r="O307" s="98"/>
      <c r="P307" s="98"/>
      <c r="Q307" s="98"/>
      <c r="R307" s="98"/>
      <c r="S307" s="98"/>
      <c r="T307" s="98"/>
      <c r="U307" s="98"/>
      <c r="V307" s="98"/>
      <c r="W307" s="100"/>
    </row>
    <row r="308" spans="1:23" x14ac:dyDescent="0.25">
      <c r="A308" s="3" t="s">
        <v>48</v>
      </c>
      <c r="B308" s="95">
        <v>0</v>
      </c>
      <c r="C308" s="95">
        <v>0</v>
      </c>
      <c r="D308" s="95">
        <v>0</v>
      </c>
      <c r="E308" s="95">
        <v>0</v>
      </c>
      <c r="F308" s="95">
        <v>0</v>
      </c>
      <c r="G308" s="95">
        <v>0</v>
      </c>
      <c r="H308" s="95">
        <v>0</v>
      </c>
      <c r="I308" s="95">
        <v>2</v>
      </c>
      <c r="J308" s="95">
        <v>0</v>
      </c>
      <c r="K308" s="95">
        <v>2</v>
      </c>
      <c r="M308" s="2" t="s">
        <v>47</v>
      </c>
      <c r="N308" s="98"/>
      <c r="O308" s="98"/>
      <c r="P308" s="98"/>
      <c r="Q308" s="98"/>
      <c r="R308" s="98"/>
      <c r="S308" s="98"/>
      <c r="T308" s="98"/>
      <c r="U308" s="98"/>
      <c r="V308" s="98"/>
      <c r="W308" s="98"/>
    </row>
    <row r="309" spans="1:23" x14ac:dyDescent="0.25">
      <c r="A309" s="3" t="s">
        <v>6</v>
      </c>
      <c r="B309" s="95">
        <v>0</v>
      </c>
      <c r="C309" s="95">
        <v>0</v>
      </c>
      <c r="D309" s="95">
        <v>0</v>
      </c>
      <c r="E309" s="95">
        <v>0</v>
      </c>
      <c r="F309" s="95">
        <v>0</v>
      </c>
      <c r="G309" s="95">
        <v>0</v>
      </c>
      <c r="H309" s="95">
        <v>0</v>
      </c>
      <c r="I309" s="95">
        <v>0</v>
      </c>
      <c r="J309" s="95">
        <v>3</v>
      </c>
      <c r="K309" s="95">
        <v>3</v>
      </c>
      <c r="M309" s="2" t="s">
        <v>17</v>
      </c>
      <c r="N309" s="98"/>
      <c r="O309" s="98"/>
      <c r="P309" s="98"/>
      <c r="Q309" s="98"/>
      <c r="R309" s="98"/>
      <c r="S309" s="98"/>
      <c r="T309" s="98"/>
      <c r="U309" s="98"/>
      <c r="V309" s="98"/>
      <c r="W309" s="98"/>
    </row>
    <row r="310" spans="1:23" x14ac:dyDescent="0.25">
      <c r="A310" s="3" t="s">
        <v>7</v>
      </c>
      <c r="B310" s="95">
        <v>0</v>
      </c>
      <c r="C310" s="95">
        <v>0</v>
      </c>
      <c r="D310" s="95">
        <v>0</v>
      </c>
      <c r="E310" s="95">
        <v>1</v>
      </c>
      <c r="F310" s="95">
        <v>0</v>
      </c>
      <c r="G310" s="95">
        <v>9</v>
      </c>
      <c r="H310" s="95">
        <v>0</v>
      </c>
      <c r="I310" s="95">
        <v>0</v>
      </c>
      <c r="J310" s="95">
        <v>0</v>
      </c>
      <c r="K310" s="95">
        <v>10</v>
      </c>
      <c r="M310" s="2"/>
      <c r="N310" s="2"/>
      <c r="O310" s="2"/>
      <c r="P310" s="2"/>
      <c r="Q310" s="2"/>
      <c r="R310" s="2"/>
      <c r="S310" s="2"/>
      <c r="T310" s="2"/>
      <c r="U310" s="2"/>
      <c r="V310" s="2"/>
      <c r="W310" s="2"/>
    </row>
    <row r="311" spans="1:23" x14ac:dyDescent="0.25">
      <c r="A311" s="3" t="s">
        <v>50</v>
      </c>
      <c r="B311" s="95">
        <v>0</v>
      </c>
      <c r="C311" s="95">
        <v>0</v>
      </c>
      <c r="D311" s="95">
        <v>0</v>
      </c>
      <c r="E311" s="95">
        <v>0</v>
      </c>
      <c r="F311" s="95">
        <v>0</v>
      </c>
      <c r="G311" s="95">
        <v>3</v>
      </c>
      <c r="H311" s="95">
        <v>0</v>
      </c>
      <c r="I311" s="95">
        <v>0</v>
      </c>
      <c r="J311" s="95">
        <v>0</v>
      </c>
      <c r="K311" s="95">
        <v>3</v>
      </c>
    </row>
    <row r="312" spans="1:23" x14ac:dyDescent="0.25">
      <c r="A312" s="3" t="s">
        <v>51</v>
      </c>
      <c r="B312" s="95">
        <v>0</v>
      </c>
      <c r="C312" s="95">
        <v>0</v>
      </c>
      <c r="D312" s="95">
        <v>0</v>
      </c>
      <c r="E312" s="95">
        <v>0</v>
      </c>
      <c r="F312" s="95">
        <v>18</v>
      </c>
      <c r="G312" s="95">
        <v>0</v>
      </c>
      <c r="H312" s="95">
        <v>0</v>
      </c>
      <c r="I312" s="95">
        <v>0</v>
      </c>
      <c r="J312" s="95">
        <v>0</v>
      </c>
      <c r="K312" s="95">
        <v>18</v>
      </c>
    </row>
    <row r="313" spans="1:23" x14ac:dyDescent="0.25">
      <c r="A313" s="3" t="s">
        <v>42</v>
      </c>
      <c r="B313" s="95">
        <v>0</v>
      </c>
      <c r="C313" s="95">
        <v>0</v>
      </c>
      <c r="D313" s="95">
        <v>0</v>
      </c>
      <c r="E313" s="95">
        <v>0</v>
      </c>
      <c r="F313" s="95">
        <v>0</v>
      </c>
      <c r="G313" s="95">
        <v>1</v>
      </c>
      <c r="H313" s="95">
        <v>2</v>
      </c>
      <c r="I313" s="95">
        <v>0</v>
      </c>
      <c r="J313" s="95">
        <v>0</v>
      </c>
      <c r="K313" s="95">
        <v>3</v>
      </c>
    </row>
    <row r="314" spans="1:23" x14ac:dyDescent="0.25">
      <c r="A314" s="3" t="s">
        <v>8</v>
      </c>
      <c r="B314" s="95">
        <v>0</v>
      </c>
      <c r="C314" s="95">
        <v>0</v>
      </c>
      <c r="D314" s="95">
        <v>0</v>
      </c>
      <c r="E314" s="95">
        <v>0</v>
      </c>
      <c r="F314" s="95">
        <v>0</v>
      </c>
      <c r="G314" s="95">
        <v>1</v>
      </c>
      <c r="H314" s="95">
        <v>8</v>
      </c>
      <c r="I314" s="95">
        <v>2</v>
      </c>
      <c r="J314" s="95">
        <v>2</v>
      </c>
      <c r="K314" s="95">
        <v>13</v>
      </c>
    </row>
    <row r="315" spans="1:23" x14ac:dyDescent="0.25">
      <c r="A315" s="3" t="s">
        <v>9</v>
      </c>
      <c r="B315" s="95">
        <v>0</v>
      </c>
      <c r="C315" s="95">
        <v>0</v>
      </c>
      <c r="D315" s="95">
        <v>0</v>
      </c>
      <c r="E315" s="95">
        <v>23</v>
      </c>
      <c r="F315" s="95">
        <v>29</v>
      </c>
      <c r="G315" s="95">
        <v>4</v>
      </c>
      <c r="H315" s="95">
        <v>106</v>
      </c>
      <c r="I315" s="95">
        <v>110</v>
      </c>
      <c r="J315" s="95">
        <v>20</v>
      </c>
      <c r="K315" s="95">
        <v>292</v>
      </c>
    </row>
    <row r="316" spans="1:23" x14ac:dyDescent="0.25">
      <c r="A316" t="s">
        <v>44</v>
      </c>
      <c r="B316">
        <v>0</v>
      </c>
      <c r="C316">
        <v>0</v>
      </c>
      <c r="D316">
        <v>0</v>
      </c>
      <c r="E316">
        <v>0</v>
      </c>
      <c r="F316">
        <v>0</v>
      </c>
      <c r="G316">
        <v>1</v>
      </c>
      <c r="H316">
        <v>0</v>
      </c>
      <c r="I316">
        <v>0</v>
      </c>
      <c r="J316">
        <v>0</v>
      </c>
      <c r="K316">
        <v>1</v>
      </c>
    </row>
    <row r="317" spans="1:23" x14ac:dyDescent="0.25">
      <c r="A317" t="s">
        <v>10</v>
      </c>
      <c r="B317">
        <v>0</v>
      </c>
      <c r="C317">
        <v>0</v>
      </c>
      <c r="D317">
        <v>0</v>
      </c>
      <c r="E317">
        <v>7</v>
      </c>
      <c r="F317">
        <v>15</v>
      </c>
      <c r="G317">
        <v>49</v>
      </c>
      <c r="H317">
        <v>10</v>
      </c>
      <c r="I317">
        <v>0</v>
      </c>
      <c r="J317">
        <v>0</v>
      </c>
      <c r="K317">
        <v>81</v>
      </c>
    </row>
    <row r="318" spans="1:23" x14ac:dyDescent="0.25">
      <c r="A318" t="s">
        <v>11</v>
      </c>
      <c r="B318">
        <v>0</v>
      </c>
      <c r="C318">
        <v>0</v>
      </c>
      <c r="D318">
        <v>0</v>
      </c>
      <c r="E318">
        <v>0</v>
      </c>
      <c r="F318">
        <v>1326</v>
      </c>
      <c r="G318">
        <v>814</v>
      </c>
      <c r="H318">
        <v>942</v>
      </c>
      <c r="I318">
        <v>146</v>
      </c>
      <c r="J318">
        <v>1</v>
      </c>
      <c r="K318">
        <v>3229</v>
      </c>
    </row>
    <row r="319" spans="1:23" x14ac:dyDescent="0.25">
      <c r="A319" t="s">
        <v>12</v>
      </c>
      <c r="B319">
        <v>0</v>
      </c>
      <c r="C319">
        <v>0</v>
      </c>
      <c r="D319">
        <v>0</v>
      </c>
      <c r="E319">
        <v>0</v>
      </c>
      <c r="F319">
        <v>44</v>
      </c>
      <c r="G319">
        <v>49</v>
      </c>
      <c r="H319">
        <v>43</v>
      </c>
      <c r="I319">
        <v>0</v>
      </c>
      <c r="J319">
        <v>0</v>
      </c>
      <c r="K319">
        <v>136</v>
      </c>
    </row>
    <row r="320" spans="1:23" x14ac:dyDescent="0.25">
      <c r="A320" t="s">
        <v>32</v>
      </c>
      <c r="B320">
        <v>0</v>
      </c>
      <c r="C320">
        <v>0</v>
      </c>
      <c r="D320">
        <v>0</v>
      </c>
      <c r="E320">
        <v>0</v>
      </c>
      <c r="F320">
        <v>0</v>
      </c>
      <c r="G320">
        <v>1</v>
      </c>
      <c r="H320">
        <v>0</v>
      </c>
      <c r="I320">
        <v>0</v>
      </c>
      <c r="J320">
        <v>0</v>
      </c>
      <c r="K320">
        <v>1</v>
      </c>
    </row>
    <row r="321" spans="1:11" x14ac:dyDescent="0.25">
      <c r="A321" t="s">
        <v>18</v>
      </c>
      <c r="B321">
        <v>0</v>
      </c>
      <c r="C321">
        <v>0</v>
      </c>
      <c r="D321">
        <v>0</v>
      </c>
      <c r="E321">
        <v>1</v>
      </c>
      <c r="F321">
        <v>103</v>
      </c>
      <c r="G321">
        <v>0</v>
      </c>
      <c r="H321">
        <v>0</v>
      </c>
      <c r="I321">
        <v>0</v>
      </c>
      <c r="J321">
        <v>0</v>
      </c>
      <c r="K321">
        <v>104</v>
      </c>
    </row>
    <row r="322" spans="1:11" x14ac:dyDescent="0.25">
      <c r="A322" t="s">
        <v>46</v>
      </c>
      <c r="B322">
        <v>0</v>
      </c>
      <c r="C322">
        <v>0</v>
      </c>
      <c r="D322">
        <v>0</v>
      </c>
      <c r="E322">
        <v>0</v>
      </c>
      <c r="F322">
        <v>0</v>
      </c>
      <c r="G322">
        <v>0</v>
      </c>
      <c r="H322">
        <v>0</v>
      </c>
      <c r="I322">
        <v>0</v>
      </c>
      <c r="J322">
        <v>0</v>
      </c>
      <c r="K322">
        <v>0</v>
      </c>
    </row>
    <row r="323" spans="1:11" x14ac:dyDescent="0.25">
      <c r="A323" t="s">
        <v>13</v>
      </c>
      <c r="B323">
        <v>0</v>
      </c>
      <c r="C323">
        <v>0</v>
      </c>
      <c r="D323">
        <v>0</v>
      </c>
      <c r="E323">
        <v>0</v>
      </c>
      <c r="F323">
        <v>0</v>
      </c>
      <c r="G323">
        <v>0</v>
      </c>
      <c r="H323">
        <v>0</v>
      </c>
      <c r="I323">
        <v>0</v>
      </c>
      <c r="J323">
        <v>0</v>
      </c>
      <c r="K323">
        <v>0</v>
      </c>
    </row>
    <row r="324" spans="1:11" x14ac:dyDescent="0.25">
      <c r="A324" t="s">
        <v>14</v>
      </c>
      <c r="B324">
        <v>0</v>
      </c>
      <c r="C324">
        <v>0</v>
      </c>
      <c r="D324">
        <v>0</v>
      </c>
      <c r="E324">
        <v>40</v>
      </c>
      <c r="F324">
        <v>500</v>
      </c>
      <c r="G324">
        <v>420</v>
      </c>
      <c r="H324">
        <v>120</v>
      </c>
      <c r="I324">
        <v>12</v>
      </c>
      <c r="J324">
        <v>5</v>
      </c>
      <c r="K324">
        <v>1097</v>
      </c>
    </row>
    <row r="325" spans="1:11" x14ac:dyDescent="0.25">
      <c r="A325" t="s">
        <v>40</v>
      </c>
      <c r="B325">
        <v>139</v>
      </c>
      <c r="C325">
        <v>2</v>
      </c>
      <c r="D325">
        <v>0</v>
      </c>
      <c r="E325">
        <v>0</v>
      </c>
      <c r="F325">
        <v>0</v>
      </c>
      <c r="G325">
        <v>0</v>
      </c>
      <c r="H325">
        <v>0</v>
      </c>
      <c r="I325">
        <v>0</v>
      </c>
      <c r="J325">
        <v>0</v>
      </c>
      <c r="K325">
        <v>141</v>
      </c>
    </row>
    <row r="326" spans="1:11" x14ac:dyDescent="0.25">
      <c r="A326" t="s">
        <v>52</v>
      </c>
      <c r="B326">
        <v>0</v>
      </c>
      <c r="C326">
        <v>0</v>
      </c>
      <c r="D326">
        <v>0</v>
      </c>
      <c r="E326">
        <v>0</v>
      </c>
      <c r="F326">
        <v>0</v>
      </c>
      <c r="G326">
        <v>0</v>
      </c>
      <c r="H326">
        <v>1</v>
      </c>
      <c r="I326">
        <v>0</v>
      </c>
      <c r="J326">
        <v>0</v>
      </c>
      <c r="K326">
        <v>1</v>
      </c>
    </row>
    <row r="327" spans="1:11" x14ac:dyDescent="0.25">
      <c r="A327" t="s">
        <v>53</v>
      </c>
      <c r="B327">
        <v>0</v>
      </c>
      <c r="C327">
        <v>0</v>
      </c>
      <c r="D327">
        <v>0</v>
      </c>
      <c r="E327">
        <v>0</v>
      </c>
      <c r="F327">
        <v>0</v>
      </c>
      <c r="G327">
        <v>0</v>
      </c>
      <c r="H327">
        <v>0</v>
      </c>
      <c r="I327">
        <v>0</v>
      </c>
      <c r="J327">
        <v>0</v>
      </c>
      <c r="K327">
        <v>0</v>
      </c>
    </row>
    <row r="328" spans="1:11" x14ac:dyDescent="0.25">
      <c r="A328" t="s">
        <v>15</v>
      </c>
      <c r="B328">
        <v>0</v>
      </c>
      <c r="C328">
        <v>0</v>
      </c>
      <c r="D328">
        <v>0</v>
      </c>
      <c r="E328">
        <v>0</v>
      </c>
      <c r="F328">
        <v>0</v>
      </c>
      <c r="G328">
        <v>119</v>
      </c>
      <c r="H328">
        <v>5</v>
      </c>
      <c r="I328">
        <v>1</v>
      </c>
      <c r="J328">
        <v>0</v>
      </c>
      <c r="K328">
        <v>125</v>
      </c>
    </row>
    <row r="329" spans="1:11" x14ac:dyDescent="0.25">
      <c r="A329" t="s">
        <v>54</v>
      </c>
      <c r="B329">
        <v>0</v>
      </c>
      <c r="C329">
        <v>0</v>
      </c>
      <c r="D329">
        <v>0</v>
      </c>
      <c r="E329">
        <v>0</v>
      </c>
      <c r="F329">
        <v>0</v>
      </c>
      <c r="G329">
        <v>0</v>
      </c>
      <c r="H329">
        <v>0</v>
      </c>
      <c r="I329">
        <v>0</v>
      </c>
      <c r="J329">
        <v>0</v>
      </c>
      <c r="K329">
        <v>0</v>
      </c>
    </row>
    <row r="330" spans="1:11" x14ac:dyDescent="0.25">
      <c r="A330" t="s">
        <v>47</v>
      </c>
      <c r="B330">
        <v>0</v>
      </c>
      <c r="C330">
        <v>0</v>
      </c>
      <c r="D330">
        <v>0</v>
      </c>
      <c r="E330">
        <v>0</v>
      </c>
      <c r="F330">
        <v>65</v>
      </c>
      <c r="G330">
        <v>17</v>
      </c>
      <c r="H330">
        <v>17</v>
      </c>
      <c r="I330">
        <v>0</v>
      </c>
      <c r="J330">
        <v>0</v>
      </c>
      <c r="K330">
        <v>99</v>
      </c>
    </row>
    <row r="331" spans="1:11" x14ac:dyDescent="0.25">
      <c r="A331" t="s">
        <v>16</v>
      </c>
      <c r="B331">
        <v>0</v>
      </c>
      <c r="C331">
        <v>0</v>
      </c>
      <c r="D331">
        <v>0</v>
      </c>
      <c r="E331">
        <v>0</v>
      </c>
      <c r="F331">
        <v>1</v>
      </c>
      <c r="G331">
        <v>0</v>
      </c>
      <c r="H331">
        <v>0</v>
      </c>
      <c r="I331">
        <v>0</v>
      </c>
      <c r="J331">
        <v>0</v>
      </c>
      <c r="K331">
        <v>1</v>
      </c>
    </row>
    <row r="332" spans="1:11" x14ac:dyDescent="0.25">
      <c r="A332" t="s">
        <v>17</v>
      </c>
      <c r="B332">
        <v>0</v>
      </c>
      <c r="C332">
        <v>0</v>
      </c>
      <c r="D332">
        <v>0</v>
      </c>
      <c r="E332">
        <v>40</v>
      </c>
      <c r="F332">
        <v>500</v>
      </c>
      <c r="G332">
        <v>1000</v>
      </c>
      <c r="H332">
        <v>84</v>
      </c>
      <c r="I332">
        <v>6</v>
      </c>
      <c r="J332">
        <v>0</v>
      </c>
      <c r="K332">
        <v>1630</v>
      </c>
    </row>
    <row r="333" spans="1:11" x14ac:dyDescent="0.25">
      <c r="A333" t="s">
        <v>24</v>
      </c>
      <c r="B333">
        <v>144</v>
      </c>
      <c r="C333">
        <v>5</v>
      </c>
      <c r="D333">
        <v>6</v>
      </c>
      <c r="E333">
        <v>186</v>
      </c>
      <c r="F333">
        <v>2661</v>
      </c>
      <c r="G333">
        <v>2630</v>
      </c>
      <c r="H333">
        <v>1396</v>
      </c>
      <c r="I333">
        <v>316</v>
      </c>
      <c r="J333">
        <v>62</v>
      </c>
      <c r="K333">
        <v>7406</v>
      </c>
    </row>
  </sheetData>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Homer Spit 2016</vt:lpstr>
      <vt:lpstr>Anchor-Kasilof 2016</vt:lpstr>
      <vt:lpstr>Supplemental 2016</vt:lpstr>
      <vt:lpstr>Homer Spit All Years</vt:lpstr>
      <vt:lpstr>Anchor-Kasilof All Years</vt:lpstr>
      <vt:lpstr>Historic Comparison</vt:lpstr>
      <vt:lpstr>Arrival Dates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George</cp:lastModifiedBy>
  <cp:lastPrinted>2011-09-16T22:13:44Z</cp:lastPrinted>
  <dcterms:created xsi:type="dcterms:W3CDTF">2009-05-11T22:14:07Z</dcterms:created>
  <dcterms:modified xsi:type="dcterms:W3CDTF">2017-01-29T20:06:40Z</dcterms:modified>
</cp:coreProperties>
</file>