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George\Documents\Kachemak Bay Birders\KB Sea Ducks\"/>
    </mc:Choice>
  </mc:AlternateContent>
  <xr:revisionPtr revIDLastSave="0" documentId="13_ncr:1_{07A8988F-E2F6-4A59-95F3-F911F1D355A3}" xr6:coauthVersionLast="47" xr6:coauthVersionMax="47" xr10:uidLastSave="{00000000-0000-0000-0000-000000000000}"/>
  <bookViews>
    <workbookView xWindow="-120" yWindow="-120" windowWidth="24240" windowHeight="13140" tabRatio="601" xr2:uid="{100F26CA-8432-4144-B230-25E0D8236994}"/>
  </bookViews>
  <sheets>
    <sheet name="Annual totals fpr all years" sheetId="5" r:id="rId1"/>
    <sheet name="2025 Summary" sheetId="8" r:id="rId2"/>
    <sheet name="2025 Observations" sheetId="7" r:id="rId3"/>
    <sheet name="2024 Summary" sheetId="4" r:id="rId4"/>
    <sheet name="2024 Observations" sheetId="1" r:id="rId5"/>
    <sheet name="2023 Summary" sheetId="3" r:id="rId6"/>
    <sheet name="2023 Observations" sheetId="13" r:id="rId7"/>
    <sheet name="2022 Summary" sheetId="2" r:id="rId8"/>
    <sheet name="2022 Observations" sheetId="11" r:id="rId9"/>
    <sheet name="2021 Summary" sheetId="9" r:id="rId10"/>
    <sheet name="2021 Observatios" sheetId="1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5" l="1"/>
  <c r="G13" i="5"/>
  <c r="G12" i="5"/>
  <c r="G11" i="5"/>
  <c r="G10" i="5"/>
  <c r="G9" i="5"/>
  <c r="G8" i="5"/>
  <c r="G7" i="5"/>
  <c r="E97" i="5"/>
  <c r="D97" i="5"/>
  <c r="E96" i="5"/>
  <c r="D96" i="5"/>
  <c r="C96" i="5"/>
  <c r="E95" i="5"/>
  <c r="D95" i="5"/>
  <c r="C95" i="5"/>
  <c r="E94" i="5"/>
  <c r="D94" i="5"/>
  <c r="C94" i="5"/>
  <c r="E93" i="5"/>
  <c r="D93" i="5"/>
  <c r="C93" i="5"/>
  <c r="E92" i="5"/>
  <c r="D92" i="5"/>
  <c r="C92" i="5"/>
  <c r="E91" i="5"/>
  <c r="D91" i="5"/>
  <c r="C91" i="5"/>
  <c r="E90" i="5"/>
  <c r="D90" i="5"/>
  <c r="C90" i="5"/>
  <c r="E89" i="5"/>
  <c r="D89" i="5"/>
  <c r="C89" i="5"/>
  <c r="E88" i="5"/>
  <c r="D88" i="5"/>
  <c r="C88" i="5"/>
  <c r="E87" i="5"/>
  <c r="D87" i="5"/>
  <c r="C87" i="5"/>
  <c r="E86" i="5"/>
  <c r="D86" i="5"/>
  <c r="C86" i="5"/>
  <c r="E85" i="5"/>
  <c r="D85" i="5"/>
  <c r="C85" i="5"/>
  <c r="E84" i="5"/>
  <c r="D84" i="5"/>
  <c r="C84" i="5"/>
  <c r="E83" i="5"/>
  <c r="D83" i="5"/>
  <c r="C83" i="5"/>
  <c r="E82" i="5"/>
  <c r="D82" i="5"/>
  <c r="C82" i="5"/>
  <c r="E81" i="5"/>
  <c r="D81" i="5"/>
  <c r="C81" i="5"/>
  <c r="E80" i="5"/>
  <c r="D80" i="5"/>
  <c r="C80" i="5"/>
  <c r="E79" i="5"/>
  <c r="D79" i="5"/>
  <c r="C79" i="5"/>
  <c r="E78" i="5"/>
  <c r="D78" i="5"/>
  <c r="C78" i="5"/>
  <c r="E77" i="5"/>
  <c r="D77" i="5"/>
  <c r="C77" i="5"/>
  <c r="E76" i="5"/>
  <c r="D76" i="5"/>
  <c r="C76" i="5"/>
  <c r="F97" i="5"/>
  <c r="F96" i="5"/>
  <c r="F95" i="5"/>
  <c r="F94" i="5"/>
  <c r="F93" i="5"/>
  <c r="F92" i="5"/>
  <c r="F91" i="5"/>
  <c r="F90" i="5"/>
  <c r="F89" i="5"/>
  <c r="F88" i="5"/>
  <c r="F87" i="5"/>
  <c r="F86" i="5"/>
  <c r="F85" i="5"/>
  <c r="F84" i="5"/>
  <c r="F83" i="5"/>
  <c r="F82" i="5"/>
  <c r="F81" i="5"/>
  <c r="F80" i="5"/>
  <c r="F79" i="5"/>
  <c r="F78" i="5"/>
  <c r="F77" i="5"/>
  <c r="F76" i="5"/>
  <c r="K66" i="14"/>
  <c r="D13" i="9"/>
  <c r="D11" i="9"/>
  <c r="D10" i="9"/>
  <c r="D9" i="9"/>
  <c r="D8" i="9"/>
  <c r="D7" i="9"/>
  <c r="C13" i="9"/>
  <c r="C8" i="9"/>
  <c r="K86" i="14"/>
  <c r="T87" i="14"/>
  <c r="T65" i="14"/>
  <c r="C9" i="9"/>
  <c r="M80" i="14"/>
  <c r="V87" i="14"/>
  <c r="V65" i="14"/>
  <c r="M65" i="14"/>
  <c r="C7" i="9"/>
  <c r="N35" i="14"/>
  <c r="G40" i="14"/>
  <c r="N18" i="14"/>
  <c r="G19" i="14"/>
  <c r="H123" i="14"/>
  <c r="G123" i="14"/>
  <c r="G114" i="14"/>
  <c r="B13" i="9"/>
  <c r="C14" i="5"/>
  <c r="E50" i="2"/>
  <c r="B62" i="2"/>
  <c r="B14" i="2"/>
  <c r="C14" i="2"/>
  <c r="D13" i="2"/>
  <c r="D12" i="2"/>
  <c r="G174" i="11"/>
  <c r="L84" i="11"/>
  <c r="J45" i="11"/>
  <c r="D10" i="2"/>
  <c r="D9" i="2"/>
  <c r="D8" i="2"/>
  <c r="L83" i="11"/>
  <c r="J44" i="11"/>
  <c r="D16" i="2"/>
  <c r="C240" i="11"/>
  <c r="C229" i="11"/>
  <c r="D14" i="5"/>
  <c r="E14" i="5"/>
  <c r="F14" i="5"/>
  <c r="C11" i="3"/>
  <c r="D10" i="3"/>
  <c r="D9" i="3"/>
  <c r="D8" i="3"/>
  <c r="D7" i="3"/>
  <c r="D6" i="3"/>
  <c r="D11" i="3" s="1"/>
  <c r="H43" i="13"/>
  <c r="D13" i="3"/>
  <c r="H53" i="3"/>
  <c r="B11" i="3"/>
  <c r="D13" i="8"/>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D171" i="14"/>
  <c r="D170" i="14"/>
  <c r="D168" i="14"/>
  <c r="D166" i="14"/>
  <c r="D165" i="14"/>
  <c r="D162" i="14"/>
  <c r="D161" i="14"/>
  <c r="D158" i="14"/>
  <c r="D157" i="14"/>
  <c r="D155" i="14"/>
  <c r="D154" i="14"/>
  <c r="D153" i="14"/>
  <c r="D151" i="14"/>
  <c r="D150" i="14"/>
  <c r="D148" i="14"/>
  <c r="D146" i="14"/>
  <c r="D145" i="14"/>
  <c r="D142" i="14"/>
  <c r="D141" i="14"/>
  <c r="D140" i="14"/>
  <c r="D139"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96" i="14"/>
  <c r="S87" i="14"/>
  <c r="S86" i="14"/>
  <c r="J86" i="14"/>
  <c r="E86" i="14"/>
  <c r="I85" i="14"/>
  <c r="E85" i="14"/>
  <c r="J85" i="14" s="1"/>
  <c r="S84" i="14"/>
  <c r="I84" i="14"/>
  <c r="E84" i="14"/>
  <c r="J84" i="14" s="1"/>
  <c r="S83" i="14"/>
  <c r="I82" i="14"/>
  <c r="E82" i="14"/>
  <c r="J82" i="14" s="1"/>
  <c r="S81" i="14"/>
  <c r="S80" i="14"/>
  <c r="I80" i="14"/>
  <c r="J80" i="14" s="1"/>
  <c r="E80" i="14"/>
  <c r="S78" i="14"/>
  <c r="I78" i="14"/>
  <c r="J78" i="14" s="1"/>
  <c r="E78" i="14"/>
  <c r="S77" i="14"/>
  <c r="S76" i="14"/>
  <c r="J76" i="14"/>
  <c r="E76" i="14"/>
  <c r="S75" i="14"/>
  <c r="E75" i="14"/>
  <c r="J75" i="14" s="1"/>
  <c r="S74" i="14"/>
  <c r="J73" i="14"/>
  <c r="E73" i="14"/>
  <c r="S72" i="14"/>
  <c r="I72" i="14"/>
  <c r="E72" i="14"/>
  <c r="J72" i="14" s="1"/>
  <c r="S71" i="14"/>
  <c r="I71" i="14"/>
  <c r="E71" i="14"/>
  <c r="J71" i="14" s="1"/>
  <c r="S70" i="14"/>
  <c r="I69" i="14"/>
  <c r="J69" i="14" s="1"/>
  <c r="I68" i="14"/>
  <c r="J68" i="14" s="1"/>
  <c r="E68" i="14"/>
  <c r="S67" i="14"/>
  <c r="E66" i="14"/>
  <c r="J66" i="14" s="1"/>
  <c r="S65" i="14"/>
  <c r="I65" i="14"/>
  <c r="E65" i="14"/>
  <c r="J65" i="14" s="1"/>
  <c r="S64" i="14"/>
  <c r="L64" i="14"/>
  <c r="I64" i="14"/>
  <c r="G64" i="14"/>
  <c r="F64" i="14"/>
  <c r="D64" i="14"/>
  <c r="C64" i="14"/>
  <c r="B64" i="14"/>
  <c r="E64" i="14" s="1"/>
  <c r="J64" i="14" s="1"/>
  <c r="S63" i="14"/>
  <c r="L63" i="14"/>
  <c r="E63" i="14"/>
  <c r="J63" i="14" s="1"/>
  <c r="S62" i="14"/>
  <c r="J62" i="14"/>
  <c r="I62" i="14"/>
  <c r="S61" i="14"/>
  <c r="I61" i="14"/>
  <c r="J61" i="14" s="1"/>
  <c r="S60" i="14"/>
  <c r="L60" i="14"/>
  <c r="I60" i="14"/>
  <c r="J60" i="14" s="1"/>
  <c r="E60" i="14"/>
  <c r="S59" i="14"/>
  <c r="S58" i="14"/>
  <c r="J58" i="14"/>
  <c r="E58" i="14"/>
  <c r="S53" i="14"/>
  <c r="J53" i="14"/>
  <c r="S42" i="14"/>
  <c r="U41" i="14"/>
  <c r="F40" i="14"/>
  <c r="U39" i="14"/>
  <c r="U42" i="14" s="1"/>
  <c r="F39" i="14"/>
  <c r="F36" i="14"/>
  <c r="U35" i="14"/>
  <c r="S35" i="14"/>
  <c r="U34" i="14"/>
  <c r="F34" i="14"/>
  <c r="F32" i="14"/>
  <c r="F29" i="14"/>
  <c r="F28" i="14"/>
  <c r="S26" i="14"/>
  <c r="F25" i="14"/>
  <c r="F24" i="14"/>
  <c r="F22" i="14"/>
  <c r="U21" i="14"/>
  <c r="F21" i="14"/>
  <c r="U20" i="14"/>
  <c r="F19" i="14"/>
  <c r="U18" i="14"/>
  <c r="U26" i="14" s="1"/>
  <c r="F18" i="14"/>
  <c r="F17" i="14"/>
  <c r="F16" i="14"/>
  <c r="F15" i="14"/>
  <c r="S14" i="14"/>
  <c r="F14" i="14"/>
  <c r="U13" i="14"/>
  <c r="U9" i="14"/>
  <c r="U14" i="14" s="1"/>
  <c r="F9" i="14"/>
  <c r="U8" i="14"/>
  <c r="U6" i="14"/>
  <c r="D14" i="2" l="1"/>
  <c r="C70" i="5"/>
  <c r="C97" i="5" s="1"/>
  <c r="B276" i="13"/>
  <c r="B263" i="13"/>
  <c r="C242" i="13"/>
  <c r="B242" i="13"/>
  <c r="D241" i="13"/>
  <c r="D240" i="13"/>
  <c r="D239" i="13"/>
  <c r="D238" i="13"/>
  <c r="D237" i="13"/>
  <c r="D236" i="13"/>
  <c r="D235" i="13"/>
  <c r="D234" i="13"/>
  <c r="D233" i="13"/>
  <c r="D232" i="13"/>
  <c r="D231" i="13"/>
  <c r="D230" i="13"/>
  <c r="D229" i="13"/>
  <c r="D228" i="13"/>
  <c r="C227" i="13"/>
  <c r="B227" i="13"/>
  <c r="B243" i="13" s="1"/>
  <c r="D226" i="13"/>
  <c r="D225" i="13"/>
  <c r="D224" i="13"/>
  <c r="D223" i="13"/>
  <c r="D222" i="13"/>
  <c r="D221" i="13"/>
  <c r="D220" i="13"/>
  <c r="D219" i="13"/>
  <c r="D218" i="13"/>
  <c r="D217" i="13"/>
  <c r="D216" i="13"/>
  <c r="D215" i="13"/>
  <c r="D214" i="13"/>
  <c r="D213" i="13"/>
  <c r="G197" i="13"/>
  <c r="F197" i="13"/>
  <c r="C197" i="13"/>
  <c r="B197" i="13"/>
  <c r="K196" i="13"/>
  <c r="J196" i="13"/>
  <c r="H196" i="13"/>
  <c r="D196" i="13"/>
  <c r="K195" i="13"/>
  <c r="J195" i="13"/>
  <c r="L195" i="13" s="1"/>
  <c r="H195" i="13"/>
  <c r="D195" i="13"/>
  <c r="K194" i="13"/>
  <c r="J194" i="13"/>
  <c r="H194" i="13"/>
  <c r="D194" i="13"/>
  <c r="K193" i="13"/>
  <c r="J193" i="13"/>
  <c r="H193" i="13"/>
  <c r="D193" i="13"/>
  <c r="K192" i="13"/>
  <c r="L192" i="13" s="1"/>
  <c r="H192" i="13"/>
  <c r="D192" i="13"/>
  <c r="K191" i="13"/>
  <c r="L191" i="13" s="1"/>
  <c r="H191" i="13"/>
  <c r="D191" i="13"/>
  <c r="K190" i="13"/>
  <c r="J190" i="13"/>
  <c r="H190" i="13"/>
  <c r="D190" i="13"/>
  <c r="K189" i="13"/>
  <c r="J189" i="13"/>
  <c r="L189" i="13" s="1"/>
  <c r="H189" i="13"/>
  <c r="D189" i="13"/>
  <c r="K188" i="13"/>
  <c r="L188" i="13" s="1"/>
  <c r="H188" i="13"/>
  <c r="D188" i="13"/>
  <c r="K187" i="13"/>
  <c r="L187" i="13" s="1"/>
  <c r="H187" i="13"/>
  <c r="D187" i="13"/>
  <c r="J186" i="13"/>
  <c r="L186" i="13" s="1"/>
  <c r="D186" i="13"/>
  <c r="K185" i="13"/>
  <c r="J185" i="13"/>
  <c r="L185" i="13" s="1"/>
  <c r="H185" i="13"/>
  <c r="D185" i="13"/>
  <c r="K184" i="13"/>
  <c r="J184" i="13"/>
  <c r="L184" i="13" s="1"/>
  <c r="H184" i="13"/>
  <c r="D184" i="13"/>
  <c r="K183" i="13"/>
  <c r="L183" i="13" s="1"/>
  <c r="H183" i="13"/>
  <c r="D183" i="13"/>
  <c r="K182" i="13"/>
  <c r="J182" i="13"/>
  <c r="H182" i="13"/>
  <c r="D182" i="13"/>
  <c r="K181" i="13"/>
  <c r="J181" i="13"/>
  <c r="H181" i="13"/>
  <c r="D181" i="13"/>
  <c r="G179" i="13"/>
  <c r="G198" i="13" s="1"/>
  <c r="F179" i="13"/>
  <c r="F198" i="13" s="1"/>
  <c r="C179" i="13"/>
  <c r="B179" i="13"/>
  <c r="B198" i="13" s="1"/>
  <c r="K178" i="13"/>
  <c r="J178" i="13"/>
  <c r="H178" i="13"/>
  <c r="D178" i="13"/>
  <c r="K177" i="13"/>
  <c r="J177" i="13"/>
  <c r="H177" i="13"/>
  <c r="D177" i="13"/>
  <c r="K176" i="13"/>
  <c r="L176" i="13" s="1"/>
  <c r="J176" i="13"/>
  <c r="H176" i="13"/>
  <c r="D176" i="13"/>
  <c r="K175" i="13"/>
  <c r="J175" i="13"/>
  <c r="D175" i="13"/>
  <c r="K174" i="13"/>
  <c r="J174" i="13"/>
  <c r="D174" i="13"/>
  <c r="K173" i="13"/>
  <c r="J173" i="13"/>
  <c r="H173" i="13"/>
  <c r="D173" i="13"/>
  <c r="K172" i="13"/>
  <c r="J172" i="13"/>
  <c r="D172" i="13"/>
  <c r="K171" i="13"/>
  <c r="J171" i="13"/>
  <c r="H171" i="13"/>
  <c r="D171" i="13"/>
  <c r="K170" i="13"/>
  <c r="J170" i="13"/>
  <c r="H170" i="13"/>
  <c r="D170" i="13"/>
  <c r="K169" i="13"/>
  <c r="J169" i="13"/>
  <c r="H169" i="13"/>
  <c r="D169" i="13"/>
  <c r="K168" i="13"/>
  <c r="J168" i="13"/>
  <c r="L168" i="13" s="1"/>
  <c r="H168" i="13"/>
  <c r="D168" i="13"/>
  <c r="C153" i="13"/>
  <c r="B153" i="13"/>
  <c r="D152" i="13"/>
  <c r="D151" i="13"/>
  <c r="D150" i="13"/>
  <c r="D149" i="13"/>
  <c r="D148" i="13"/>
  <c r="D147" i="13"/>
  <c r="D146" i="13"/>
  <c r="D145" i="13"/>
  <c r="D144" i="13"/>
  <c r="D143" i="13"/>
  <c r="D142" i="13"/>
  <c r="D141" i="13"/>
  <c r="D140" i="13"/>
  <c r="D139" i="13"/>
  <c r="D138" i="13"/>
  <c r="C136" i="13"/>
  <c r="B136" i="13"/>
  <c r="D135" i="13"/>
  <c r="D134" i="13"/>
  <c r="D133" i="13"/>
  <c r="D132" i="13"/>
  <c r="D131" i="13"/>
  <c r="D130" i="13"/>
  <c r="D129" i="13"/>
  <c r="D128" i="13"/>
  <c r="D127" i="13"/>
  <c r="D126" i="13"/>
  <c r="D125" i="13"/>
  <c r="D124" i="13"/>
  <c r="D123" i="13"/>
  <c r="B109" i="13"/>
  <c r="B105" i="13"/>
  <c r="G84" i="13"/>
  <c r="F84" i="13"/>
  <c r="C84" i="13"/>
  <c r="B84" i="13"/>
  <c r="D84" i="13" s="1"/>
  <c r="K83" i="13"/>
  <c r="J83" i="13"/>
  <c r="H83" i="13"/>
  <c r="K82" i="13"/>
  <c r="J82" i="13"/>
  <c r="H82" i="13"/>
  <c r="D82" i="13"/>
  <c r="K81" i="13"/>
  <c r="J81" i="13"/>
  <c r="H81" i="13"/>
  <c r="D81" i="13"/>
  <c r="K80" i="13"/>
  <c r="J80" i="13"/>
  <c r="H80" i="13"/>
  <c r="D80" i="13"/>
  <c r="K79" i="13"/>
  <c r="L79" i="13" s="1"/>
  <c r="H79" i="13"/>
  <c r="K78" i="13"/>
  <c r="J78" i="13"/>
  <c r="H78" i="13"/>
  <c r="D78" i="13"/>
  <c r="K77" i="13"/>
  <c r="J77" i="13"/>
  <c r="H77" i="13"/>
  <c r="D77" i="13"/>
  <c r="K76" i="13"/>
  <c r="L76" i="13" s="1"/>
  <c r="J76" i="13"/>
  <c r="H76" i="13"/>
  <c r="D76" i="13"/>
  <c r="L75" i="13"/>
  <c r="K75" i="13"/>
  <c r="H75" i="13"/>
  <c r="K74" i="13"/>
  <c r="J74" i="13"/>
  <c r="H74" i="13"/>
  <c r="D74" i="13"/>
  <c r="K73" i="13"/>
  <c r="J73" i="13"/>
  <c r="H73" i="13"/>
  <c r="K72" i="13"/>
  <c r="J72" i="13"/>
  <c r="H72" i="13"/>
  <c r="D72" i="13"/>
  <c r="K71" i="13"/>
  <c r="J71" i="13"/>
  <c r="H71" i="13"/>
  <c r="D71" i="13"/>
  <c r="K70" i="13"/>
  <c r="J70" i="13"/>
  <c r="H70" i="13"/>
  <c r="D70" i="13"/>
  <c r="K69" i="13"/>
  <c r="J69" i="13"/>
  <c r="H69" i="13"/>
  <c r="D69" i="13"/>
  <c r="G67" i="13"/>
  <c r="G85" i="13" s="1"/>
  <c r="F67" i="13"/>
  <c r="C67" i="13"/>
  <c r="C85" i="13" s="1"/>
  <c r="B67" i="13"/>
  <c r="B85" i="13" s="1"/>
  <c r="K66" i="13"/>
  <c r="J66" i="13"/>
  <c r="H66" i="13"/>
  <c r="D66" i="13"/>
  <c r="K65" i="13"/>
  <c r="J65" i="13"/>
  <c r="H65" i="13"/>
  <c r="D65" i="13"/>
  <c r="K64" i="13"/>
  <c r="J64" i="13"/>
  <c r="H64" i="13"/>
  <c r="D64" i="13"/>
  <c r="K63" i="13"/>
  <c r="L63" i="13" s="1"/>
  <c r="H63" i="13"/>
  <c r="D63" i="13"/>
  <c r="K62" i="13"/>
  <c r="L62" i="13" s="1"/>
  <c r="H62" i="13"/>
  <c r="K61" i="13"/>
  <c r="J61" i="13"/>
  <c r="H61" i="13"/>
  <c r="K60" i="13"/>
  <c r="L60" i="13" s="1"/>
  <c r="J60" i="13"/>
  <c r="H60" i="13"/>
  <c r="D60" i="13"/>
  <c r="K59" i="13"/>
  <c r="J59" i="13"/>
  <c r="H59" i="13"/>
  <c r="D59" i="13"/>
  <c r="K58" i="13"/>
  <c r="J58" i="13"/>
  <c r="H58" i="13"/>
  <c r="D58" i="13"/>
  <c r="F42" i="13"/>
  <c r="C42" i="13"/>
  <c r="B42" i="13"/>
  <c r="D41" i="13"/>
  <c r="H41" i="13" s="1"/>
  <c r="D40" i="13"/>
  <c r="H40" i="13" s="1"/>
  <c r="D39" i="13"/>
  <c r="H39" i="13" s="1"/>
  <c r="H38" i="13"/>
  <c r="D37" i="13"/>
  <c r="H37" i="13" s="1"/>
  <c r="D36" i="13"/>
  <c r="H36" i="13" s="1"/>
  <c r="H35" i="13"/>
  <c r="D34" i="13"/>
  <c r="H34" i="13" s="1"/>
  <c r="H33" i="13"/>
  <c r="D32" i="13"/>
  <c r="H32" i="13" s="1"/>
  <c r="D31" i="13"/>
  <c r="H31" i="13" s="1"/>
  <c r="D30" i="13"/>
  <c r="H30" i="13" s="1"/>
  <c r="F28" i="13"/>
  <c r="C28" i="13"/>
  <c r="B28" i="13"/>
  <c r="B43" i="13" s="1"/>
  <c r="D27" i="13"/>
  <c r="H27" i="13" s="1"/>
  <c r="D26" i="13"/>
  <c r="H26" i="13" s="1"/>
  <c r="H25" i="13"/>
  <c r="D24" i="13"/>
  <c r="H24" i="13" s="1"/>
  <c r="H23" i="13"/>
  <c r="D22" i="13"/>
  <c r="H22" i="13" s="1"/>
  <c r="D21" i="13"/>
  <c r="H21" i="13" s="1"/>
  <c r="D20" i="13"/>
  <c r="H20" i="13" s="1"/>
  <c r="D136" i="13" l="1"/>
  <c r="L172" i="13"/>
  <c r="L173" i="13"/>
  <c r="K197" i="13"/>
  <c r="L174" i="13"/>
  <c r="L181" i="13"/>
  <c r="D197" i="13"/>
  <c r="D227" i="13"/>
  <c r="L83" i="13"/>
  <c r="L64" i="13"/>
  <c r="L69" i="13"/>
  <c r="L81" i="13"/>
  <c r="K179" i="13"/>
  <c r="K85" i="13"/>
  <c r="L73" i="13"/>
  <c r="H84" i="13"/>
  <c r="D153" i="13"/>
  <c r="L169" i="13"/>
  <c r="L175" i="13"/>
  <c r="C243" i="13"/>
  <c r="D243" i="13" s="1"/>
  <c r="L72" i="13"/>
  <c r="L193" i="13"/>
  <c r="J84" i="13"/>
  <c r="L58" i="13"/>
  <c r="L59" i="13"/>
  <c r="K84" i="13"/>
  <c r="L196" i="13"/>
  <c r="D42" i="13"/>
  <c r="H42" i="13" s="1"/>
  <c r="L65" i="13"/>
  <c r="L66" i="13"/>
  <c r="F85" i="13"/>
  <c r="J85" i="13" s="1"/>
  <c r="L85" i="13" s="1"/>
  <c r="L70" i="13"/>
  <c r="L71" i="13"/>
  <c r="L77" i="13"/>
  <c r="L78" i="13"/>
  <c r="L82" i="13"/>
  <c r="B110" i="13"/>
  <c r="C154" i="13"/>
  <c r="L190" i="13"/>
  <c r="L194" i="13"/>
  <c r="J197" i="13"/>
  <c r="L197" i="13" s="1"/>
  <c r="F43" i="13"/>
  <c r="L61" i="13"/>
  <c r="L74" i="13"/>
  <c r="L80" i="13"/>
  <c r="L170" i="13"/>
  <c r="L171" i="13"/>
  <c r="L177" i="13"/>
  <c r="L178" i="13"/>
  <c r="L182" i="13"/>
  <c r="B277" i="13"/>
  <c r="C43" i="13"/>
  <c r="D43" i="13" s="1"/>
  <c r="K67" i="13"/>
  <c r="H197" i="13"/>
  <c r="C198" i="13"/>
  <c r="K198" i="13" s="1"/>
  <c r="J198" i="13"/>
  <c r="D85" i="13"/>
  <c r="H198" i="13"/>
  <c r="H67" i="13"/>
  <c r="B154" i="13"/>
  <c r="D154" i="13" s="1"/>
  <c r="H179" i="13"/>
  <c r="D242" i="13"/>
  <c r="D67" i="13"/>
  <c r="J67" i="13"/>
  <c r="D179" i="13"/>
  <c r="J179" i="13"/>
  <c r="L179" i="13" s="1"/>
  <c r="D28" i="13"/>
  <c r="H28" i="13" s="1"/>
  <c r="L67" i="13" l="1"/>
  <c r="L84" i="13"/>
  <c r="H85" i="13"/>
  <c r="D198" i="13"/>
  <c r="L198" i="13"/>
  <c r="C11" i="8"/>
  <c r="D10" i="8"/>
  <c r="D9" i="8"/>
  <c r="D8" i="8"/>
  <c r="D7" i="8"/>
  <c r="D6" i="8"/>
  <c r="D5" i="8"/>
  <c r="B208" i="11"/>
  <c r="B209" i="11" s="1"/>
  <c r="B198" i="11"/>
  <c r="E174" i="11"/>
  <c r="B174" i="11"/>
  <c r="B175" i="11" s="1"/>
  <c r="E154" i="11"/>
  <c r="B154" i="11"/>
  <c r="G153" i="11"/>
  <c r="G152" i="11"/>
  <c r="G151" i="11"/>
  <c r="G150" i="11"/>
  <c r="G149" i="11"/>
  <c r="G148" i="11"/>
  <c r="G147" i="11"/>
  <c r="B133" i="11"/>
  <c r="E109" i="11"/>
  <c r="B109" i="11"/>
  <c r="B110" i="11" s="1"/>
  <c r="E104" i="11"/>
  <c r="B104" i="11"/>
  <c r="I83" i="11"/>
  <c r="H83" i="11"/>
  <c r="H84" i="11" s="1"/>
  <c r="G83" i="11"/>
  <c r="D83" i="11"/>
  <c r="C83" i="11"/>
  <c r="B83" i="11"/>
  <c r="E83" i="11" s="1"/>
  <c r="J82" i="11"/>
  <c r="E82" i="11"/>
  <c r="E81" i="11"/>
  <c r="E80" i="11"/>
  <c r="J79" i="11"/>
  <c r="E79" i="11"/>
  <c r="J78" i="11"/>
  <c r="E78" i="11"/>
  <c r="J77" i="11"/>
  <c r="E77" i="11"/>
  <c r="J76" i="11"/>
  <c r="E76" i="11"/>
  <c r="J75" i="11"/>
  <c r="E75" i="11"/>
  <c r="J74" i="11"/>
  <c r="E74" i="11"/>
  <c r="J73" i="11"/>
  <c r="E73" i="11"/>
  <c r="J72" i="11"/>
  <c r="E72" i="11"/>
  <c r="E71" i="11"/>
  <c r="J70" i="11"/>
  <c r="E70" i="11"/>
  <c r="I69" i="11"/>
  <c r="I84" i="11" s="1"/>
  <c r="H69" i="11"/>
  <c r="G69" i="11"/>
  <c r="D69" i="11"/>
  <c r="C69" i="11"/>
  <c r="B69" i="11"/>
  <c r="E68" i="11"/>
  <c r="L68" i="11" s="1"/>
  <c r="J67" i="11"/>
  <c r="E67" i="11"/>
  <c r="L67" i="11" s="1"/>
  <c r="L66" i="11"/>
  <c r="J66" i="11"/>
  <c r="E66" i="11"/>
  <c r="E65" i="11"/>
  <c r="L65" i="11" s="1"/>
  <c r="J64" i="11"/>
  <c r="E64" i="11"/>
  <c r="E63" i="11"/>
  <c r="L63" i="11" s="1"/>
  <c r="E62" i="11"/>
  <c r="L62" i="11" s="1"/>
  <c r="E61" i="11"/>
  <c r="L61" i="11" s="1"/>
  <c r="J60" i="11"/>
  <c r="L60" i="11" s="1"/>
  <c r="L59" i="11"/>
  <c r="J59" i="11"/>
  <c r="E59" i="11"/>
  <c r="J58" i="11"/>
  <c r="L58" i="11" s="1"/>
  <c r="E58" i="11"/>
  <c r="G44" i="11"/>
  <c r="F44" i="11"/>
  <c r="H44" i="11" s="1"/>
  <c r="C44" i="11"/>
  <c r="B44" i="11"/>
  <c r="H43" i="11"/>
  <c r="D43" i="11"/>
  <c r="H42" i="11"/>
  <c r="D42" i="11"/>
  <c r="H41" i="11"/>
  <c r="D41" i="11"/>
  <c r="H40" i="11"/>
  <c r="D40" i="11"/>
  <c r="H39" i="11"/>
  <c r="D39" i="11"/>
  <c r="H38" i="11"/>
  <c r="D38" i="11"/>
  <c r="H37" i="11"/>
  <c r="H36" i="11"/>
  <c r="D36" i="11"/>
  <c r="H35" i="11"/>
  <c r="D35" i="11"/>
  <c r="H34" i="11"/>
  <c r="D34" i="11"/>
  <c r="H33" i="11"/>
  <c r="D33" i="11"/>
  <c r="H32" i="11"/>
  <c r="D32" i="11"/>
  <c r="H31" i="11"/>
  <c r="D31" i="11"/>
  <c r="H30" i="11"/>
  <c r="D30" i="11"/>
  <c r="G29" i="11"/>
  <c r="G45" i="11" s="1"/>
  <c r="F29" i="11"/>
  <c r="H29" i="11" s="1"/>
  <c r="C29" i="11"/>
  <c r="C45" i="11" s="1"/>
  <c r="B29" i="11"/>
  <c r="B45" i="11" s="1"/>
  <c r="H28" i="11"/>
  <c r="D28" i="11"/>
  <c r="J28" i="11" s="1"/>
  <c r="H27" i="11"/>
  <c r="J27" i="11" s="1"/>
  <c r="D27" i="11"/>
  <c r="H26" i="11"/>
  <c r="D26" i="11"/>
  <c r="J26" i="11" s="1"/>
  <c r="H25" i="11"/>
  <c r="D25" i="11"/>
  <c r="H24" i="11"/>
  <c r="D24" i="11"/>
  <c r="J24" i="11" s="1"/>
  <c r="H23" i="11"/>
  <c r="J23" i="11" s="1"/>
  <c r="D23" i="11"/>
  <c r="H22" i="11"/>
  <c r="D22" i="11"/>
  <c r="H21" i="11"/>
  <c r="D21" i="11"/>
  <c r="J20" i="11"/>
  <c r="H20" i="11"/>
  <c r="D20" i="11"/>
  <c r="J21" i="11" l="1"/>
  <c r="C84" i="11"/>
  <c r="E175" i="11"/>
  <c r="D29" i="11"/>
  <c r="D45" i="11" s="1"/>
  <c r="J25" i="11"/>
  <c r="L64" i="11"/>
  <c r="L69" i="11" s="1"/>
  <c r="J69" i="11"/>
  <c r="D84" i="11"/>
  <c r="J22" i="11"/>
  <c r="D44" i="11"/>
  <c r="E69" i="11"/>
  <c r="J83" i="11"/>
  <c r="E110" i="11"/>
  <c r="G154" i="11"/>
  <c r="D11" i="8"/>
  <c r="J29" i="11"/>
  <c r="F45" i="11"/>
  <c r="H45" i="11" s="1"/>
  <c r="B84" i="11"/>
  <c r="E84" i="11" s="1"/>
  <c r="G84" i="11"/>
  <c r="J84" i="11" s="1"/>
  <c r="I233" i="7" l="1"/>
  <c r="I211" i="7"/>
  <c r="G348" i="7"/>
  <c r="D348" i="7"/>
  <c r="G326" i="7"/>
  <c r="D326" i="7"/>
  <c r="H70" i="8"/>
  <c r="H69" i="8"/>
  <c r="H68" i="8"/>
  <c r="H67" i="8"/>
  <c r="H66" i="8"/>
  <c r="H65" i="8"/>
  <c r="H64" i="8"/>
  <c r="H63" i="8"/>
  <c r="H62" i="8"/>
  <c r="H61" i="8"/>
  <c r="H60" i="8"/>
  <c r="H59" i="8"/>
  <c r="H58" i="8"/>
  <c r="H55" i="8"/>
  <c r="H54" i="8"/>
  <c r="H53" i="8"/>
  <c r="H52" i="8"/>
  <c r="H41" i="8"/>
  <c r="H40" i="8"/>
  <c r="H39" i="8"/>
  <c r="H38" i="8"/>
  <c r="H37" i="8"/>
  <c r="H36" i="8"/>
  <c r="H35" i="8"/>
  <c r="H34" i="8"/>
  <c r="H33" i="8"/>
  <c r="H32" i="8"/>
  <c r="H31" i="8"/>
  <c r="H30" i="8"/>
  <c r="H29" i="8"/>
  <c r="H28" i="8"/>
  <c r="H25" i="8"/>
  <c r="H24" i="8"/>
  <c r="H23" i="8"/>
  <c r="H22" i="8"/>
  <c r="H20" i="8"/>
  <c r="K201" i="7"/>
  <c r="C326" i="7"/>
  <c r="C348" i="7"/>
  <c r="H70" i="4"/>
  <c r="H69" i="4"/>
  <c r="H68" i="4"/>
  <c r="H67" i="4"/>
  <c r="H66" i="4"/>
  <c r="H65" i="4"/>
  <c r="H64" i="4"/>
  <c r="H63" i="4"/>
  <c r="H62" i="4"/>
  <c r="H61" i="4"/>
  <c r="H60" i="4"/>
  <c r="H59" i="4"/>
  <c r="H58" i="4"/>
  <c r="H57" i="4"/>
  <c r="H56" i="4"/>
  <c r="H55" i="4"/>
  <c r="H54" i="4"/>
  <c r="H53" i="4"/>
  <c r="H52" i="4"/>
  <c r="H41" i="4"/>
  <c r="H40" i="4"/>
  <c r="H39" i="4"/>
  <c r="H38" i="4"/>
  <c r="H37" i="4"/>
  <c r="H36" i="4"/>
  <c r="H35" i="4"/>
  <c r="H34" i="4"/>
  <c r="H33" i="4"/>
  <c r="H32" i="4"/>
  <c r="H31" i="4"/>
  <c r="H30" i="4"/>
  <c r="H29" i="4"/>
  <c r="H28" i="4"/>
  <c r="H27" i="4"/>
  <c r="H26" i="4"/>
  <c r="H25" i="4"/>
  <c r="H24" i="4"/>
  <c r="H23" i="4"/>
  <c r="H22" i="4"/>
  <c r="H21" i="4"/>
  <c r="E294" i="7"/>
  <c r="E290" i="7"/>
  <c r="E288" i="7"/>
  <c r="E287" i="7"/>
  <c r="E286" i="7"/>
  <c r="E285" i="7"/>
  <c r="E284" i="7"/>
  <c r="E283" i="7"/>
  <c r="E281" i="7"/>
  <c r="E280" i="7"/>
  <c r="E279" i="7"/>
  <c r="E278" i="7"/>
  <c r="E277" i="7"/>
  <c r="E276" i="7"/>
  <c r="E275" i="7"/>
  <c r="E274" i="7"/>
  <c r="E273" i="7"/>
  <c r="E272" i="7"/>
  <c r="E271" i="7"/>
  <c r="E270" i="7"/>
  <c r="E269" i="7"/>
  <c r="E268" i="7"/>
  <c r="E264" i="7"/>
  <c r="E263" i="7"/>
  <c r="E262" i="7"/>
  <c r="E261" i="7"/>
  <c r="E260" i="7"/>
  <c r="E259" i="7"/>
  <c r="E258" i="7"/>
  <c r="E257" i="7"/>
  <c r="E256" i="7"/>
  <c r="E255" i="7"/>
  <c r="E254" i="7"/>
  <c r="E253" i="7"/>
  <c r="E252" i="7"/>
  <c r="E251" i="7"/>
  <c r="E250" i="7"/>
  <c r="E248" i="7"/>
  <c r="K216" i="7"/>
  <c r="C266" i="7"/>
  <c r="C293" i="7"/>
  <c r="D266" i="7"/>
  <c r="D293" i="7"/>
  <c r="J234" i="7"/>
  <c r="J230" i="7"/>
  <c r="K230" i="7" s="1"/>
  <c r="J229" i="7"/>
  <c r="K229" i="7" s="1"/>
  <c r="J228" i="7"/>
  <c r="K228" i="7" s="1"/>
  <c r="J227" i="7"/>
  <c r="K227" i="7" s="1"/>
  <c r="J226" i="7"/>
  <c r="K226" i="7" s="1"/>
  <c r="J225" i="7"/>
  <c r="K225" i="7" s="1"/>
  <c r="J224" i="7"/>
  <c r="K224" i="7" s="1"/>
  <c r="J222" i="7"/>
  <c r="K222" i="7" s="1"/>
  <c r="J221" i="7"/>
  <c r="K221" i="7" s="1"/>
  <c r="J220" i="7"/>
  <c r="K220" i="7" s="1"/>
  <c r="J219" i="7"/>
  <c r="K219" i="7" s="1"/>
  <c r="J218" i="7"/>
  <c r="K218" i="7" s="1"/>
  <c r="J217" i="7"/>
  <c r="K217" i="7" s="1"/>
  <c r="J215" i="7"/>
  <c r="K215" i="7" s="1"/>
  <c r="J214" i="7"/>
  <c r="K214" i="7" s="1"/>
  <c r="J213" i="7"/>
  <c r="K213" i="7" s="1"/>
  <c r="J210" i="7"/>
  <c r="K210" i="7" s="1"/>
  <c r="J208" i="7"/>
  <c r="K208" i="7" s="1"/>
  <c r="J206" i="7"/>
  <c r="K206" i="7" s="1"/>
  <c r="J205" i="7"/>
  <c r="K205" i="7" s="1"/>
  <c r="J204" i="7"/>
  <c r="K204" i="7" s="1"/>
  <c r="J203" i="7"/>
  <c r="K203" i="7" s="1"/>
  <c r="J202" i="7"/>
  <c r="K202" i="7" s="1"/>
  <c r="G211" i="7"/>
  <c r="D211" i="7"/>
  <c r="G233" i="7"/>
  <c r="D233" i="7"/>
  <c r="K180" i="7"/>
  <c r="K171" i="7"/>
  <c r="K168" i="7"/>
  <c r="K163" i="7"/>
  <c r="K157" i="7"/>
  <c r="K154" i="7"/>
  <c r="K153" i="7"/>
  <c r="K151" i="7"/>
  <c r="K147" i="7"/>
  <c r="K146" i="7"/>
  <c r="J187" i="7"/>
  <c r="K187" i="7" s="1"/>
  <c r="D161" i="7"/>
  <c r="D186" i="7"/>
  <c r="G186" i="7"/>
  <c r="J184" i="7"/>
  <c r="K184" i="7" s="1"/>
  <c r="J183" i="7"/>
  <c r="K183" i="7" s="1"/>
  <c r="J182" i="7"/>
  <c r="K182" i="7" s="1"/>
  <c r="J177" i="7"/>
  <c r="K177" i="7" s="1"/>
  <c r="J175" i="7"/>
  <c r="K175" i="7" s="1"/>
  <c r="J172" i="7"/>
  <c r="K172" i="7" s="1"/>
  <c r="J170" i="7"/>
  <c r="K170" i="7" s="1"/>
  <c r="J165" i="7"/>
  <c r="K165" i="7" s="1"/>
  <c r="J164" i="7"/>
  <c r="K164" i="7" s="1"/>
  <c r="J159" i="7"/>
  <c r="K159" i="7" s="1"/>
  <c r="J156" i="7"/>
  <c r="K156" i="7" s="1"/>
  <c r="J155" i="7"/>
  <c r="K155" i="7" s="1"/>
  <c r="J150" i="7"/>
  <c r="K150" i="7" s="1"/>
  <c r="J149" i="7"/>
  <c r="K149" i="7" s="1"/>
  <c r="J148" i="7"/>
  <c r="K148" i="7" s="1"/>
  <c r="J145" i="7"/>
  <c r="J141" i="7"/>
  <c r="I161" i="7"/>
  <c r="I186" i="7"/>
  <c r="C122" i="7"/>
  <c r="C130" i="7"/>
  <c r="K76" i="7"/>
  <c r="K71" i="7"/>
  <c r="J99" i="7"/>
  <c r="J98" i="7"/>
  <c r="I99" i="7"/>
  <c r="I98" i="7"/>
  <c r="F102" i="7"/>
  <c r="J97" i="7"/>
  <c r="J96" i="7"/>
  <c r="K96" i="7" s="1"/>
  <c r="J95" i="7"/>
  <c r="J94" i="7"/>
  <c r="J93" i="7"/>
  <c r="K93" i="7" s="1"/>
  <c r="J92" i="7"/>
  <c r="J90" i="7"/>
  <c r="J89" i="7"/>
  <c r="K89" i="7" s="1"/>
  <c r="J88" i="7"/>
  <c r="K88" i="7" s="1"/>
  <c r="J87" i="7"/>
  <c r="J83" i="7"/>
  <c r="J82" i="7"/>
  <c r="J81" i="7"/>
  <c r="K81" i="7" s="1"/>
  <c r="J79" i="7"/>
  <c r="J78" i="7"/>
  <c r="J77" i="7"/>
  <c r="J75" i="7"/>
  <c r="J74" i="7"/>
  <c r="J73" i="7"/>
  <c r="J72" i="7"/>
  <c r="J70" i="7"/>
  <c r="J69" i="7"/>
  <c r="J68" i="7"/>
  <c r="J66" i="7"/>
  <c r="F80" i="7"/>
  <c r="G102" i="7"/>
  <c r="G80" i="7"/>
  <c r="I97" i="7"/>
  <c r="I95" i="7"/>
  <c r="I94" i="7"/>
  <c r="I92" i="7"/>
  <c r="I91" i="7"/>
  <c r="K91" i="7" s="1"/>
  <c r="I90" i="7"/>
  <c r="I87" i="7"/>
  <c r="K87" i="7" s="1"/>
  <c r="I86" i="7"/>
  <c r="K86" i="7" s="1"/>
  <c r="I85" i="7"/>
  <c r="K85" i="7" s="1"/>
  <c r="I84" i="7"/>
  <c r="K84" i="7" s="1"/>
  <c r="I83" i="7"/>
  <c r="I82" i="7"/>
  <c r="I79" i="7"/>
  <c r="I78" i="7"/>
  <c r="I77" i="7"/>
  <c r="I75" i="7"/>
  <c r="I74" i="7"/>
  <c r="I73" i="7"/>
  <c r="I72" i="7"/>
  <c r="I70" i="7"/>
  <c r="I69" i="7"/>
  <c r="I68" i="7"/>
  <c r="I66" i="7"/>
  <c r="D102" i="7"/>
  <c r="D80" i="7"/>
  <c r="C80" i="7"/>
  <c r="C102" i="7"/>
  <c r="D349" i="7" l="1"/>
  <c r="G349" i="7"/>
  <c r="I234" i="7"/>
  <c r="K234" i="7" s="1"/>
  <c r="H71" i="8"/>
  <c r="E266" i="7"/>
  <c r="E293" i="7"/>
  <c r="J233" i="7"/>
  <c r="K233" i="7" s="1"/>
  <c r="J211" i="7"/>
  <c r="K211" i="7" s="1"/>
  <c r="J161" i="7"/>
  <c r="K161" i="7" s="1"/>
  <c r="J186" i="7"/>
  <c r="K186" i="7" s="1"/>
  <c r="K145" i="7"/>
  <c r="K92" i="7"/>
  <c r="K69" i="7"/>
  <c r="K77" i="7"/>
  <c r="I102" i="7"/>
  <c r="K97" i="7"/>
  <c r="J102" i="7"/>
  <c r="K70" i="7"/>
  <c r="K75" i="7"/>
  <c r="K73" i="7"/>
  <c r="K78" i="7"/>
  <c r="K90" i="7"/>
  <c r="K98" i="7"/>
  <c r="K82" i="7"/>
  <c r="J80" i="7"/>
  <c r="J103" i="7" s="1"/>
  <c r="K66" i="7"/>
  <c r="K72" i="7"/>
  <c r="K83" i="7"/>
  <c r="K94" i="7"/>
  <c r="K74" i="7"/>
  <c r="K79" i="7"/>
  <c r="K99" i="7"/>
  <c r="K68" i="7"/>
  <c r="K95" i="7"/>
  <c r="G103" i="7"/>
  <c r="F103" i="7"/>
  <c r="D103" i="7"/>
  <c r="I80" i="7"/>
  <c r="J52" i="7"/>
  <c r="I52" i="7"/>
  <c r="I50" i="7"/>
  <c r="I49" i="7"/>
  <c r="I48" i="7"/>
  <c r="I47" i="7"/>
  <c r="K47" i="7" s="1"/>
  <c r="I46" i="7"/>
  <c r="I45" i="7"/>
  <c r="I44" i="7"/>
  <c r="I43" i="7"/>
  <c r="I42" i="7"/>
  <c r="I41" i="7"/>
  <c r="I40" i="7"/>
  <c r="I39" i="7"/>
  <c r="I38" i="7"/>
  <c r="I37" i="7"/>
  <c r="K37" i="7" s="1"/>
  <c r="I36" i="7"/>
  <c r="K36" i="7" s="1"/>
  <c r="I35" i="7"/>
  <c r="I34" i="7"/>
  <c r="I33" i="7"/>
  <c r="K33" i="7" s="1"/>
  <c r="I32" i="7"/>
  <c r="I31" i="7"/>
  <c r="I30" i="7"/>
  <c r="I27" i="7"/>
  <c r="K27" i="7" s="1"/>
  <c r="I26" i="7"/>
  <c r="I25" i="7"/>
  <c r="I24" i="7"/>
  <c r="I23" i="7"/>
  <c r="I22" i="7"/>
  <c r="I21" i="7"/>
  <c r="I20" i="7"/>
  <c r="I19" i="7"/>
  <c r="J49" i="7"/>
  <c r="J48" i="7"/>
  <c r="J46" i="7"/>
  <c r="J45" i="7"/>
  <c r="J43" i="7"/>
  <c r="J40" i="7"/>
  <c r="J39" i="7"/>
  <c r="J38" i="7"/>
  <c r="J35" i="7"/>
  <c r="J34" i="7"/>
  <c r="J31" i="7"/>
  <c r="J30" i="7"/>
  <c r="J25" i="7"/>
  <c r="J26" i="7"/>
  <c r="J23" i="7"/>
  <c r="J22" i="7"/>
  <c r="J21" i="7"/>
  <c r="J20" i="7"/>
  <c r="J19" i="7"/>
  <c r="G28" i="7"/>
  <c r="G51" i="7"/>
  <c r="F51" i="7"/>
  <c r="F28" i="7"/>
  <c r="D51" i="7"/>
  <c r="D28" i="7"/>
  <c r="C51" i="7"/>
  <c r="C28" i="7"/>
  <c r="G370" i="1"/>
  <c r="G369" i="1"/>
  <c r="G368" i="1"/>
  <c r="G367" i="1"/>
  <c r="G366" i="1"/>
  <c r="G365" i="1"/>
  <c r="G364" i="1"/>
  <c r="G363" i="1"/>
  <c r="G362" i="1"/>
  <c r="G361" i="1"/>
  <c r="G360" i="1"/>
  <c r="G359" i="1"/>
  <c r="G358" i="1"/>
  <c r="G357" i="1"/>
  <c r="G356" i="1"/>
  <c r="G355" i="1"/>
  <c r="G354" i="1"/>
  <c r="G353" i="1"/>
  <c r="G352" i="1"/>
  <c r="H341" i="1"/>
  <c r="H340" i="1"/>
  <c r="H339" i="1"/>
  <c r="H338" i="1"/>
  <c r="H337" i="1"/>
  <c r="H336" i="1"/>
  <c r="H335" i="1"/>
  <c r="H334" i="1"/>
  <c r="H333" i="1"/>
  <c r="H332" i="1"/>
  <c r="H331" i="1"/>
  <c r="H330" i="1"/>
  <c r="H329" i="1"/>
  <c r="H328" i="1"/>
  <c r="H327" i="1"/>
  <c r="H326" i="1"/>
  <c r="H325" i="1"/>
  <c r="H324" i="1"/>
  <c r="H323" i="1"/>
  <c r="H322" i="1"/>
  <c r="H321" i="1"/>
  <c r="D11" i="4"/>
  <c r="C11" i="4"/>
  <c r="B11" i="4"/>
  <c r="G173" i="1"/>
  <c r="F174" i="1"/>
  <c r="E172" i="1"/>
  <c r="G172" i="1" s="1"/>
  <c r="E171" i="1"/>
  <c r="G171" i="1" s="1"/>
  <c r="E170" i="1"/>
  <c r="G170" i="1" s="1"/>
  <c r="E169" i="1"/>
  <c r="G169" i="1" s="1"/>
  <c r="E168" i="1"/>
  <c r="G168" i="1" s="1"/>
  <c r="E167" i="1"/>
  <c r="G167" i="1" s="1"/>
  <c r="E166" i="1"/>
  <c r="G166" i="1" s="1"/>
  <c r="E165" i="1"/>
  <c r="G165" i="1" s="1"/>
  <c r="E164" i="1"/>
  <c r="G164" i="1" s="1"/>
  <c r="E163" i="1"/>
  <c r="G163" i="1" s="1"/>
  <c r="E162" i="1"/>
  <c r="G162" i="1" s="1"/>
  <c r="E161" i="1"/>
  <c r="G161" i="1" s="1"/>
  <c r="E160" i="1"/>
  <c r="G160" i="1" s="1"/>
  <c r="E159" i="1"/>
  <c r="G159" i="1" s="1"/>
  <c r="E158" i="1"/>
  <c r="G158" i="1" s="1"/>
  <c r="E157" i="1"/>
  <c r="G157" i="1" s="1"/>
  <c r="E156" i="1"/>
  <c r="G156" i="1" s="1"/>
  <c r="E155" i="1"/>
  <c r="G155" i="1" s="1"/>
  <c r="E154" i="1"/>
  <c r="G154" i="1" s="1"/>
  <c r="E153" i="1"/>
  <c r="G153" i="1" s="1"/>
  <c r="E150" i="1"/>
  <c r="G150" i="1" s="1"/>
  <c r="E149" i="1"/>
  <c r="G149" i="1" s="1"/>
  <c r="E148" i="1"/>
  <c r="G148" i="1" s="1"/>
  <c r="E147" i="1"/>
  <c r="G147" i="1" s="1"/>
  <c r="E146" i="1"/>
  <c r="G146" i="1" s="1"/>
  <c r="E145" i="1"/>
  <c r="G145" i="1" s="1"/>
  <c r="E144" i="1"/>
  <c r="G144" i="1" s="1"/>
  <c r="E143" i="1"/>
  <c r="G143" i="1" s="1"/>
  <c r="E142" i="1"/>
  <c r="G142" i="1" s="1"/>
  <c r="E141" i="1"/>
  <c r="G141" i="1" s="1"/>
  <c r="E140" i="1"/>
  <c r="G140" i="1" s="1"/>
  <c r="E139" i="1"/>
  <c r="G139" i="1" s="1"/>
  <c r="E138" i="1"/>
  <c r="G138" i="1" s="1"/>
  <c r="E137" i="1"/>
  <c r="G137" i="1" s="1"/>
  <c r="E136" i="1"/>
  <c r="G136" i="1" s="1"/>
  <c r="E135" i="1"/>
  <c r="G135" i="1" s="1"/>
  <c r="E134" i="1"/>
  <c r="G134" i="1" s="1"/>
  <c r="E130"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29" i="1"/>
  <c r="I28" i="1"/>
  <c r="I27" i="1"/>
  <c r="I26" i="1"/>
  <c r="I25" i="1"/>
  <c r="I24" i="1"/>
  <c r="I23" i="1"/>
  <c r="I22" i="1"/>
  <c r="I21" i="1"/>
  <c r="I20" i="1"/>
  <c r="I19" i="1"/>
  <c r="H29" i="1"/>
  <c r="H28" i="1"/>
  <c r="H27" i="1"/>
  <c r="H26" i="1"/>
  <c r="H25" i="1"/>
  <c r="H24" i="1"/>
  <c r="H23" i="1"/>
  <c r="H22" i="1"/>
  <c r="H21" i="1"/>
  <c r="H20" i="1"/>
  <c r="H19" i="1"/>
  <c r="F49" i="1"/>
  <c r="F30" i="1"/>
  <c r="C49" i="1"/>
  <c r="C30" i="1"/>
  <c r="D269" i="1"/>
  <c r="D268" i="1"/>
  <c r="D267" i="1"/>
  <c r="D266" i="1"/>
  <c r="D265" i="1"/>
  <c r="D264" i="1"/>
  <c r="D263" i="1"/>
  <c r="D262" i="1"/>
  <c r="D261" i="1"/>
  <c r="D260" i="1"/>
  <c r="D259" i="1"/>
  <c r="D258" i="1"/>
  <c r="D257" i="1"/>
  <c r="D256" i="1"/>
  <c r="D255" i="1"/>
  <c r="D254" i="1"/>
  <c r="D253" i="1"/>
  <c r="D252" i="1"/>
  <c r="D251" i="1"/>
  <c r="D250" i="1"/>
  <c r="D249" i="1"/>
  <c r="D248" i="1"/>
  <c r="D247" i="1"/>
  <c r="D244" i="1"/>
  <c r="D243" i="1"/>
  <c r="D242" i="1"/>
  <c r="D241" i="1"/>
  <c r="D240" i="1"/>
  <c r="D239" i="1"/>
  <c r="D238" i="1"/>
  <c r="D237" i="1"/>
  <c r="D236" i="1"/>
  <c r="D235" i="1"/>
  <c r="D234" i="1"/>
  <c r="D233" i="1"/>
  <c r="D232" i="1"/>
  <c r="D231" i="1"/>
  <c r="D230" i="1"/>
  <c r="D229" i="1"/>
  <c r="D228" i="1"/>
  <c r="D227" i="1"/>
  <c r="I211" i="1"/>
  <c r="I210" i="1"/>
  <c r="I209" i="1"/>
  <c r="I208" i="1"/>
  <c r="I207" i="1"/>
  <c r="I206" i="1"/>
  <c r="I205" i="1"/>
  <c r="I204" i="1"/>
  <c r="I203" i="1"/>
  <c r="I202" i="1"/>
  <c r="I201" i="1"/>
  <c r="I200" i="1"/>
  <c r="I199" i="1"/>
  <c r="I198" i="1"/>
  <c r="I195" i="1"/>
  <c r="I194" i="1"/>
  <c r="I193" i="1"/>
  <c r="I192" i="1"/>
  <c r="I191" i="1"/>
  <c r="I190" i="1"/>
  <c r="I189" i="1"/>
  <c r="C174" i="1"/>
  <c r="C151" i="1"/>
  <c r="B174" i="1"/>
  <c r="B151" i="1"/>
  <c r="H212" i="1"/>
  <c r="H196" i="1"/>
  <c r="F212" i="1"/>
  <c r="F196" i="1"/>
  <c r="C212" i="1"/>
  <c r="C196" i="1"/>
  <c r="C245" i="1"/>
  <c r="C270" i="1"/>
  <c r="B270" i="1"/>
  <c r="B245" i="1"/>
  <c r="B310" i="1"/>
  <c r="B294" i="1"/>
  <c r="I91" i="1"/>
  <c r="I90" i="1"/>
  <c r="I89" i="1"/>
  <c r="I88" i="1"/>
  <c r="I87" i="1"/>
  <c r="I86" i="1"/>
  <c r="I85" i="1"/>
  <c r="I84" i="1"/>
  <c r="I83" i="1"/>
  <c r="I82" i="1"/>
  <c r="I81" i="1"/>
  <c r="I80" i="1"/>
  <c r="I79" i="1"/>
  <c r="I78" i="1"/>
  <c r="I77" i="1"/>
  <c r="I75" i="1"/>
  <c r="I74" i="1"/>
  <c r="I73" i="1"/>
  <c r="I72" i="1"/>
  <c r="I71" i="1"/>
  <c r="I70" i="1"/>
  <c r="I69" i="1"/>
  <c r="I68" i="1"/>
  <c r="I67" i="1"/>
  <c r="I66" i="1"/>
  <c r="I65" i="1"/>
  <c r="I64" i="1"/>
  <c r="H91" i="1"/>
  <c r="H90" i="1"/>
  <c r="H89" i="1"/>
  <c r="H88" i="1"/>
  <c r="H87" i="1"/>
  <c r="H86" i="1"/>
  <c r="H85" i="1"/>
  <c r="H84" i="1"/>
  <c r="H83" i="1"/>
  <c r="H82" i="1"/>
  <c r="H81" i="1"/>
  <c r="H80" i="1"/>
  <c r="H79" i="1"/>
  <c r="H78" i="1"/>
  <c r="H77" i="1"/>
  <c r="H75" i="1"/>
  <c r="H74" i="1"/>
  <c r="H73" i="1"/>
  <c r="H72" i="1"/>
  <c r="H71" i="1"/>
  <c r="H70" i="1"/>
  <c r="H69" i="1"/>
  <c r="H68" i="1"/>
  <c r="H67" i="1"/>
  <c r="H66" i="1"/>
  <c r="H65" i="1"/>
  <c r="H64" i="1"/>
  <c r="C92" i="1"/>
  <c r="C76" i="1"/>
  <c r="B92" i="1"/>
  <c r="B76" i="1"/>
  <c r="F92" i="1"/>
  <c r="F76" i="1"/>
  <c r="E92" i="1"/>
  <c r="E76" i="1"/>
  <c r="B49" i="1"/>
  <c r="B30" i="1"/>
  <c r="E49" i="1"/>
  <c r="E30" i="1"/>
  <c r="B119" i="1"/>
  <c r="B112" i="1"/>
  <c r="H95" i="3"/>
  <c r="H94" i="3"/>
  <c r="H93" i="3"/>
  <c r="H92" i="3"/>
  <c r="H91" i="3"/>
  <c r="H90" i="3"/>
  <c r="H89" i="3"/>
  <c r="H88" i="3"/>
  <c r="H87" i="3"/>
  <c r="H86" i="3"/>
  <c r="H85" i="3"/>
  <c r="H84" i="3"/>
  <c r="H83" i="3"/>
  <c r="H82" i="3"/>
  <c r="H81" i="3"/>
  <c r="H80" i="3"/>
  <c r="H79" i="3"/>
  <c r="H78" i="3"/>
  <c r="H68" i="3"/>
  <c r="H67" i="3"/>
  <c r="H66" i="3"/>
  <c r="H65" i="3"/>
  <c r="H64" i="3"/>
  <c r="H63" i="3"/>
  <c r="H62" i="3"/>
  <c r="H61" i="3"/>
  <c r="H60" i="3"/>
  <c r="H59" i="3"/>
  <c r="H58" i="3"/>
  <c r="H57" i="3"/>
  <c r="H56" i="3"/>
  <c r="H55" i="3"/>
  <c r="H54" i="3"/>
  <c r="H50" i="3"/>
  <c r="H49" i="3"/>
  <c r="L38" i="2"/>
  <c r="M38" i="2"/>
  <c r="E41" i="2"/>
  <c r="G23" i="2"/>
  <c r="F41" i="2"/>
  <c r="C41" i="2"/>
  <c r="B41" i="2"/>
  <c r="I51" i="7" l="1"/>
  <c r="I28" i="7"/>
  <c r="K102" i="7"/>
  <c r="K20" i="7"/>
  <c r="K80" i="7"/>
  <c r="I103" i="7"/>
  <c r="K103" i="7" s="1"/>
  <c r="K52" i="7"/>
  <c r="K22" i="7"/>
  <c r="K43" i="7"/>
  <c r="K48" i="7"/>
  <c r="K19" i="7"/>
  <c r="K31" i="7"/>
  <c r="K45" i="7"/>
  <c r="K49" i="7"/>
  <c r="K21" i="7"/>
  <c r="K30" i="7"/>
  <c r="K38" i="7"/>
  <c r="K23" i="7"/>
  <c r="K34" i="7"/>
  <c r="K46" i="7"/>
  <c r="K25" i="7"/>
  <c r="K35" i="7"/>
  <c r="K39" i="7"/>
  <c r="J51" i="7"/>
  <c r="K26" i="7"/>
  <c r="K40" i="7"/>
  <c r="J28" i="7"/>
  <c r="K28" i="7" s="1"/>
  <c r="J25" i="1"/>
  <c r="E174" i="1"/>
  <c r="G174" i="1" s="1"/>
  <c r="J21" i="1"/>
  <c r="J29" i="1"/>
  <c r="J33" i="1"/>
  <c r="J35" i="1"/>
  <c r="J37" i="1"/>
  <c r="J39" i="1"/>
  <c r="J41" i="1"/>
  <c r="J43" i="1"/>
  <c r="J45" i="1"/>
  <c r="J47" i="1"/>
  <c r="J22" i="1"/>
  <c r="J26" i="1"/>
  <c r="I30" i="1"/>
  <c r="J19" i="1"/>
  <c r="J27" i="1"/>
  <c r="I49" i="1"/>
  <c r="J23" i="1"/>
  <c r="J32" i="1"/>
  <c r="J34" i="1"/>
  <c r="J36" i="1"/>
  <c r="J38" i="1"/>
  <c r="J40" i="1"/>
  <c r="J42" i="1"/>
  <c r="J44" i="1"/>
  <c r="J46" i="1"/>
  <c r="J48" i="1"/>
  <c r="J20" i="1"/>
  <c r="J24" i="1"/>
  <c r="E151" i="1"/>
  <c r="J28" i="1"/>
  <c r="H30" i="1"/>
  <c r="H49" i="1"/>
  <c r="J49" i="1" s="1"/>
  <c r="F151" i="1"/>
  <c r="J86" i="1"/>
  <c r="F50" i="1"/>
  <c r="C50" i="1"/>
  <c r="J73" i="1"/>
  <c r="J90" i="1"/>
  <c r="J67" i="1"/>
  <c r="J71" i="1"/>
  <c r="J75" i="1"/>
  <c r="J80" i="1"/>
  <c r="J84" i="1"/>
  <c r="J88" i="1"/>
  <c r="I196" i="1"/>
  <c r="J69" i="1"/>
  <c r="D270" i="1"/>
  <c r="D245" i="1"/>
  <c r="J65" i="1"/>
  <c r="J78" i="1"/>
  <c r="J82" i="1"/>
  <c r="I212" i="1"/>
  <c r="J66" i="1"/>
  <c r="J70" i="1"/>
  <c r="J74" i="1"/>
  <c r="J79" i="1"/>
  <c r="J83" i="1"/>
  <c r="J87" i="1"/>
  <c r="J91" i="1"/>
  <c r="J72" i="1"/>
  <c r="J81" i="1"/>
  <c r="J89" i="1"/>
  <c r="J64" i="1"/>
  <c r="J68" i="1"/>
  <c r="J85" i="1"/>
  <c r="H213" i="1"/>
  <c r="C175" i="1"/>
  <c r="B175" i="1"/>
  <c r="F213" i="1"/>
  <c r="C213" i="1"/>
  <c r="C271" i="1"/>
  <c r="B271" i="1"/>
  <c r="B311" i="1"/>
  <c r="H92" i="1"/>
  <c r="I92" i="1"/>
  <c r="H76" i="1"/>
  <c r="I76" i="1"/>
  <c r="C93" i="1"/>
  <c r="B93" i="1"/>
  <c r="F93" i="1"/>
  <c r="E93" i="1"/>
  <c r="E50" i="1"/>
  <c r="B50" i="1"/>
  <c r="B120" i="1"/>
  <c r="D41" i="2"/>
  <c r="G40" i="2"/>
  <c r="G39" i="2"/>
  <c r="G38" i="2"/>
  <c r="G37" i="2"/>
  <c r="G36" i="2"/>
  <c r="G35" i="2"/>
  <c r="G34" i="2"/>
  <c r="G33" i="2"/>
  <c r="G31" i="2"/>
  <c r="G30" i="2"/>
  <c r="G29" i="2"/>
  <c r="G28" i="2"/>
  <c r="G25" i="2"/>
  <c r="G22" i="2"/>
  <c r="G41" i="2" l="1"/>
  <c r="K51" i="7"/>
  <c r="H50" i="1"/>
  <c r="J30" i="1"/>
  <c r="F175" i="1"/>
  <c r="G151" i="1"/>
  <c r="E175" i="1"/>
  <c r="I50" i="1"/>
  <c r="I213" i="1"/>
  <c r="J92" i="1"/>
  <c r="D271" i="1"/>
  <c r="J76" i="1"/>
  <c r="H93" i="1"/>
  <c r="I93" i="1"/>
  <c r="J50" i="1" l="1"/>
  <c r="G175" i="1"/>
  <c r="J93" i="1"/>
</calcChain>
</file>

<file path=xl/sharedStrings.xml><?xml version="1.0" encoding="utf-8"?>
<sst xmlns="http://schemas.openxmlformats.org/spreadsheetml/2006/main" count="2392" uniqueCount="531">
  <si>
    <t>Kachemak Bay 2022 Sea Duck Survey</t>
  </si>
  <si>
    <t>Sadie Cove</t>
  </si>
  <si>
    <t>Time - start</t>
  </si>
  <si>
    <t>Time observing</t>
  </si>
  <si>
    <t>Distance - miles</t>
  </si>
  <si>
    <t>Species</t>
  </si>
  <si>
    <t>Mallard</t>
  </si>
  <si>
    <t>Harlequin Duck</t>
  </si>
  <si>
    <t>White-winged Scoter</t>
  </si>
  <si>
    <t>Bufflehead</t>
  </si>
  <si>
    <t>Barrow's Goldeneye</t>
  </si>
  <si>
    <t>Common Merganser</t>
  </si>
  <si>
    <t>Red-breasted Merganser</t>
  </si>
  <si>
    <t>Horned Grebe</t>
  </si>
  <si>
    <t>Common Murre</t>
  </si>
  <si>
    <t>Pigeon Guillemot</t>
  </si>
  <si>
    <t>Marbled Murrelet</t>
  </si>
  <si>
    <t>Glaucous-winged Gull</t>
  </si>
  <si>
    <t>Common Loon</t>
  </si>
  <si>
    <t>Pelagic Cormorant</t>
  </si>
  <si>
    <t>Bald Eagle</t>
  </si>
  <si>
    <t>Black-billed Magpie</t>
  </si>
  <si>
    <t>Surf Scoter</t>
  </si>
  <si>
    <t>Common/Red-breasted Merganser</t>
  </si>
  <si>
    <t>Black-legged Kittiwake</t>
  </si>
  <si>
    <t>Short-billed Gull</t>
  </si>
  <si>
    <t>American Crow</t>
  </si>
  <si>
    <t>SW Side</t>
  </si>
  <si>
    <t>NE Side</t>
  </si>
  <si>
    <t>gull sp.</t>
  </si>
  <si>
    <t>Subtotal</t>
  </si>
  <si>
    <t>Total</t>
  </si>
  <si>
    <t>Tutka Bay</t>
  </si>
  <si>
    <t>Common Goldeneye</t>
  </si>
  <si>
    <t>Red-necked Grebe</t>
  </si>
  <si>
    <t>Total Birds</t>
  </si>
  <si>
    <t>Common/Barrow's Goldeneye</t>
  </si>
  <si>
    <t>Long-tailed Duck</t>
  </si>
  <si>
    <t>Cohen, Yukon &amp; Hesketh Islands</t>
  </si>
  <si>
    <t>Black Scoter</t>
  </si>
  <si>
    <t>Double-crested Cormorant</t>
  </si>
  <si>
    <t>cormorant sp.</t>
  </si>
  <si>
    <t>Little Tutka Bay</t>
  </si>
  <si>
    <t>Jakolof, Kasitsna Bays</t>
  </si>
  <si>
    <t>scoter sp.</t>
  </si>
  <si>
    <t>Kachemak Bay from Homer Spit</t>
  </si>
  <si>
    <t>Greater Scaup</t>
  </si>
  <si>
    <t>Average</t>
  </si>
  <si>
    <t>Sadie</t>
  </si>
  <si>
    <t>Cove</t>
  </si>
  <si>
    <t>Tutka</t>
  </si>
  <si>
    <t>Little</t>
  </si>
  <si>
    <t>Jakolof</t>
  </si>
  <si>
    <t>Islands</t>
  </si>
  <si>
    <t>Duck Species</t>
  </si>
  <si>
    <t>Lani Raymond</t>
  </si>
  <si>
    <t>American Wigeon</t>
  </si>
  <si>
    <t>Count by Species</t>
  </si>
  <si>
    <t>Bay</t>
  </si>
  <si>
    <t>Scott</t>
  </si>
  <si>
    <t xml:space="preserve">Nancy </t>
  </si>
  <si>
    <t>Dave</t>
  </si>
  <si>
    <t>Alan</t>
  </si>
  <si>
    <t>Steve</t>
  </si>
  <si>
    <t xml:space="preserve">Gary </t>
  </si>
  <si>
    <t>Penelope</t>
  </si>
  <si>
    <t>Steller's Eider</t>
  </si>
  <si>
    <t>Common Eider</t>
  </si>
  <si>
    <t>Total Count by Species</t>
  </si>
  <si>
    <t>* Included in total average</t>
  </si>
  <si>
    <t>Year</t>
  </si>
  <si>
    <t>Goldeneyes</t>
  </si>
  <si>
    <t>Totals</t>
  </si>
  <si>
    <t xml:space="preserve"># of Observers </t>
  </si>
  <si>
    <t># of Observers</t>
  </si>
  <si>
    <t>eBird Checklists;</t>
  </si>
  <si>
    <t>Kachemak Bay 2021 Sea Duck Survey</t>
  </si>
  <si>
    <t>Greater/Lesser Scaup</t>
  </si>
  <si>
    <t>Common Raven</t>
  </si>
  <si>
    <t>Captain</t>
  </si>
  <si>
    <t>Gary</t>
  </si>
  <si>
    <t xml:space="preserve">Greater Scaup </t>
  </si>
  <si>
    <t>Nancy</t>
  </si>
  <si>
    <t xml:space="preserve">Captain </t>
  </si>
  <si>
    <t xml:space="preserve">murrelet sp. </t>
  </si>
  <si>
    <t xml:space="preserve">American Crow </t>
  </si>
  <si>
    <t>Bruce</t>
  </si>
  <si>
    <t>Northern Goshawk</t>
  </si>
  <si>
    <t xml:space="preserve">                     Eldred Passage</t>
  </si>
  <si>
    <t>Rock Pigeon</t>
  </si>
  <si>
    <t>Michael</t>
  </si>
  <si>
    <t>Pacific Loon</t>
  </si>
  <si>
    <t xml:space="preserve"> </t>
  </si>
  <si>
    <t>Jakolof - Kasitsna</t>
  </si>
  <si>
    <t xml:space="preserve">Cohen-Yukon-Hesketh </t>
  </si>
  <si>
    <t>Little Tutka</t>
  </si>
  <si>
    <t xml:space="preserve"> Kasitsna</t>
  </si>
  <si>
    <t>Jakolof -</t>
  </si>
  <si>
    <t>Hesketh</t>
  </si>
  <si>
    <t>Cohen-Yuk</t>
  </si>
  <si>
    <t>China Poot</t>
  </si>
  <si>
    <t>Kachemak Bay 2023 Sea Duck Survey Summary by Route Averages</t>
  </si>
  <si>
    <t>The Glacier Spit-China Poot route wasn't done the first survey. Leaving it out permits a more direct comparison with first survey</t>
  </si>
  <si>
    <t>Kachemak Bay 2024 Sea Duck Survey</t>
  </si>
  <si>
    <t>Saturday 3/16/2024</t>
  </si>
  <si>
    <t>Cooper</t>
  </si>
  <si>
    <t>Tides: Low tide of 1.5 ft. at 2:02 pm.</t>
  </si>
  <si>
    <t>Weather based on NOAA Homer Airport report; https://w1.weather.gov/obhistory/PAHO.html</t>
  </si>
  <si>
    <r>
      <t>12:53 am: Overcast, winds E at 6 mph, temp. at 31</t>
    </r>
    <r>
      <rPr>
        <sz val="11"/>
        <color theme="1"/>
        <rFont val="Calibri"/>
        <family val="2"/>
      </rPr>
      <t>°</t>
    </r>
    <r>
      <rPr>
        <sz val="11"/>
        <color theme="1"/>
        <rFont val="Calibri"/>
        <family val="2"/>
        <scheme val="minor"/>
      </rPr>
      <t xml:space="preserve"> F</t>
    </r>
  </si>
  <si>
    <t>9 min</t>
  </si>
  <si>
    <t>4:48 pm</t>
  </si>
  <si>
    <t>https://ebird.org/checklist/S165109813</t>
  </si>
  <si>
    <t>6.2 mi</t>
  </si>
  <si>
    <t>Yellow-billed Loon</t>
  </si>
  <si>
    <t>Common/Red Breasted Merganser</t>
  </si>
  <si>
    <t>https://ebird.org/checklist/S165253989</t>
  </si>
  <si>
    <t>2 hr</t>
  </si>
  <si>
    <t xml:space="preserve">White-winged Scoter </t>
  </si>
  <si>
    <t>1 hr 59 min</t>
  </si>
  <si>
    <t>https://ebird.org/checklist/S165254604</t>
  </si>
  <si>
    <t>https://ebird.org/checklist/S165109815</t>
  </si>
  <si>
    <t>3:36 PM</t>
  </si>
  <si>
    <t>1 hr 50 min</t>
  </si>
  <si>
    <t>Pacific Wren</t>
  </si>
  <si>
    <t>Song Sparrow</t>
  </si>
  <si>
    <t>https://ebird.org/checklist/S165109812</t>
  </si>
  <si>
    <t>1 hr 38 min</t>
  </si>
  <si>
    <t>1 hr 51 min</t>
  </si>
  <si>
    <t>https://ebird.org/checklist/S165110293</t>
  </si>
  <si>
    <t>https://ebird.org/checklist/S165109814</t>
  </si>
  <si>
    <t>1:15 PM</t>
  </si>
  <si>
    <t>3 hr</t>
  </si>
  <si>
    <t>loon sp.</t>
  </si>
  <si>
    <t>Gray-crowned Rosy-Finch</t>
  </si>
  <si>
    <t>Common Redpoll</t>
  </si>
  <si>
    <t>X</t>
  </si>
  <si>
    <t>https://ebird.org/checklist/S165107234</t>
  </si>
  <si>
    <t>Mallard Bay to China Poot Bay</t>
  </si>
  <si>
    <t>Ella</t>
  </si>
  <si>
    <t>3 hr 44 min</t>
  </si>
  <si>
    <t>Belted Kingfisher</t>
  </si>
  <si>
    <t>Eurasian/American Wigeon</t>
  </si>
  <si>
    <t>https://ebird.org/checklist/S165107235</t>
  </si>
  <si>
    <t>3 hr 5 min</t>
  </si>
  <si>
    <t>https://ebird.org/checklist/S165236909</t>
  </si>
  <si>
    <t>Steller's Jay</t>
  </si>
  <si>
    <t>Pine Grosbeak</t>
  </si>
  <si>
    <t xml:space="preserve">American Wigeon </t>
  </si>
  <si>
    <t>`</t>
  </si>
  <si>
    <t>1:12 PM</t>
  </si>
  <si>
    <t>2:05 PM</t>
  </si>
  <si>
    <t>43 min</t>
  </si>
  <si>
    <t>1 hr 11 min</t>
  </si>
  <si>
    <t>Red-throated Loon</t>
  </si>
  <si>
    <t>Red Crossbill</t>
  </si>
  <si>
    <t>4 hr 50 min</t>
  </si>
  <si>
    <t>1:25 PM</t>
  </si>
  <si>
    <t>3 hr 41min</t>
  </si>
  <si>
    <t>3:08 PM</t>
  </si>
  <si>
    <t>1:08 PM</t>
  </si>
  <si>
    <t>https://ebird.org/checklist/S165341965</t>
  </si>
  <si>
    <t>https://ebird.org/checklist/S165341966</t>
  </si>
  <si>
    <t>1:14 PM</t>
  </si>
  <si>
    <t>2 hr 25 min</t>
  </si>
  <si>
    <t>https://ebird.org/checklist/S165093106</t>
  </si>
  <si>
    <t>Josh</t>
  </si>
  <si>
    <t>1:35 PM</t>
  </si>
  <si>
    <t>1 hr 53 min</t>
  </si>
  <si>
    <t>grebe sp.</t>
  </si>
  <si>
    <t>Herring/Glaucous-winged Gull</t>
  </si>
  <si>
    <t>Great Blue Heron</t>
  </si>
  <si>
    <t>https://ebird.org/checklist/S165238668</t>
  </si>
  <si>
    <t xml:space="preserve">Kasitsna </t>
  </si>
  <si>
    <t>Mako</t>
  </si>
  <si>
    <t>2:29 PM</t>
  </si>
  <si>
    <t>1 hr33 min</t>
  </si>
  <si>
    <t>Trumpeter/Tundra Swan</t>
  </si>
  <si>
    <t>https://ebird.org/checklist/S165238660</t>
  </si>
  <si>
    <t>3hr 37 min</t>
  </si>
  <si>
    <t>1 hr 54 min</t>
  </si>
  <si>
    <t>https://ebird.org/checklist/S165547451</t>
  </si>
  <si>
    <t>1:33 PM</t>
  </si>
  <si>
    <t>2 hr 22 min</t>
  </si>
  <si>
    <t>2 hr 50 min</t>
  </si>
  <si>
    <t>x</t>
  </si>
  <si>
    <t>4:15 PM</t>
  </si>
  <si>
    <t>1 hr 30 min</t>
  </si>
  <si>
    <t>3 hr 52 min</t>
  </si>
  <si>
    <t>https://ebird.org/checklist/S165550884</t>
  </si>
  <si>
    <t>https://ebird.org/checklist/S165087096</t>
  </si>
  <si>
    <t xml:space="preserve">       Outer Islands</t>
  </si>
  <si>
    <t>3 hr 26 min</t>
  </si>
  <si>
    <t>Summary for 2024</t>
  </si>
  <si>
    <t>Route</t>
  </si>
  <si>
    <t>Jakolof &amp; Kasitsna Bay</t>
  </si>
  <si>
    <t>Cohen, Yukon, &amp; Hesketh</t>
  </si>
  <si>
    <t>Mallard to China Poot Bay</t>
  </si>
  <si>
    <t>Homer Spit</t>
  </si>
  <si>
    <t>Ducks</t>
  </si>
  <si>
    <t>Others</t>
  </si>
  <si>
    <t>see Bruce</t>
  </si>
  <si>
    <t>Kachemak Bay 2024 Sea Duck Survey Summary by Route Averages</t>
  </si>
  <si>
    <t>Kachemak Bay 2024 Sea Duck Survey Summary by Route Averages without Glacier Spit-China Poot Bay</t>
  </si>
  <si>
    <t>Saturday 3/15/2025</t>
  </si>
  <si>
    <t xml:space="preserve">Tides: Low tide of -0.5 ft. at 10:06 AM </t>
  </si>
  <si>
    <t>Weather based on NOAA Homer Airport report; https://forecast.weather.gov/data/obhistory/PAHO.html</t>
  </si>
  <si>
    <r>
      <t>9:53 am: Overcast, winds NE at 5 mph, temp. at 33</t>
    </r>
    <r>
      <rPr>
        <sz val="11"/>
        <color theme="1"/>
        <rFont val="Calibri"/>
        <family val="2"/>
      </rPr>
      <t>°</t>
    </r>
    <r>
      <rPr>
        <sz val="11"/>
        <color theme="1"/>
        <rFont val="Calibri"/>
        <family val="2"/>
        <scheme val="minor"/>
      </rPr>
      <t xml:space="preserve"> F</t>
    </r>
  </si>
  <si>
    <t>Jim</t>
  </si>
  <si>
    <t>Kachemak Bay Sea Duck Survey - 2025</t>
  </si>
  <si>
    <t>2 hr 15 mn</t>
  </si>
  <si>
    <t>Kittlitz's Murrelet</t>
  </si>
  <si>
    <t>https://ebird.org/checklist/S218916535</t>
  </si>
  <si>
    <t>https://ebird.org/checklist/S218937557</t>
  </si>
  <si>
    <t>11:43:00 AM</t>
  </si>
  <si>
    <t>https://ebird.org/checklist/S218916090</t>
  </si>
  <si>
    <t>https://ebird.org/checklist/S218776213</t>
  </si>
  <si>
    <t xml:space="preserve">9:11 AM </t>
  </si>
  <si>
    <t>1hr 48 mn</t>
  </si>
  <si>
    <t>9:31 AM</t>
  </si>
  <si>
    <t>https://ebird.org/checklist/S218916752</t>
  </si>
  <si>
    <t>https://ebird.org/checklist/S218916946</t>
  </si>
  <si>
    <t>11:58 AM</t>
  </si>
  <si>
    <t>11:02 AM</t>
  </si>
  <si>
    <t>murrelet sp.</t>
  </si>
  <si>
    <t>American Herring Gull</t>
  </si>
  <si>
    <t>https://ebird.org/checklist/S218916813</t>
  </si>
  <si>
    <t>12:37 PM</t>
  </si>
  <si>
    <t>20 min</t>
  </si>
  <si>
    <t>https://ebird.org/checklist/S218916891</t>
  </si>
  <si>
    <t>1hr 40 mn</t>
  </si>
  <si>
    <t>Black Oystercatcher</t>
  </si>
  <si>
    <t>9:24 AM</t>
  </si>
  <si>
    <t>10:28 AM</t>
  </si>
  <si>
    <t>37 mn</t>
  </si>
  <si>
    <t>See total</t>
  </si>
  <si>
    <t>https://ebird.org/checklist/S218916618</t>
  </si>
  <si>
    <t>https://ebird.org/checklist/S218998906</t>
  </si>
  <si>
    <t>https://ebird.org/checklist/S218918230</t>
  </si>
  <si>
    <t>9:01 AM</t>
  </si>
  <si>
    <t xml:space="preserve">       Hesketh Island</t>
  </si>
  <si>
    <t>10:19 AM</t>
  </si>
  <si>
    <t>59 mn</t>
  </si>
  <si>
    <t>see total</t>
  </si>
  <si>
    <t>9:20 AM</t>
  </si>
  <si>
    <t>Lesser Scaup</t>
  </si>
  <si>
    <t>https://ebird.org/checklist/S218750248</t>
  </si>
  <si>
    <t>https://ebird.org/checklist/S218962023</t>
  </si>
  <si>
    <t>https://ebird.org/checklist/S218703906</t>
  </si>
  <si>
    <t>9:34 AM</t>
  </si>
  <si>
    <t>https://ebird.org/checklist/S218918266</t>
  </si>
  <si>
    <t>https://ebird.org/checklist/S218732482</t>
  </si>
  <si>
    <t>9:00 AM</t>
  </si>
  <si>
    <t>5 hr</t>
  </si>
  <si>
    <t>East Side</t>
  </si>
  <si>
    <t>West Side</t>
  </si>
  <si>
    <t>Rock Sandpiper</t>
  </si>
  <si>
    <t>Kachemak Bay; Homer Spit</t>
  </si>
  <si>
    <t>1:00 PM</t>
  </si>
  <si>
    <t>Millers</t>
  </si>
  <si>
    <t>Landing</t>
  </si>
  <si>
    <t>1:30 PM</t>
  </si>
  <si>
    <t>45 mn</t>
  </si>
  <si>
    <t>Stationary</t>
  </si>
  <si>
    <t>https://ebird.org/checklist/S218916368</t>
  </si>
  <si>
    <t>https://ebird.org/checklist/S218975923</t>
  </si>
  <si>
    <t>https://ebird.org/checklist/S218918254</t>
  </si>
  <si>
    <t>Summary for 2025</t>
  </si>
  <si>
    <t>Kachemak Bay 2025 Sea Duck Survey Summary by Route Averages</t>
  </si>
  <si>
    <t>Mallard to</t>
  </si>
  <si>
    <t>Kachemak Bay 2025 Sea Duck Survey Summary by Route Averages without Mallard to-China Poot Bay</t>
  </si>
  <si>
    <t>The Mallard to China Poot route wasn't done the first survey. Leaving it out permits a more direct comparison with first survey</t>
  </si>
  <si>
    <t>Saturday 3/19/2022</t>
  </si>
  <si>
    <t>Tides: Low tide of -1.7 ft. at 10:07 am.</t>
  </si>
  <si>
    <t>Weather based on NOAA Homer Airport reports (http://w1.weather.gov/obhistory/PAHO.html)</t>
  </si>
  <si>
    <r>
      <t>9:00 am; Clear, winds E at 3 mph, temp. at 25</t>
    </r>
    <r>
      <rPr>
        <sz val="11"/>
        <color theme="1"/>
        <rFont val="Calibri"/>
        <family val="2"/>
      </rPr>
      <t>°</t>
    </r>
    <r>
      <rPr>
        <sz val="11"/>
        <color theme="1"/>
        <rFont val="Calibri"/>
        <family val="2"/>
        <scheme val="minor"/>
      </rPr>
      <t xml:space="preserve"> F</t>
    </r>
  </si>
  <si>
    <r>
      <t>1:00 pm; Clear, winds E at 3 mph, temp. at 38</t>
    </r>
    <r>
      <rPr>
        <sz val="11"/>
        <color theme="1"/>
        <rFont val="Calibri"/>
        <family val="2"/>
      </rPr>
      <t>°</t>
    </r>
    <r>
      <rPr>
        <sz val="11"/>
        <color theme="1"/>
        <rFont val="Calibri"/>
        <family val="2"/>
        <scheme val="minor"/>
      </rPr>
      <t xml:space="preserve"> F</t>
    </r>
  </si>
  <si>
    <t>Scott's Boat</t>
  </si>
  <si>
    <t>Monica's Boat</t>
  </si>
  <si>
    <t>1h. 10 m.</t>
  </si>
  <si>
    <t>1 h. 24 m.</t>
  </si>
  <si>
    <t>2 h.  7 m.</t>
  </si>
  <si>
    <t>https://ebird.org/checklist/S105193060</t>
  </si>
  <si>
    <t>https://ebird.org/ak/checklist/S105406101</t>
  </si>
  <si>
    <t>https://ebird.org/checklist/S105235994</t>
  </si>
  <si>
    <t>https://ebird.org/ak/checklist/S105388454</t>
  </si>
  <si>
    <t>Dave's Boat</t>
  </si>
  <si>
    <t>Curt's Boat</t>
  </si>
  <si>
    <t>Head Bay</t>
  </si>
  <si>
    <t>12:10</t>
  </si>
  <si>
    <t>2 h.</t>
  </si>
  <si>
    <t>55 m.</t>
  </si>
  <si>
    <t>1 h. 38 m.</t>
  </si>
  <si>
    <t>2 h. 48 m.</t>
  </si>
  <si>
    <t>18 m.</t>
  </si>
  <si>
    <t>I h. 30 m.</t>
  </si>
  <si>
    <t>https://ebird.org/checklist/S105370437</t>
  </si>
  <si>
    <t>https://ebird.org/ak/checklist/S105430728</t>
  </si>
  <si>
    <t>https://ebird.org/checklist/S105370441</t>
  </si>
  <si>
    <t>https://ebird.org/ak/checklist/S105430710</t>
  </si>
  <si>
    <t>https://ebird.org/checklist/S105370443</t>
  </si>
  <si>
    <t>https://ebird.org/ak/checklist/S105430659</t>
  </si>
  <si>
    <t>On Foot</t>
  </si>
  <si>
    <r>
      <rPr>
        <b/>
        <sz val="11"/>
        <color theme="1"/>
        <rFont val="Calibri"/>
        <family val="2"/>
        <scheme val="minor"/>
      </rPr>
      <t>Jim's Boa</t>
    </r>
    <r>
      <rPr>
        <sz val="11"/>
        <color theme="1"/>
        <rFont val="Calibri"/>
        <family val="2"/>
        <scheme val="minor"/>
      </rPr>
      <t>t</t>
    </r>
  </si>
  <si>
    <t>9:36</t>
  </si>
  <si>
    <t>1:54</t>
  </si>
  <si>
    <t>2 h. 7 m.</t>
  </si>
  <si>
    <t>1 h. 18 m.</t>
  </si>
  <si>
    <t>Average based on Jim's Boat</t>
  </si>
  <si>
    <t>https://ebird.org/checklist/S105163471</t>
  </si>
  <si>
    <t>https://ebird.org/checklist/S105179370</t>
  </si>
  <si>
    <t>Debbie's Boat</t>
  </si>
  <si>
    <t>1 h. 29 m.</t>
  </si>
  <si>
    <t>Other species not recorded</t>
  </si>
  <si>
    <t>https://ebird.org/checklist/S105718805</t>
  </si>
  <si>
    <t>Penelope's  Boat</t>
  </si>
  <si>
    <t>Greg's Boat</t>
  </si>
  <si>
    <t>9:35</t>
  </si>
  <si>
    <t>9:16</t>
  </si>
  <si>
    <t>2 h. 50 m.</t>
  </si>
  <si>
    <t>3 h. 32 m.</t>
  </si>
  <si>
    <t>loons sp.</t>
  </si>
  <si>
    <t>https://ebird.org/checklist/S105324320</t>
  </si>
  <si>
    <t>https://ebird.org/ak/checklist/S105175236</t>
  </si>
  <si>
    <t>Louie's Boat</t>
  </si>
  <si>
    <t>9:43</t>
  </si>
  <si>
    <t>2 h. 53 m.</t>
  </si>
  <si>
    <t>https://ebird.org/checklist/S105345684</t>
  </si>
  <si>
    <t>1:00</t>
  </si>
  <si>
    <t>https://ebird.org/ak/checklist/S105180778</t>
  </si>
  <si>
    <t>Kachemak Bay 2023 Sea Duck Survey</t>
  </si>
  <si>
    <t>Saturday 3/11/2023</t>
  </si>
  <si>
    <t>Tides: Low tide of 0.04 ft. at 10:40 am.</t>
  </si>
  <si>
    <r>
      <t>9:53 am: Clear, winds NE at 7 mph, temp. at 27</t>
    </r>
    <r>
      <rPr>
        <sz val="11"/>
        <color theme="1"/>
        <rFont val="Calibri"/>
        <family val="2"/>
      </rPr>
      <t>°</t>
    </r>
    <r>
      <rPr>
        <sz val="11"/>
        <color theme="1"/>
        <rFont val="Calibri"/>
        <family val="2"/>
        <scheme val="minor"/>
      </rPr>
      <t xml:space="preserve"> F</t>
    </r>
  </si>
  <si>
    <r>
      <t>1:53 pm: Clear, winds calm, temp. at 36</t>
    </r>
    <r>
      <rPr>
        <sz val="11"/>
        <color theme="1"/>
        <rFont val="Calibri"/>
        <family val="2"/>
      </rPr>
      <t>°</t>
    </r>
    <r>
      <rPr>
        <sz val="11"/>
        <color theme="1"/>
        <rFont val="Calibri"/>
        <family val="2"/>
        <scheme val="minor"/>
      </rPr>
      <t xml:space="preserve"> F</t>
    </r>
  </si>
  <si>
    <t>1 h. 11 m.</t>
  </si>
  <si>
    <t>3 h. 11 m.</t>
  </si>
  <si>
    <t>3 h. 33 m.</t>
  </si>
  <si>
    <t>https://ebird.org/checklist/S130717050</t>
  </si>
  <si>
    <t>https://ebird.org/checklist/S130717049</t>
  </si>
  <si>
    <t>https://ebird.org/checklist/S131014223</t>
  </si>
  <si>
    <t xml:space="preserve">             Totals</t>
  </si>
  <si>
    <t>2 h. 14 m.</t>
  </si>
  <si>
    <t>2 h. 26 m.</t>
  </si>
  <si>
    <t>1 h. 49 m.</t>
  </si>
  <si>
    <t xml:space="preserve">2 h. 1 m. </t>
  </si>
  <si>
    <t xml:space="preserve">4 h. 3 m. </t>
  </si>
  <si>
    <t>4 h. 27 m.</t>
  </si>
  <si>
    <t>Herring Gull</t>
  </si>
  <si>
    <t>https://ebird.org/checklist/S130717056</t>
  </si>
  <si>
    <t>https://ebird.org/checklist/S130717057</t>
  </si>
  <si>
    <t>https://ebird.org/checklist/S130717048</t>
  </si>
  <si>
    <t>https://ebird.org/checklist/S130717047</t>
  </si>
  <si>
    <t>2:03</t>
  </si>
  <si>
    <t>21 m</t>
  </si>
  <si>
    <t>https://ebird.org/checklist/S130717054</t>
  </si>
  <si>
    <t>1 h. 12 m.</t>
  </si>
  <si>
    <t xml:space="preserve">1 h. </t>
  </si>
  <si>
    <t xml:space="preserve">gull sp. </t>
  </si>
  <si>
    <t>https://ebird.org/checklist/email?subID=S130717053</t>
  </si>
  <si>
    <t>https://ebird.org/checklist/S130812970</t>
  </si>
  <si>
    <t xml:space="preserve">         Outside Islands</t>
  </si>
  <si>
    <t xml:space="preserve">            Totals</t>
  </si>
  <si>
    <t>1 h. 19 m.</t>
  </si>
  <si>
    <t>58 m</t>
  </si>
  <si>
    <t>57 m.</t>
  </si>
  <si>
    <t>1 h. 34 m.</t>
  </si>
  <si>
    <t>2 h. 16 m</t>
  </si>
  <si>
    <t xml:space="preserve">2 h. 32 m. </t>
  </si>
  <si>
    <t xml:space="preserve">Bruce </t>
  </si>
  <si>
    <t>https://ebird.org/checklist/S130717055</t>
  </si>
  <si>
    <t>https://ebird.org/checklist/S130717052</t>
  </si>
  <si>
    <t>https://ebird.org/checklist/S130812978</t>
  </si>
  <si>
    <t>https://ebird.org/checklist/S130812954</t>
  </si>
  <si>
    <t>3 h. 35 m.</t>
  </si>
  <si>
    <t>3 h. 22 m.</t>
  </si>
  <si>
    <t>https://ebird.org/checklist/S130694697</t>
  </si>
  <si>
    <t>https://ebird.org/ak/checklist/email?subID=S130774557</t>
  </si>
  <si>
    <t>3 h. 30 m.</t>
  </si>
  <si>
    <t xml:space="preserve">loon sp. </t>
  </si>
  <si>
    <t>Short-eared Owl</t>
  </si>
  <si>
    <t>https://ebird.org/ak/checklist/email?subID=S130717051</t>
  </si>
  <si>
    <t>Species Analysis</t>
  </si>
  <si>
    <t>Scotts Boat</t>
  </si>
  <si>
    <t>Nancy's Boat</t>
  </si>
  <si>
    <t>Highest</t>
  </si>
  <si>
    <t>Report 1</t>
  </si>
  <si>
    <t>Report 2</t>
  </si>
  <si>
    <t>Report 3</t>
  </si>
  <si>
    <t>Report 4</t>
  </si>
  <si>
    <t>South Side</t>
  </si>
  <si>
    <t>Head of Bay</t>
  </si>
  <si>
    <t>North Side</t>
  </si>
  <si>
    <t>Alan's Boat</t>
  </si>
  <si>
    <t>47 min.</t>
  </si>
  <si>
    <t>1 hr. 5 min.</t>
  </si>
  <si>
    <t>45 min.</t>
  </si>
  <si>
    <t>1 hr. 12 min.</t>
  </si>
  <si>
    <t xml:space="preserve">3 hr. 49 min. </t>
  </si>
  <si>
    <t>Steve's Boat</t>
  </si>
  <si>
    <t>Gary's Boat</t>
  </si>
  <si>
    <t>Penelope's Boat</t>
  </si>
  <si>
    <t>Waterfowl</t>
  </si>
  <si>
    <t>Grebes</t>
  </si>
  <si>
    <t>Alcids</t>
  </si>
  <si>
    <t>Gulls, Terns, and Skimmers</t>
  </si>
  <si>
    <t>Gulls sp,</t>
  </si>
  <si>
    <t>Loons</t>
  </si>
  <si>
    <t>Mew Gull</t>
  </si>
  <si>
    <t>Cormorants</t>
  </si>
  <si>
    <t>Hawks, and Allies</t>
  </si>
  <si>
    <t>Jays, Magpies, Crows, and Ravens</t>
  </si>
  <si>
    <t>Northwestern Crow</t>
  </si>
  <si>
    <t>https://ebird.org/checklist/S82717330</t>
  </si>
  <si>
    <t>https://ebird.org/checklist/S82718216</t>
  </si>
  <si>
    <t>https://ebird.org/checklist/S82757832</t>
  </si>
  <si>
    <t>https://ebird.org/checklist/S82759590</t>
  </si>
  <si>
    <t>Tutka Bay and Litle Tutka Bay</t>
  </si>
  <si>
    <t xml:space="preserve">Tutka Bay </t>
  </si>
  <si>
    <t>North Shore</t>
  </si>
  <si>
    <t>NS Subtotal</t>
  </si>
  <si>
    <t>South Shore</t>
  </si>
  <si>
    <t>SS Subtotal</t>
  </si>
  <si>
    <t>Time Start</t>
  </si>
  <si>
    <t>10:17- 1:25</t>
  </si>
  <si>
    <t>End 1:55</t>
  </si>
  <si>
    <t>Time  Start</t>
  </si>
  <si>
    <t>Time Spent</t>
  </si>
  <si>
    <t>30 min.</t>
  </si>
  <si>
    <t xml:space="preserve">30 min. </t>
  </si>
  <si>
    <t>38 min.</t>
  </si>
  <si>
    <t>1 hr. 38 min.</t>
  </si>
  <si>
    <t>25 min.</t>
  </si>
  <si>
    <t>35 min.</t>
  </si>
  <si>
    <t>1 hr. 30 min.</t>
  </si>
  <si>
    <t>3 hr. 8 min.</t>
  </si>
  <si>
    <t>1 hr. 53 min.</t>
  </si>
  <si>
    <t>1 hr. 17 min.</t>
  </si>
  <si>
    <t>3 hr. 10 min.</t>
  </si>
  <si>
    <t>14 min.</t>
  </si>
  <si>
    <t>1.01 miles</t>
  </si>
  <si>
    <t>Loon sp.</t>
  </si>
  <si>
    <t>Cormorant sp.</t>
  </si>
  <si>
    <t>https://ebird.org/checklist/S82782305</t>
  </si>
  <si>
    <t>https://ebird.org/checklist/S82782801</t>
  </si>
  <si>
    <t>https://ebird.org/checklist/S82707515</t>
  </si>
  <si>
    <t>https://ebird.org/checklist/S82707338</t>
  </si>
  <si>
    <t>https://ebird.org/checklist/S82719300</t>
  </si>
  <si>
    <t xml:space="preserve">Little </t>
  </si>
  <si>
    <t>Kasitsna Bay</t>
  </si>
  <si>
    <t>10:14-11:42</t>
  </si>
  <si>
    <t>50 min.</t>
  </si>
  <si>
    <t>4 min.</t>
  </si>
  <si>
    <t>20 min.</t>
  </si>
  <si>
    <t>8 min</t>
  </si>
  <si>
    <t>1 hr. 22 min.</t>
  </si>
  <si>
    <t>https://ebird.org/checklist/S82709100</t>
  </si>
  <si>
    <t>Kasitsna</t>
  </si>
  <si>
    <t>https://ebird.org/checklist/S82712271</t>
  </si>
  <si>
    <t>https://ebird.org/atlasnz/checklist/S82709180</t>
  </si>
  <si>
    <t>https://ebird.org/checklist/S82709092</t>
  </si>
  <si>
    <t>60 Foot Rock, Cohen, Yukon, and Hesketh Islands</t>
  </si>
  <si>
    <t>North - South</t>
  </si>
  <si>
    <t>South-North</t>
  </si>
  <si>
    <t>Penelope Boat</t>
  </si>
  <si>
    <t xml:space="preserve">Round Trip </t>
  </si>
  <si>
    <t>1 hr. 18 min.</t>
  </si>
  <si>
    <t xml:space="preserve">1 hr. 21 min. </t>
  </si>
  <si>
    <t>3 hrs.</t>
  </si>
  <si>
    <t xml:space="preserve">Gull sp. </t>
  </si>
  <si>
    <t xml:space="preserve">Loon sp. </t>
  </si>
  <si>
    <t>North-South</t>
  </si>
  <si>
    <t>https://ebird.org/checklist/S82695982</t>
  </si>
  <si>
    <t>https://ebird.org/checklist/S82830205</t>
  </si>
  <si>
    <t>https://ebird.org/checklist/S82700948</t>
  </si>
  <si>
    <t>NA</t>
  </si>
  <si>
    <t>Kachemak Bay Sea Duck Survey Summaries</t>
  </si>
  <si>
    <t>Totals by species and year for Sadie Cove, Tutka Bay, Little Tutka Bay, Jakalof/Kasitsna, and Islands</t>
  </si>
  <si>
    <t>Totals by species and year for Mallard Bay to China Poot Bay</t>
  </si>
  <si>
    <t>Summary for 2022</t>
  </si>
  <si>
    <t>Louie</t>
  </si>
  <si>
    <t xml:space="preserve">Mallard Bay </t>
  </si>
  <si>
    <t>Totals by species and year for Sadie Cove, Tutka Bay, Little Tutka Bay, Jakalof/Kasitsna, Islands, and Mallard Bay to China Poot Bay</t>
  </si>
  <si>
    <t>Eurasian Wigeon</t>
  </si>
  <si>
    <t>Eurasion Wigeon</t>
  </si>
  <si>
    <t>Summary for 2023</t>
  </si>
  <si>
    <t>Kachemak Bay 2023 Sea Duck Survey Summary by Route Averages without Mallard Bay to China Poot Bay</t>
  </si>
  <si>
    <t>The Mallard Bat to China Poot route wasn't done the first survey. Leaving it out permits a more direct comparison with first survey</t>
  </si>
  <si>
    <t>Kachemak Bay 2023 Sea Duck Survey by Route Averages</t>
  </si>
  <si>
    <t>Kachemak Bay 2024 Sea Duck Survey Summary by Route Averages without Mallard Bay to China Poot Bay</t>
  </si>
  <si>
    <t xml:space="preserve">Average Duck Count by Route and Year </t>
  </si>
  <si>
    <t>Total minus Mallard to China Poot</t>
  </si>
  <si>
    <t>Total for all six routes</t>
  </si>
  <si>
    <t>Mallard Bay to China Poot Bay observations not included since we didn't survey it last year.</t>
  </si>
  <si>
    <t>Summary for 2021</t>
  </si>
  <si>
    <t>The Mallard Bay -China Poot route wasn't done the first survey. Leaving it out permits a more direct comparison with first survey</t>
  </si>
  <si>
    <t>Mallard Bay to China Poot route not included in 2021 survey</t>
  </si>
  <si>
    <t>For more details (such as GPS trackings and bird photos) see eBird checklists which are given at the bottom of each report.</t>
  </si>
  <si>
    <t>2 hr. 15 mn</t>
  </si>
  <si>
    <t>2 hr. 12 mn</t>
  </si>
  <si>
    <t>2 hr. 11 mn</t>
  </si>
  <si>
    <t>2 hr. 6 mn</t>
  </si>
  <si>
    <t>4 hr. 26 mn</t>
  </si>
  <si>
    <t>4 hr. 18 mn</t>
  </si>
  <si>
    <t>2 hr. 3 mn</t>
  </si>
  <si>
    <t>1 hr. 33 mn</t>
  </si>
  <si>
    <t>1 hr. 53 mn</t>
  </si>
  <si>
    <r>
      <rPr>
        <sz val="11"/>
        <color rgb="FF2E261F"/>
        <rFont val="Calibri"/>
        <family val="2"/>
        <scheme val="minor"/>
      </rPr>
      <t>3 hr. 21 mn</t>
    </r>
    <r>
      <rPr>
        <sz val="14"/>
        <color rgb="FF2E261F"/>
        <rFont val="Segoe UI"/>
        <family val="2"/>
      </rPr>
      <t xml:space="preserve"> </t>
    </r>
  </si>
  <si>
    <t>3 hr. 57 mn</t>
  </si>
  <si>
    <t>1 hr. 4 mn</t>
  </si>
  <si>
    <t>1 hr. 41 mn</t>
  </si>
  <si>
    <t>1 hr. 7 mn</t>
  </si>
  <si>
    <t>2 hr. 35 mn</t>
  </si>
  <si>
    <t>3 hr. 39 mn</t>
  </si>
  <si>
    <t>3 hr. 35 mn</t>
  </si>
  <si>
    <t xml:space="preserve">The purpose of these observations is to provide supplementary data about the presence of waterfowl in the Home Spit area, which is not covered by the Sea Duck Survey </t>
  </si>
  <si>
    <t>Unlike the south side of Kachemak Bay, waterfowl are not hunted in the Spit area because it is within Homer city limits. Hence waterfowl here are more tolerant of human disturbance.</t>
  </si>
  <si>
    <t xml:space="preserve">Waterfowl that overwinter near the Spit probably stay on the north side of the Bay except when  Mud Bay becomes iced over,  which happens annually for varying lengths of time.   </t>
  </si>
  <si>
    <t>For more details (such as GPS tracking's and bird photos) see eBird checklists which are given at the bottom of each report.</t>
  </si>
  <si>
    <t>For more details (such as GPS tracking's, photos, etc.) see eBird checklists which are given at the bottom of each report.</t>
  </si>
  <si>
    <t xml:space="preserve">Observers </t>
  </si>
  <si>
    <t>Jakolof/Kasitsna</t>
  </si>
  <si>
    <t>Jakolof Bay to Kasitsna Bay</t>
  </si>
  <si>
    <t xml:space="preserve">Jakolof to </t>
  </si>
  <si>
    <t>Jakolof Bay</t>
  </si>
  <si>
    <t>Little Jakolof</t>
  </si>
  <si>
    <t>Jakolof-Kasitsna</t>
  </si>
  <si>
    <t>Mallard to China Poot</t>
  </si>
  <si>
    <t>DRAFT</t>
  </si>
  <si>
    <t>Note: Average for Mallard to China Poot based on 4 years</t>
  </si>
  <si>
    <t>Average refers to the average duck count between two boats doing duplicate surveys at the same time on the same route</t>
  </si>
  <si>
    <t>Note: In order to not have hafl a duck, counts were rouded up which maeks for some sligh differences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</si>
</sst>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0.0"/>
    <numFmt numFmtId="167" formatCode="_(* #,##0.0000000000000000000_);_(* \(#,##0.0000000000000000000\);_(* &quot;-&quot;??_);_(@_)"/>
    <numFmt numFmtId="168" formatCode="_(* #,##0.0_);_(* \(#,##0.0\);_(* &quot;-&quot;?_);_(@_)"/>
  </numFmts>
  <fonts count="31"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
      <u/>
      <sz val="11"/>
      <color theme="10"/>
      <name val="Calibri"/>
      <family val="2"/>
      <scheme val="minor"/>
    </font>
    <font>
      <sz val="12"/>
      <color rgb="FF222222"/>
      <name val="Arial"/>
      <family val="2"/>
    </font>
    <font>
      <sz val="9"/>
      <color theme="1"/>
      <name val="Arial"/>
      <family val="2"/>
    </font>
    <font>
      <sz val="11"/>
      <color rgb="FF222222"/>
      <name val="Calibri"/>
      <family val="2"/>
      <scheme val="minor"/>
    </font>
    <font>
      <sz val="12"/>
      <color rgb="FF222222"/>
      <name val="Calibri"/>
      <family val="2"/>
      <scheme val="minor"/>
    </font>
    <font>
      <sz val="11"/>
      <name val="Calibri"/>
      <family val="2"/>
    </font>
    <font>
      <b/>
      <u/>
      <sz val="11"/>
      <color theme="10"/>
      <name val="Calibri"/>
      <family val="2"/>
      <scheme val="minor"/>
    </font>
    <font>
      <b/>
      <sz val="11"/>
      <color rgb="FF222222"/>
      <name val="Calibri"/>
      <family val="2"/>
      <scheme val="minor"/>
    </font>
    <font>
      <sz val="11"/>
      <name val="Calibri"/>
      <family val="2"/>
      <scheme val="minor"/>
    </font>
    <font>
      <sz val="14"/>
      <color rgb="FF2E261F"/>
      <name val="Segoe UI"/>
      <family val="2"/>
    </font>
    <font>
      <sz val="11"/>
      <color rgb="FF2E261F"/>
      <name val="Calibri"/>
      <family val="2"/>
    </font>
    <font>
      <sz val="11"/>
      <color rgb="FF2E261F"/>
      <name val="Calibri"/>
      <family val="2"/>
      <scheme val="minor"/>
    </font>
    <font>
      <sz val="11"/>
      <color rgb="FF000000"/>
      <name val="Calibri"/>
      <family val="2"/>
    </font>
    <font>
      <b/>
      <sz val="11"/>
      <name val="Calibri"/>
      <family val="2"/>
      <scheme val="minor"/>
    </font>
    <font>
      <sz val="11"/>
      <color rgb="FF222222"/>
      <name val="Calibri"/>
      <family val="2"/>
    </font>
    <font>
      <sz val="12"/>
      <color rgb="FF222222"/>
      <name val="Calibri"/>
      <family val="2"/>
    </font>
    <font>
      <u/>
      <sz val="11"/>
      <color theme="1"/>
      <name val="Calibri"/>
      <family val="2"/>
      <scheme val="minor"/>
    </font>
    <font>
      <sz val="12"/>
      <color rgb="FF646464"/>
      <name val="Segoe UI"/>
      <family val="2"/>
    </font>
    <font>
      <b/>
      <sz val="12"/>
      <color rgb="FFFFFFFF"/>
      <name val="Times New Roman"/>
      <family val="1"/>
    </font>
    <font>
      <b/>
      <sz val="7.5"/>
      <color rgb="FF212121"/>
      <name val="Segoe UI"/>
      <family val="2"/>
    </font>
    <font>
      <b/>
      <sz val="12"/>
      <color rgb="FF212121"/>
      <name val="Segoe UI"/>
      <family val="2"/>
    </font>
    <font>
      <sz val="12"/>
      <color theme="1"/>
      <name val="Times New Roman"/>
      <family val="1"/>
    </font>
    <font>
      <sz val="12"/>
      <color rgb="FF212121"/>
      <name val="Segoe UI"/>
      <family val="2"/>
    </font>
    <font>
      <b/>
      <sz val="18"/>
      <color theme="1"/>
      <name val="Segoe UI"/>
      <family val="2"/>
    </font>
    <font>
      <b/>
      <sz val="12"/>
      <color theme="1"/>
      <name val="Times New Roman"/>
      <family val="1"/>
    </font>
    <font>
      <b/>
      <u/>
      <sz val="11"/>
      <color rgb="FFC00000"/>
      <name val="Calibri"/>
      <family val="2"/>
      <scheme val="minor"/>
    </font>
    <font>
      <b/>
      <u/>
      <sz val="11"/>
      <color theme="1"/>
      <name val="Calibri"/>
      <family val="2"/>
      <scheme val="minor"/>
    </font>
  </fonts>
  <fills count="3">
    <fill>
      <patternFill patternType="none"/>
    </fill>
    <fill>
      <patternFill patternType="gray125"/>
    </fill>
    <fill>
      <patternFill patternType="solid">
        <fgColor rgb="FFF5F5F5"/>
        <bgColor indexed="64"/>
      </patternFill>
    </fill>
  </fills>
  <borders count="9">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65">
    <xf numFmtId="0" fontId="0" fillId="0" borderId="0" xfId="0"/>
    <xf numFmtId="0" fontId="1" fillId="0" borderId="0" xfId="0" applyFont="1"/>
    <xf numFmtId="15" fontId="0" fillId="0" borderId="0" xfId="0" applyNumberFormat="1" applyAlignment="1">
      <alignment horizontal="left"/>
    </xf>
    <xf numFmtId="18" fontId="0" fillId="0" borderId="0" xfId="0" applyNumberFormat="1"/>
    <xf numFmtId="0" fontId="1" fillId="0" borderId="0" xfId="0" applyFont="1" applyAlignment="1">
      <alignment horizontal="center"/>
    </xf>
    <xf numFmtId="164" fontId="0" fillId="0" borderId="0" xfId="1" applyNumberFormat="1" applyFont="1"/>
    <xf numFmtId="165" fontId="0" fillId="0" borderId="0" xfId="1" applyNumberFormat="1" applyFont="1"/>
    <xf numFmtId="165" fontId="0" fillId="0" borderId="0" xfId="1" applyNumberFormat="1" applyFont="1" applyAlignment="1">
      <alignment horizontal="right"/>
    </xf>
    <xf numFmtId="165" fontId="1" fillId="0" borderId="0" xfId="1" applyNumberFormat="1" applyFont="1" applyAlignment="1"/>
    <xf numFmtId="165" fontId="0" fillId="0" borderId="0" xfId="1" quotePrefix="1" applyNumberFormat="1" applyFont="1" applyAlignment="1">
      <alignment horizontal="right"/>
    </xf>
    <xf numFmtId="0" fontId="1" fillId="0" borderId="0" xfId="0" applyFont="1" applyAlignment="1">
      <alignment horizontal="right" vertical="center"/>
    </xf>
    <xf numFmtId="0" fontId="4" fillId="0" borderId="0" xfId="2" applyAlignment="1">
      <alignment vertical="center"/>
    </xf>
    <xf numFmtId="165" fontId="0" fillId="0" borderId="0" xfId="1" applyNumberFormat="1" applyFont="1" applyAlignment="1">
      <alignment horizontal="left"/>
    </xf>
    <xf numFmtId="0" fontId="0" fillId="0" borderId="1" xfId="0" applyBorder="1"/>
    <xf numFmtId="0" fontId="0" fillId="0" borderId="3" xfId="0" applyBorder="1"/>
    <xf numFmtId="0" fontId="1" fillId="0" borderId="2" xfId="0" applyFont="1" applyBorder="1" applyAlignment="1">
      <alignment horizontal="center"/>
    </xf>
    <xf numFmtId="165" fontId="1" fillId="0" borderId="0" xfId="1" applyNumberFormat="1" applyFont="1"/>
    <xf numFmtId="165" fontId="1" fillId="0" borderId="1" xfId="1" applyNumberFormat="1" applyFont="1" applyBorder="1"/>
    <xf numFmtId="0" fontId="1" fillId="0" borderId="3" xfId="0" applyFont="1" applyBorder="1"/>
    <xf numFmtId="165" fontId="0" fillId="0" borderId="2" xfId="1" applyNumberFormat="1" applyFont="1" applyBorder="1"/>
    <xf numFmtId="165" fontId="0" fillId="0" borderId="0" xfId="0" applyNumberFormat="1"/>
    <xf numFmtId="0" fontId="0" fillId="0" borderId="2" xfId="0" applyBorder="1"/>
    <xf numFmtId="164" fontId="0" fillId="0" borderId="2" xfId="1" applyNumberFormat="1" applyFont="1" applyBorder="1"/>
    <xf numFmtId="0" fontId="1" fillId="0" borderId="2" xfId="0" applyFont="1" applyBorder="1"/>
    <xf numFmtId="165" fontId="0" fillId="0" borderId="0" xfId="1" applyNumberFormat="1" applyFont="1" applyBorder="1"/>
    <xf numFmtId="0" fontId="1" fillId="0" borderId="1" xfId="0" applyFont="1" applyBorder="1"/>
    <xf numFmtId="164" fontId="0" fillId="0" borderId="0" xfId="1" applyNumberFormat="1" applyFont="1" applyAlignment="1">
      <alignment horizontal="right"/>
    </xf>
    <xf numFmtId="43" fontId="0" fillId="0" borderId="0" xfId="1" applyFont="1"/>
    <xf numFmtId="166" fontId="0" fillId="0" borderId="0" xfId="0" applyNumberFormat="1"/>
    <xf numFmtId="0" fontId="0" fillId="0" borderId="0" xfId="0" applyAlignment="1">
      <alignment horizontal="center"/>
    </xf>
    <xf numFmtId="165" fontId="0" fillId="0" borderId="0" xfId="0" applyNumberFormat="1" applyAlignment="1">
      <alignment horizontal="center"/>
    </xf>
    <xf numFmtId="164" fontId="0" fillId="0" borderId="0" xfId="0" applyNumberFormat="1"/>
    <xf numFmtId="0" fontId="5" fillId="0" borderId="0" xfId="0" applyFont="1"/>
    <xf numFmtId="165" fontId="1" fillId="0" borderId="0" xfId="1" applyNumberFormat="1" applyFont="1" applyAlignment="1">
      <alignment horizontal="center"/>
    </xf>
    <xf numFmtId="0" fontId="4" fillId="0" borderId="0" xfId="2"/>
    <xf numFmtId="1" fontId="0" fillId="0" borderId="0" xfId="1" applyNumberFormat="1" applyFont="1"/>
    <xf numFmtId="165" fontId="3" fillId="0" borderId="0" xfId="1" applyNumberFormat="1" applyFont="1"/>
    <xf numFmtId="0" fontId="1" fillId="0" borderId="0" xfId="0" applyFont="1" applyAlignment="1">
      <alignment horizontal="center" vertical="center"/>
    </xf>
    <xf numFmtId="165" fontId="0" fillId="0" borderId="0" xfId="1" applyNumberFormat="1" applyFont="1" applyFill="1" applyBorder="1"/>
    <xf numFmtId="165" fontId="0" fillId="0" borderId="4" xfId="1" applyNumberFormat="1" applyFont="1" applyBorder="1"/>
    <xf numFmtId="0" fontId="1" fillId="0" borderId="0" xfId="0" applyFont="1" applyAlignment="1">
      <alignment horizontal="left"/>
    </xf>
    <xf numFmtId="165" fontId="0" fillId="0" borderId="5" xfId="1" applyNumberFormat="1" applyFont="1" applyBorder="1"/>
    <xf numFmtId="0" fontId="0" fillId="0" borderId="6" xfId="0" applyBorder="1"/>
    <xf numFmtId="20" fontId="6" fillId="2" borderId="0" xfId="0" applyNumberFormat="1" applyFont="1" applyFill="1" applyAlignment="1">
      <alignment horizontal="right" vertical="center" wrapText="1"/>
    </xf>
    <xf numFmtId="0" fontId="7" fillId="0" borderId="0" xfId="0" applyFont="1"/>
    <xf numFmtId="165" fontId="7" fillId="0" borderId="0" xfId="1" applyNumberFormat="1" applyFont="1"/>
    <xf numFmtId="0" fontId="3" fillId="0" borderId="0" xfId="0" applyFont="1"/>
    <xf numFmtId="165" fontId="0" fillId="0" borderId="0" xfId="1" quotePrefix="1" applyNumberFormat="1" applyFont="1"/>
    <xf numFmtId="18" fontId="0" fillId="0" borderId="0" xfId="0" applyNumberFormat="1" applyAlignment="1">
      <alignment horizontal="center"/>
    </xf>
    <xf numFmtId="18" fontId="7" fillId="0" borderId="0" xfId="0" applyNumberFormat="1" applyFont="1" applyAlignment="1">
      <alignment horizontal="center"/>
    </xf>
    <xf numFmtId="0" fontId="7" fillId="0" borderId="0" xfId="0" applyFont="1" applyAlignment="1">
      <alignment horizontal="center"/>
    </xf>
    <xf numFmtId="165" fontId="0" fillId="0" borderId="0" xfId="1" applyNumberFormat="1" applyFont="1" applyAlignment="1">
      <alignment horizontal="center"/>
    </xf>
    <xf numFmtId="165" fontId="8" fillId="0" borderId="0" xfId="1" applyNumberFormat="1" applyFont="1"/>
    <xf numFmtId="165" fontId="0" fillId="0" borderId="0" xfId="1" quotePrefix="1" applyNumberFormat="1" applyFont="1" applyAlignment="1">
      <alignment horizontal="center"/>
    </xf>
    <xf numFmtId="165" fontId="0" fillId="0" borderId="0" xfId="1" applyNumberFormat="1" applyFont="1" applyAlignment="1"/>
    <xf numFmtId="164" fontId="3" fillId="0" borderId="0" xfId="1" applyNumberFormat="1" applyFont="1"/>
    <xf numFmtId="0" fontId="7" fillId="0" borderId="0" xfId="0" quotePrefix="1" applyFont="1"/>
    <xf numFmtId="0" fontId="9" fillId="0" borderId="0" xfId="0" applyFont="1"/>
    <xf numFmtId="0" fontId="0" fillId="0" borderId="0" xfId="0" quotePrefix="1" applyAlignment="1">
      <alignment horizontal="center"/>
    </xf>
    <xf numFmtId="0" fontId="10" fillId="0" borderId="0" xfId="2" applyFont="1" applyAlignment="1">
      <alignment horizontal="center" vertical="center"/>
    </xf>
    <xf numFmtId="0" fontId="11" fillId="0" borderId="0" xfId="0" applyFont="1" applyAlignment="1">
      <alignment horizontal="center"/>
    </xf>
    <xf numFmtId="0" fontId="8" fillId="0" borderId="0" xfId="0" applyFont="1"/>
    <xf numFmtId="0" fontId="0" fillId="0" borderId="0" xfId="0" quotePrefix="1"/>
    <xf numFmtId="0" fontId="0" fillId="0" borderId="0" xfId="0" applyAlignment="1">
      <alignment horizontal="right"/>
    </xf>
    <xf numFmtId="164" fontId="7" fillId="0" borderId="0" xfId="1" applyNumberFormat="1" applyFont="1"/>
    <xf numFmtId="165" fontId="12" fillId="0" borderId="0" xfId="1" applyNumberFormat="1" applyFont="1"/>
    <xf numFmtId="164" fontId="0" fillId="0" borderId="7" xfId="1" applyNumberFormat="1" applyFont="1" applyBorder="1"/>
    <xf numFmtId="164" fontId="0" fillId="0" borderId="5" xfId="1" applyNumberFormat="1" applyFont="1" applyBorder="1"/>
    <xf numFmtId="165" fontId="1" fillId="0" borderId="2" xfId="1" applyNumberFormat="1" applyFont="1" applyBorder="1"/>
    <xf numFmtId="164" fontId="1" fillId="0" borderId="2" xfId="1" applyNumberFormat="1" applyFont="1" applyBorder="1"/>
    <xf numFmtId="164" fontId="0" fillId="0" borderId="2" xfId="0" applyNumberFormat="1" applyBorder="1"/>
    <xf numFmtId="0" fontId="0" fillId="0" borderId="4" xfId="0" applyBorder="1" applyAlignment="1">
      <alignment horizontal="center"/>
    </xf>
    <xf numFmtId="0" fontId="0" fillId="0" borderId="2" xfId="0" applyBorder="1" applyAlignment="1">
      <alignment horizontal="center"/>
    </xf>
    <xf numFmtId="18" fontId="0" fillId="0" borderId="0" xfId="0" quotePrefix="1" applyNumberFormat="1" applyAlignment="1">
      <alignment horizontal="center"/>
    </xf>
    <xf numFmtId="164" fontId="0" fillId="0" borderId="0" xfId="1" applyNumberFormat="1" applyFont="1" applyAlignment="1"/>
    <xf numFmtId="164" fontId="0" fillId="0" borderId="0" xfId="1" applyNumberFormat="1" applyFont="1" applyAlignment="1">
      <alignment horizontal="center"/>
    </xf>
    <xf numFmtId="0" fontId="13" fillId="0" borderId="0" xfId="0" applyFont="1" applyAlignment="1">
      <alignment horizontal="right" vertical="center" wrapText="1"/>
    </xf>
    <xf numFmtId="0" fontId="13" fillId="0" borderId="0" xfId="0" applyFont="1" applyAlignment="1">
      <alignment horizontal="left" vertical="center" wrapText="1" indent="1"/>
    </xf>
    <xf numFmtId="0" fontId="4" fillId="0" borderId="0" xfId="2" applyAlignment="1">
      <alignment vertical="center" wrapText="1"/>
    </xf>
    <xf numFmtId="165" fontId="3" fillId="0" borderId="0" xfId="1" applyNumberFormat="1" applyFont="1" applyAlignment="1">
      <alignment horizontal="center"/>
    </xf>
    <xf numFmtId="20" fontId="0" fillId="0" borderId="0" xfId="0" quotePrefix="1" applyNumberFormat="1"/>
    <xf numFmtId="165" fontId="14" fillId="0" borderId="0" xfId="0" applyNumberFormat="1" applyFont="1" applyAlignment="1">
      <alignment horizontal="right" vertical="center" wrapText="1"/>
    </xf>
    <xf numFmtId="0" fontId="15" fillId="0" borderId="0" xfId="0" applyFont="1" applyAlignment="1">
      <alignment vertical="center" wrapText="1"/>
    </xf>
    <xf numFmtId="0" fontId="12" fillId="0" borderId="0" xfId="2" applyFont="1" applyAlignment="1">
      <alignment vertical="center" wrapText="1"/>
    </xf>
    <xf numFmtId="0" fontId="9" fillId="0" borderId="0" xfId="0" applyFont="1" applyAlignment="1">
      <alignment horizontal="right" vertical="center" wrapText="1"/>
    </xf>
    <xf numFmtId="0" fontId="16" fillId="0" borderId="0" xfId="0" applyFont="1"/>
    <xf numFmtId="18" fontId="7" fillId="0" borderId="0" xfId="0" quotePrefix="1" applyNumberFormat="1" applyFont="1"/>
    <xf numFmtId="0" fontId="17" fillId="0" borderId="0" xfId="2" applyFont="1" applyAlignment="1">
      <alignment horizontal="center" vertical="center"/>
    </xf>
    <xf numFmtId="164" fontId="7" fillId="0" borderId="0" xfId="1" applyNumberFormat="1" applyFont="1" applyAlignment="1">
      <alignment horizontal="center"/>
    </xf>
    <xf numFmtId="0" fontId="15" fillId="0" borderId="0" xfId="0" applyFont="1" applyAlignment="1">
      <alignment horizontal="right" vertical="center" wrapText="1" indent="1"/>
    </xf>
    <xf numFmtId="165" fontId="0" fillId="0" borderId="0" xfId="1" quotePrefix="1" applyNumberFormat="1" applyFont="1" applyAlignment="1"/>
    <xf numFmtId="164" fontId="0" fillId="0" borderId="4" xfId="1" applyNumberFormat="1" applyFont="1" applyBorder="1"/>
    <xf numFmtId="165" fontId="1" fillId="0" borderId="4" xfId="1" applyNumberFormat="1" applyFont="1" applyBorder="1" applyAlignment="1">
      <alignment horizontal="center"/>
    </xf>
    <xf numFmtId="165" fontId="1" fillId="0" borderId="2" xfId="1" applyNumberFormat="1" applyFont="1" applyBorder="1" applyAlignment="1">
      <alignment horizontal="center"/>
    </xf>
    <xf numFmtId="164" fontId="0" fillId="0" borderId="0" xfId="1" applyNumberFormat="1" applyFont="1" applyAlignment="1">
      <alignment horizontal="left"/>
    </xf>
    <xf numFmtId="165" fontId="1" fillId="0" borderId="4" xfId="1" applyNumberFormat="1" applyFont="1" applyBorder="1" applyAlignment="1"/>
    <xf numFmtId="165" fontId="1" fillId="0" borderId="2" xfId="1" applyNumberFormat="1" applyFont="1" applyBorder="1" applyAlignment="1"/>
    <xf numFmtId="43" fontId="0" fillId="0" borderId="0" xfId="0" applyNumberFormat="1"/>
    <xf numFmtId="43" fontId="0" fillId="0" borderId="0" xfId="1" applyFont="1" applyAlignment="1">
      <alignment horizontal="left"/>
    </xf>
    <xf numFmtId="43" fontId="1" fillId="0" borderId="0" xfId="1" applyFont="1" applyAlignment="1">
      <alignment horizontal="left"/>
    </xf>
    <xf numFmtId="43" fontId="3" fillId="0" borderId="0" xfId="1" applyFont="1" applyAlignment="1">
      <alignment horizontal="left"/>
    </xf>
    <xf numFmtId="43" fontId="1" fillId="0" borderId="0" xfId="1" applyFont="1"/>
    <xf numFmtId="43" fontId="3" fillId="0" borderId="0" xfId="1" applyFont="1"/>
    <xf numFmtId="20" fontId="0" fillId="0" borderId="0" xfId="0" applyNumberFormat="1"/>
    <xf numFmtId="46" fontId="0" fillId="0" borderId="0" xfId="0" quotePrefix="1" applyNumberFormat="1" applyAlignment="1">
      <alignment horizontal="right"/>
    </xf>
    <xf numFmtId="0" fontId="0" fillId="0" borderId="0" xfId="0" applyAlignment="1">
      <alignment vertical="center" wrapText="1"/>
    </xf>
    <xf numFmtId="0" fontId="0" fillId="0" borderId="0" xfId="0" applyAlignment="1">
      <alignment horizontal="left" vertical="center" wrapText="1" indent="1"/>
    </xf>
    <xf numFmtId="0" fontId="4" fillId="0" borderId="0" xfId="2" applyAlignment="1">
      <alignment horizontal="left" vertical="center" wrapText="1" indent="1"/>
    </xf>
    <xf numFmtId="0" fontId="0" fillId="0" borderId="0" xfId="0" quotePrefix="1" applyAlignment="1">
      <alignment horizontal="right"/>
    </xf>
    <xf numFmtId="20" fontId="0" fillId="0" borderId="0" xfId="0" applyNumberFormat="1" applyAlignment="1">
      <alignment horizontal="right"/>
    </xf>
    <xf numFmtId="165" fontId="18" fillId="0" borderId="0" xfId="1" applyNumberFormat="1" applyFont="1"/>
    <xf numFmtId="165" fontId="2" fillId="0" borderId="0" xfId="1" applyNumberFormat="1" applyFont="1"/>
    <xf numFmtId="0" fontId="3" fillId="0" borderId="0" xfId="0" applyFont="1" applyAlignment="1">
      <alignment horizontal="right"/>
    </xf>
    <xf numFmtId="0" fontId="7" fillId="0" borderId="0" xfId="0" applyFont="1" applyAlignment="1">
      <alignment horizontal="right"/>
    </xf>
    <xf numFmtId="165" fontId="5" fillId="0" borderId="0" xfId="1" applyNumberFormat="1" applyFont="1"/>
    <xf numFmtId="165" fontId="19" fillId="0" borderId="0" xfId="1" applyNumberFormat="1" applyFont="1"/>
    <xf numFmtId="167" fontId="18" fillId="0" borderId="0" xfId="1" applyNumberFormat="1" applyFont="1"/>
    <xf numFmtId="165" fontId="5" fillId="0" borderId="0" xfId="0" applyNumberFormat="1" applyFont="1"/>
    <xf numFmtId="0" fontId="18" fillId="0" borderId="0" xfId="0" applyFont="1"/>
    <xf numFmtId="0" fontId="2" fillId="0" borderId="0" xfId="0" applyFont="1"/>
    <xf numFmtId="0" fontId="19" fillId="0" borderId="0" xfId="0" applyFont="1"/>
    <xf numFmtId="1" fontId="0" fillId="0" borderId="0" xfId="0" applyNumberFormat="1"/>
    <xf numFmtId="20" fontId="0" fillId="0" borderId="0" xfId="0" quotePrefix="1" applyNumberFormat="1" applyAlignment="1">
      <alignment horizontal="right"/>
    </xf>
    <xf numFmtId="0" fontId="20" fillId="0" borderId="0" xfId="0" applyFont="1"/>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7"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4" fillId="0" borderId="0" xfId="2" applyAlignment="1">
      <alignment horizontal="left" vertical="center" indent="1"/>
    </xf>
    <xf numFmtId="0" fontId="0" fillId="0" borderId="0" xfId="0" applyAlignment="1">
      <alignment vertical="center"/>
    </xf>
    <xf numFmtId="0" fontId="12" fillId="0" borderId="0" xfId="2" applyFont="1" applyAlignment="1">
      <alignment vertical="center"/>
    </xf>
    <xf numFmtId="0" fontId="27" fillId="0" borderId="0" xfId="0" applyFont="1" applyAlignment="1">
      <alignment vertical="center"/>
    </xf>
    <xf numFmtId="0" fontId="4" fillId="0" borderId="0" xfId="2" applyAlignment="1">
      <alignment horizontal="left" vertical="center" indent="5"/>
    </xf>
    <xf numFmtId="0" fontId="28" fillId="0" borderId="0" xfId="0" applyFont="1" applyAlignment="1">
      <alignment horizontal="right" vertical="center" indent="5"/>
    </xf>
    <xf numFmtId="0" fontId="25" fillId="0" borderId="0" xfId="0" applyFont="1" applyAlignment="1">
      <alignment horizontal="left" vertical="center" indent="5"/>
    </xf>
    <xf numFmtId="0" fontId="29" fillId="0" borderId="0" xfId="0" applyFont="1" applyAlignment="1">
      <alignment vertical="center"/>
    </xf>
    <xf numFmtId="0" fontId="1" fillId="0" borderId="0" xfId="0" applyFont="1" applyAlignment="1">
      <alignment horizontal="left" vertical="center" indent="15"/>
    </xf>
    <xf numFmtId="0" fontId="30" fillId="0" borderId="0" xfId="0" applyFont="1" applyAlignment="1">
      <alignment vertical="center"/>
    </xf>
    <xf numFmtId="0" fontId="0" fillId="0" borderId="0" xfId="0" applyAlignment="1">
      <alignment horizontal="left"/>
    </xf>
    <xf numFmtId="15" fontId="1" fillId="0" borderId="0" xfId="0" applyNumberFormat="1" applyFont="1" applyAlignment="1">
      <alignment horizontal="left"/>
    </xf>
    <xf numFmtId="12" fontId="1" fillId="0" borderId="0" xfId="0" applyNumberFormat="1" applyFont="1"/>
    <xf numFmtId="20" fontId="1" fillId="0" borderId="0" xfId="0" applyNumberFormat="1" applyFont="1" applyAlignment="1">
      <alignment horizontal="center"/>
    </xf>
    <xf numFmtId="12" fontId="0" fillId="0" borderId="0" xfId="0" applyNumberFormat="1" applyAlignment="1">
      <alignment horizontal="center"/>
    </xf>
    <xf numFmtId="18" fontId="0" fillId="0" borderId="0" xfId="0" applyNumberFormat="1" applyAlignment="1">
      <alignment horizontal="right"/>
    </xf>
    <xf numFmtId="15" fontId="0" fillId="0" borderId="0" xfId="0" applyNumberFormat="1" applyAlignment="1">
      <alignment horizontal="right"/>
    </xf>
    <xf numFmtId="12" fontId="0" fillId="0" borderId="0" xfId="0" applyNumberFormat="1" applyAlignment="1">
      <alignment horizontal="right"/>
    </xf>
    <xf numFmtId="12" fontId="0" fillId="0" borderId="0" xfId="0" applyNumberFormat="1"/>
    <xf numFmtId="0" fontId="1" fillId="0" borderId="0" xfId="0" applyFont="1" applyAlignment="1">
      <alignment horizontal="right"/>
    </xf>
    <xf numFmtId="0" fontId="1" fillId="0" borderId="6" xfId="0" applyFont="1" applyBorder="1"/>
    <xf numFmtId="168" fontId="0" fillId="0" borderId="0" xfId="0" applyNumberFormat="1"/>
    <xf numFmtId="165" fontId="0" fillId="0" borderId="5" xfId="0" applyNumberFormat="1" applyBorder="1"/>
    <xf numFmtId="0" fontId="0" fillId="0" borderId="5" xfId="0" applyBorder="1" applyAlignment="1">
      <alignment horizontal="right"/>
    </xf>
    <xf numFmtId="165" fontId="1" fillId="0" borderId="0" xfId="1" applyNumberFormat="1" applyFont="1" applyBorder="1"/>
    <xf numFmtId="0" fontId="1" fillId="0" borderId="4" xfId="0" applyFont="1" applyBorder="1" applyAlignment="1">
      <alignment horizontal="center"/>
    </xf>
    <xf numFmtId="165" fontId="0" fillId="0" borderId="7" xfId="1" applyNumberFormat="1" applyFont="1" applyBorder="1"/>
    <xf numFmtId="0" fontId="1" fillId="0" borderId="4" xfId="0" applyFont="1" applyBorder="1"/>
    <xf numFmtId="165" fontId="0" fillId="0" borderId="8" xfId="1" applyNumberFormat="1" applyFont="1" applyBorder="1"/>
    <xf numFmtId="43" fontId="0" fillId="0" borderId="2" xfId="1" applyFont="1" applyBorder="1"/>
    <xf numFmtId="165" fontId="1" fillId="0" borderId="8" xfId="1" applyNumberFormat="1" applyFont="1" applyBorder="1"/>
    <xf numFmtId="165" fontId="1" fillId="0" borderId="4" xfId="1" applyNumberFormat="1" applyFont="1" applyBorder="1"/>
    <xf numFmtId="0" fontId="0" fillId="0" borderId="0" xfId="0" applyFont="1"/>
    <xf numFmtId="165" fontId="0" fillId="0" borderId="7" xfId="1" applyNumberFormat="1"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Duck Count by Route and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'Annual totals fpr all years'!$K$28</c:f>
              <c:strCache>
                <c:ptCount val="1"/>
                <c:pt idx="0">
                  <c:v>Sadie Cove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'Annual totals fpr all years'!$L$27:$P$27</c:f>
              <c:numCache>
                <c:formatCode>General</c:formatCode>
                <c:ptCount val="5"/>
                <c:pt idx="0">
                  <c:v>2021</c:v>
                </c:pt>
                <c:pt idx="1">
                  <c:v>2022</c:v>
                </c:pt>
                <c:pt idx="2">
                  <c:v>2023</c:v>
                </c:pt>
                <c:pt idx="3">
                  <c:v>2024</c:v>
                </c:pt>
                <c:pt idx="4">
                  <c:v>2025</c:v>
                </c:pt>
              </c:numCache>
            </c:numRef>
          </c:cat>
          <c:val>
            <c:numRef>
              <c:f>'Annual totals fpr all years'!$L$28:$P$28</c:f>
              <c:numCache>
                <c:formatCode>_(* #,##0_);_(* \(#,##0\);_(* "-"??_);_(@_)</c:formatCode>
                <c:ptCount val="5"/>
                <c:pt idx="0">
                  <c:v>578</c:v>
                </c:pt>
                <c:pt idx="1">
                  <c:v>1087.5</c:v>
                </c:pt>
                <c:pt idx="2">
                  <c:v>575</c:v>
                </c:pt>
                <c:pt idx="3">
                  <c:v>940</c:v>
                </c:pt>
                <c:pt idx="4">
                  <c:v>523.5</c:v>
                </c:pt>
              </c:numCache>
            </c:numRef>
          </c:val>
          <c:smooth val="0"/>
          <c:extLst>
            <c:ext xmlns:c16="http://schemas.microsoft.com/office/drawing/2014/chart" uri="{C3380CC4-5D6E-409C-BE32-E72D297353CC}">
              <c16:uniqueId val="{00000001-E82B-4A7C-B0E3-197B612E52FB}"/>
            </c:ext>
          </c:extLst>
        </c:ser>
        <c:ser>
          <c:idx val="2"/>
          <c:order val="2"/>
          <c:tx>
            <c:strRef>
              <c:f>'Annual totals fpr all years'!$K$29</c:f>
              <c:strCache>
                <c:ptCount val="1"/>
                <c:pt idx="0">
                  <c:v>Tutka Bay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'Annual totals fpr all years'!$L$27:$P$27</c:f>
              <c:numCache>
                <c:formatCode>General</c:formatCode>
                <c:ptCount val="5"/>
                <c:pt idx="0">
                  <c:v>2021</c:v>
                </c:pt>
                <c:pt idx="1">
                  <c:v>2022</c:v>
                </c:pt>
                <c:pt idx="2">
                  <c:v>2023</c:v>
                </c:pt>
                <c:pt idx="3">
                  <c:v>2024</c:v>
                </c:pt>
                <c:pt idx="4">
                  <c:v>2025</c:v>
                </c:pt>
              </c:numCache>
            </c:numRef>
          </c:cat>
          <c:val>
            <c:numRef>
              <c:f>'Annual totals fpr all years'!$L$29:$P$29</c:f>
              <c:numCache>
                <c:formatCode>_(* #,##0_);_(* \(#,##0\);_(* "-"??_);_(@_)</c:formatCode>
                <c:ptCount val="5"/>
                <c:pt idx="0">
                  <c:v>1303</c:v>
                </c:pt>
                <c:pt idx="1">
                  <c:v>1083.5</c:v>
                </c:pt>
                <c:pt idx="2">
                  <c:v>890</c:v>
                </c:pt>
                <c:pt idx="3">
                  <c:v>1194.5</c:v>
                </c:pt>
                <c:pt idx="4">
                  <c:v>1211.5</c:v>
                </c:pt>
              </c:numCache>
            </c:numRef>
          </c:val>
          <c:smooth val="0"/>
          <c:extLst>
            <c:ext xmlns:c16="http://schemas.microsoft.com/office/drawing/2014/chart" uri="{C3380CC4-5D6E-409C-BE32-E72D297353CC}">
              <c16:uniqueId val="{00000002-E82B-4A7C-B0E3-197B612E52FB}"/>
            </c:ext>
          </c:extLst>
        </c:ser>
        <c:ser>
          <c:idx val="3"/>
          <c:order val="3"/>
          <c:tx>
            <c:strRef>
              <c:f>'Annual totals fpr all years'!$K$30</c:f>
              <c:strCache>
                <c:ptCount val="1"/>
                <c:pt idx="0">
                  <c:v>Little Tutka Bay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'Annual totals fpr all years'!$L$27:$P$27</c:f>
              <c:numCache>
                <c:formatCode>General</c:formatCode>
                <c:ptCount val="5"/>
                <c:pt idx="0">
                  <c:v>2021</c:v>
                </c:pt>
                <c:pt idx="1">
                  <c:v>2022</c:v>
                </c:pt>
                <c:pt idx="2">
                  <c:v>2023</c:v>
                </c:pt>
                <c:pt idx="3">
                  <c:v>2024</c:v>
                </c:pt>
                <c:pt idx="4">
                  <c:v>2025</c:v>
                </c:pt>
              </c:numCache>
            </c:numRef>
          </c:cat>
          <c:val>
            <c:numRef>
              <c:f>'Annual totals fpr all years'!$L$30:$P$30</c:f>
              <c:numCache>
                <c:formatCode>_(* #,##0_);_(* \(#,##0\);_(* "-"??_);_(@_)</c:formatCode>
                <c:ptCount val="5"/>
                <c:pt idx="0">
                  <c:v>179.5</c:v>
                </c:pt>
                <c:pt idx="1">
                  <c:v>134</c:v>
                </c:pt>
                <c:pt idx="2">
                  <c:v>136</c:v>
                </c:pt>
                <c:pt idx="3">
                  <c:v>73</c:v>
                </c:pt>
                <c:pt idx="4">
                  <c:v>135</c:v>
                </c:pt>
              </c:numCache>
            </c:numRef>
          </c:val>
          <c:smooth val="0"/>
          <c:extLst>
            <c:ext xmlns:c16="http://schemas.microsoft.com/office/drawing/2014/chart" uri="{C3380CC4-5D6E-409C-BE32-E72D297353CC}">
              <c16:uniqueId val="{00000003-E82B-4A7C-B0E3-197B612E52FB}"/>
            </c:ext>
          </c:extLst>
        </c:ser>
        <c:ser>
          <c:idx val="4"/>
          <c:order val="4"/>
          <c:tx>
            <c:strRef>
              <c:f>'Annual totals fpr all years'!$K$31</c:f>
              <c:strCache>
                <c:ptCount val="1"/>
                <c:pt idx="0">
                  <c:v>Jakolof &amp; Kasitsna Bay</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'Annual totals fpr all years'!$L$27:$P$27</c:f>
              <c:numCache>
                <c:formatCode>General</c:formatCode>
                <c:ptCount val="5"/>
                <c:pt idx="0">
                  <c:v>2021</c:v>
                </c:pt>
                <c:pt idx="1">
                  <c:v>2022</c:v>
                </c:pt>
                <c:pt idx="2">
                  <c:v>2023</c:v>
                </c:pt>
                <c:pt idx="3">
                  <c:v>2024</c:v>
                </c:pt>
                <c:pt idx="4">
                  <c:v>2025</c:v>
                </c:pt>
              </c:numCache>
            </c:numRef>
          </c:cat>
          <c:val>
            <c:numRef>
              <c:f>'Annual totals fpr all years'!$L$31:$P$31</c:f>
              <c:numCache>
                <c:formatCode>_(* #,##0_);_(* \(#,##0\);_(* "-"??_);_(@_)</c:formatCode>
                <c:ptCount val="5"/>
                <c:pt idx="0">
                  <c:v>1085</c:v>
                </c:pt>
                <c:pt idx="1">
                  <c:v>920</c:v>
                </c:pt>
                <c:pt idx="2">
                  <c:v>562</c:v>
                </c:pt>
                <c:pt idx="3">
                  <c:v>831</c:v>
                </c:pt>
                <c:pt idx="4">
                  <c:v>409.5</c:v>
                </c:pt>
              </c:numCache>
            </c:numRef>
          </c:val>
          <c:smooth val="0"/>
          <c:extLst>
            <c:ext xmlns:c16="http://schemas.microsoft.com/office/drawing/2014/chart" uri="{C3380CC4-5D6E-409C-BE32-E72D297353CC}">
              <c16:uniqueId val="{00000004-E82B-4A7C-B0E3-197B612E52FB}"/>
            </c:ext>
          </c:extLst>
        </c:ser>
        <c:ser>
          <c:idx val="5"/>
          <c:order val="5"/>
          <c:tx>
            <c:strRef>
              <c:f>'Annual totals fpr all years'!$K$32</c:f>
              <c:strCache>
                <c:ptCount val="1"/>
                <c:pt idx="0">
                  <c:v>Cohen, Yukon, &amp; Hesketh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'Annual totals fpr all years'!$L$27:$P$27</c:f>
              <c:numCache>
                <c:formatCode>General</c:formatCode>
                <c:ptCount val="5"/>
                <c:pt idx="0">
                  <c:v>2021</c:v>
                </c:pt>
                <c:pt idx="1">
                  <c:v>2022</c:v>
                </c:pt>
                <c:pt idx="2">
                  <c:v>2023</c:v>
                </c:pt>
                <c:pt idx="3">
                  <c:v>2024</c:v>
                </c:pt>
                <c:pt idx="4">
                  <c:v>2025</c:v>
                </c:pt>
              </c:numCache>
            </c:numRef>
          </c:cat>
          <c:val>
            <c:numRef>
              <c:f>'Annual totals fpr all years'!$L$32:$P$32</c:f>
              <c:numCache>
                <c:formatCode>_(* #,##0_);_(* \(#,##0\);_(* "-"??_);_(@_)</c:formatCode>
                <c:ptCount val="5"/>
                <c:pt idx="0">
                  <c:v>478</c:v>
                </c:pt>
                <c:pt idx="1">
                  <c:v>271</c:v>
                </c:pt>
                <c:pt idx="2">
                  <c:v>518</c:v>
                </c:pt>
                <c:pt idx="3">
                  <c:v>455</c:v>
                </c:pt>
                <c:pt idx="4">
                  <c:v>394</c:v>
                </c:pt>
              </c:numCache>
            </c:numRef>
          </c:val>
          <c:smooth val="0"/>
          <c:extLst>
            <c:ext xmlns:c16="http://schemas.microsoft.com/office/drawing/2014/chart" uri="{C3380CC4-5D6E-409C-BE32-E72D297353CC}">
              <c16:uniqueId val="{00000006-E82B-4A7C-B0E3-197B612E52FB}"/>
            </c:ext>
          </c:extLst>
        </c:ser>
        <c:ser>
          <c:idx val="6"/>
          <c:order val="6"/>
          <c:tx>
            <c:strRef>
              <c:f>'Annual totals fpr all years'!$K$33</c:f>
              <c:strCache>
                <c:ptCount val="1"/>
                <c:pt idx="0">
                  <c:v>Mallard to China Poot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'Annual totals fpr all years'!$L$27:$P$27</c:f>
              <c:numCache>
                <c:formatCode>General</c:formatCode>
                <c:ptCount val="5"/>
                <c:pt idx="0">
                  <c:v>2021</c:v>
                </c:pt>
                <c:pt idx="1">
                  <c:v>2022</c:v>
                </c:pt>
                <c:pt idx="2">
                  <c:v>2023</c:v>
                </c:pt>
                <c:pt idx="3">
                  <c:v>2024</c:v>
                </c:pt>
                <c:pt idx="4">
                  <c:v>2025</c:v>
                </c:pt>
              </c:numCache>
            </c:numRef>
          </c:cat>
          <c:val>
            <c:numRef>
              <c:f>'Annual totals fpr all years'!$L$33:$P$33</c:f>
              <c:numCache>
                <c:formatCode>_(* #,##0_);_(* \(#,##0\);_(* "-"??_);_(@_)</c:formatCode>
                <c:ptCount val="5"/>
                <c:pt idx="0">
                  <c:v>0</c:v>
                </c:pt>
                <c:pt idx="1">
                  <c:v>765</c:v>
                </c:pt>
                <c:pt idx="2">
                  <c:v>605</c:v>
                </c:pt>
                <c:pt idx="3">
                  <c:v>932.5</c:v>
                </c:pt>
                <c:pt idx="4">
                  <c:v>1129</c:v>
                </c:pt>
              </c:numCache>
            </c:numRef>
          </c:val>
          <c:smooth val="0"/>
          <c:extLst>
            <c:ext xmlns:c16="http://schemas.microsoft.com/office/drawing/2014/chart" uri="{C3380CC4-5D6E-409C-BE32-E72D297353CC}">
              <c16:uniqueId val="{00000007-E82B-4A7C-B0E3-197B612E52FB}"/>
            </c:ext>
          </c:extLst>
        </c:ser>
        <c:dLbls>
          <c:showLegendKey val="0"/>
          <c:showVal val="0"/>
          <c:showCatName val="0"/>
          <c:showSerName val="0"/>
          <c:showPercent val="0"/>
          <c:showBubbleSize val="0"/>
        </c:dLbls>
        <c:marker val="1"/>
        <c:smooth val="0"/>
        <c:axId val="390496048"/>
        <c:axId val="390496768"/>
        <c:extLst>
          <c:ext xmlns:c15="http://schemas.microsoft.com/office/drawing/2012/chart" uri="{02D57815-91ED-43cb-92C2-25804820EDAC}">
            <c15:filteredLineSeries>
              <c15:ser>
                <c:idx val="0"/>
                <c:order val="0"/>
                <c:tx>
                  <c:strRef>
                    <c:extLst>
                      <c:ext uri="{02D57815-91ED-43cb-92C2-25804820EDAC}">
                        <c15:formulaRef>
                          <c15:sqref>'Annual totals fpr all years'!$K$27</c15:sqref>
                        </c15:formulaRef>
                      </c:ext>
                    </c:extLst>
                    <c:strCache>
                      <c:ptCount val="1"/>
                      <c:pt idx="0">
                        <c:v>Route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'Annual totals fpr all years'!$L$27:$P$27</c15:sqref>
                        </c15:formulaRef>
                      </c:ext>
                    </c:extLst>
                    <c:numCache>
                      <c:formatCode>General</c:formatCode>
                      <c:ptCount val="5"/>
                      <c:pt idx="0">
                        <c:v>2021</c:v>
                      </c:pt>
                      <c:pt idx="1">
                        <c:v>2022</c:v>
                      </c:pt>
                      <c:pt idx="2">
                        <c:v>2023</c:v>
                      </c:pt>
                      <c:pt idx="3">
                        <c:v>2024</c:v>
                      </c:pt>
                      <c:pt idx="4">
                        <c:v>2025</c:v>
                      </c:pt>
                    </c:numCache>
                  </c:numRef>
                </c:cat>
                <c:val>
                  <c:numRef>
                    <c:extLst>
                      <c:ext uri="{02D57815-91ED-43cb-92C2-25804820EDAC}">
                        <c15:formulaRef>
                          <c15:sqref>'Annual totals fpr all years'!$L$27:$P$27</c15:sqref>
                        </c15:formulaRef>
                      </c:ext>
                    </c:extLst>
                    <c:numCache>
                      <c:formatCode>General</c:formatCode>
                      <c:ptCount val="5"/>
                      <c:pt idx="0">
                        <c:v>2021</c:v>
                      </c:pt>
                      <c:pt idx="1">
                        <c:v>2022</c:v>
                      </c:pt>
                      <c:pt idx="2">
                        <c:v>2023</c:v>
                      </c:pt>
                      <c:pt idx="3">
                        <c:v>2024</c:v>
                      </c:pt>
                      <c:pt idx="4">
                        <c:v>2025</c:v>
                      </c:pt>
                    </c:numCache>
                  </c:numRef>
                </c:val>
                <c:smooth val="0"/>
                <c:extLst>
                  <c:ext xmlns:c16="http://schemas.microsoft.com/office/drawing/2014/chart" uri="{C3380CC4-5D6E-409C-BE32-E72D297353CC}">
                    <c16:uniqueId val="{00000000-E82B-4A7C-B0E3-197B612E52FB}"/>
                  </c:ext>
                </c:extLst>
              </c15:ser>
            </c15:filteredLineSeries>
            <c15:filteredLineSeries>
              <c15:ser>
                <c:idx val="7"/>
                <c:order val="7"/>
                <c:tx>
                  <c:v>Route+'Annual totals fpr all years'!$K$27:$K$32</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Lit>
                    <c:formatCode>General</c:formatCode>
                    <c:ptCount val="1"/>
                    <c:pt idx="0">
                      <c:v>1</c:v>
                    </c:pt>
                  </c:numLit>
                </c:val>
                <c:smooth val="0"/>
                <c:extLst xmlns:c15="http://schemas.microsoft.com/office/drawing/2012/chart">
                  <c:ext xmlns:c16="http://schemas.microsoft.com/office/drawing/2014/chart" uri="{C3380CC4-5D6E-409C-BE32-E72D297353CC}">
                    <c16:uniqueId val="{00000008-E82B-4A7C-B0E3-197B612E52FB}"/>
                  </c:ext>
                </c:extLst>
              </c15:ser>
            </c15:filteredLineSeries>
          </c:ext>
        </c:extLst>
      </c:lineChart>
      <c:catAx>
        <c:axId val="3904960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496768"/>
        <c:crosses val="autoZero"/>
        <c:auto val="1"/>
        <c:lblAlgn val="ctr"/>
        <c:lblOffset val="100"/>
        <c:noMultiLvlLbl val="0"/>
      </c:catAx>
      <c:valAx>
        <c:axId val="390496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Route Duck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49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15267</xdr:colOff>
      <xdr:row>1</xdr:row>
      <xdr:rowOff>174504</xdr:rowOff>
    </xdr:from>
    <xdr:to>
      <xdr:col>19</xdr:col>
      <xdr:colOff>72708</xdr:colOff>
      <xdr:row>23</xdr:row>
      <xdr:rowOff>159961</xdr:rowOff>
    </xdr:to>
    <xdr:graphicFrame macro="">
      <xdr:nvGraphicFramePr>
        <xdr:cNvPr id="2" name="Chart 1">
          <a:extLst>
            <a:ext uri="{FF2B5EF4-FFF2-40B4-BE49-F238E27FC236}">
              <a16:creationId xmlns:a16="http://schemas.microsoft.com/office/drawing/2014/main" id="{DED627AA-B235-4EE0-2F40-B8B1EB95AF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s://ebird.org/checklist/S82759590" TargetMode="External"/><Relationship Id="rId3" Type="http://schemas.openxmlformats.org/officeDocument/2006/relationships/hyperlink" Target="https://ebird.org/checklist/S82709100" TargetMode="External"/><Relationship Id="rId7" Type="http://schemas.openxmlformats.org/officeDocument/2006/relationships/hyperlink" Target="https://ebird.org/checklist/S82757832" TargetMode="External"/><Relationship Id="rId12" Type="http://schemas.openxmlformats.org/officeDocument/2006/relationships/hyperlink" Target="https://ebird.org/checklist/S82830205" TargetMode="External"/><Relationship Id="rId2" Type="http://schemas.openxmlformats.org/officeDocument/2006/relationships/hyperlink" Target="https://ebird.org/checklist/S82718216" TargetMode="External"/><Relationship Id="rId1" Type="http://schemas.openxmlformats.org/officeDocument/2006/relationships/hyperlink" Target="https://ebird.org/checklist/S82717330" TargetMode="External"/><Relationship Id="rId6" Type="http://schemas.openxmlformats.org/officeDocument/2006/relationships/hyperlink" Target="https://ebird.org/checklist/S82709092" TargetMode="External"/><Relationship Id="rId11" Type="http://schemas.openxmlformats.org/officeDocument/2006/relationships/hyperlink" Target="https://ebird.org/checklist/S82719300" TargetMode="External"/><Relationship Id="rId5" Type="http://schemas.openxmlformats.org/officeDocument/2006/relationships/hyperlink" Target="https://ebird.org/atlasnz/checklist/S82709180" TargetMode="External"/><Relationship Id="rId10" Type="http://schemas.openxmlformats.org/officeDocument/2006/relationships/hyperlink" Target="https://ebird.org/checklist/S82707338" TargetMode="External"/><Relationship Id="rId4" Type="http://schemas.openxmlformats.org/officeDocument/2006/relationships/hyperlink" Target="https://ebird.org/checklist/S82712271" TargetMode="External"/><Relationship Id="rId9" Type="http://schemas.openxmlformats.org/officeDocument/2006/relationships/hyperlink" Target="https://ebird.org/checklist/S8270751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FF73-8F14-4713-A262-B8CB00BD9752}">
  <dimension ref="A1:AC99"/>
  <sheetViews>
    <sheetView tabSelected="1" zoomScale="98" zoomScaleNormal="98" workbookViewId="0">
      <selection activeCell="I9" sqref="I9"/>
    </sheetView>
  </sheetViews>
  <sheetFormatPr defaultRowHeight="15" x14ac:dyDescent="0.25"/>
  <cols>
    <col min="1" max="1" width="35.7109375" customWidth="1"/>
    <col min="2" max="5" width="10.7109375" customWidth="1"/>
    <col min="6" max="7" width="9.5703125" bestFit="1" customWidth="1"/>
    <col min="11" max="11" width="22.7109375" customWidth="1"/>
    <col min="24" max="24" width="22.7109375" customWidth="1"/>
  </cols>
  <sheetData>
    <row r="1" spans="1:9" x14ac:dyDescent="0.25">
      <c r="A1" s="1" t="s">
        <v>475</v>
      </c>
    </row>
    <row r="2" spans="1:9" x14ac:dyDescent="0.25">
      <c r="A2" s="1"/>
      <c r="C2" t="s">
        <v>527</v>
      </c>
    </row>
    <row r="3" spans="1:9" x14ac:dyDescent="0.25">
      <c r="A3" s="1" t="s">
        <v>489</v>
      </c>
      <c r="B3" s="1"/>
    </row>
    <row r="4" spans="1:9" x14ac:dyDescent="0.25">
      <c r="A4" t="s">
        <v>529</v>
      </c>
      <c r="B4" s="1"/>
    </row>
    <row r="5" spans="1:9" x14ac:dyDescent="0.25">
      <c r="A5" s="1"/>
      <c r="B5" s="1"/>
    </row>
    <row r="6" spans="1:9" x14ac:dyDescent="0.25">
      <c r="A6" s="18" t="s">
        <v>193</v>
      </c>
      <c r="B6" s="158">
        <v>2021</v>
      </c>
      <c r="C6" s="23">
        <v>2022</v>
      </c>
      <c r="D6" s="23">
        <v>2023</v>
      </c>
      <c r="E6" s="23">
        <v>2024</v>
      </c>
      <c r="F6" s="15">
        <v>2025</v>
      </c>
      <c r="G6" s="15" t="s">
        <v>47</v>
      </c>
    </row>
    <row r="7" spans="1:9" x14ac:dyDescent="0.25">
      <c r="A7" s="13" t="s">
        <v>1</v>
      </c>
      <c r="B7" s="41">
        <v>578</v>
      </c>
      <c r="C7" s="6">
        <v>1087.5</v>
      </c>
      <c r="D7" s="6">
        <v>575</v>
      </c>
      <c r="E7" s="6">
        <v>940</v>
      </c>
      <c r="F7" s="6">
        <v>523.5</v>
      </c>
      <c r="G7" s="6">
        <f>SUM(B7:F7)/5</f>
        <v>740.8</v>
      </c>
    </row>
    <row r="8" spans="1:9" x14ac:dyDescent="0.25">
      <c r="A8" s="13" t="s">
        <v>32</v>
      </c>
      <c r="B8" s="159">
        <v>1303</v>
      </c>
      <c r="C8" s="6">
        <v>1083.5</v>
      </c>
      <c r="D8" s="6">
        <v>890</v>
      </c>
      <c r="E8" s="6">
        <v>1194.5</v>
      </c>
      <c r="F8" s="6">
        <v>1211.5</v>
      </c>
      <c r="G8" s="6">
        <f t="shared" ref="G8:G12" si="0">SUM(B8:F8)/5</f>
        <v>1136.5</v>
      </c>
    </row>
    <row r="9" spans="1:9" x14ac:dyDescent="0.25">
      <c r="A9" s="13" t="s">
        <v>42</v>
      </c>
      <c r="B9" s="24">
        <v>179.5</v>
      </c>
      <c r="C9" s="6">
        <v>134</v>
      </c>
      <c r="D9" s="6">
        <v>136</v>
      </c>
      <c r="E9" s="6">
        <v>73</v>
      </c>
      <c r="F9" s="6">
        <v>135</v>
      </c>
      <c r="G9" s="6">
        <f t="shared" si="0"/>
        <v>131.5</v>
      </c>
    </row>
    <row r="10" spans="1:9" x14ac:dyDescent="0.25">
      <c r="A10" s="13" t="s">
        <v>194</v>
      </c>
      <c r="B10" s="24">
        <v>1085</v>
      </c>
      <c r="C10" s="6">
        <v>920</v>
      </c>
      <c r="D10" s="6">
        <v>562</v>
      </c>
      <c r="E10" s="6">
        <v>831</v>
      </c>
      <c r="F10" s="6">
        <v>409.5</v>
      </c>
      <c r="G10" s="6">
        <f t="shared" si="0"/>
        <v>761.5</v>
      </c>
    </row>
    <row r="11" spans="1:9" x14ac:dyDescent="0.25">
      <c r="A11" s="13" t="s">
        <v>195</v>
      </c>
      <c r="B11" s="159">
        <v>478</v>
      </c>
      <c r="C11" s="6">
        <v>271</v>
      </c>
      <c r="D11" s="6">
        <v>518</v>
      </c>
      <c r="E11" s="6">
        <v>455</v>
      </c>
      <c r="F11" s="6">
        <v>394</v>
      </c>
      <c r="G11" s="6">
        <f t="shared" si="0"/>
        <v>423.2</v>
      </c>
    </row>
    <row r="12" spans="1:9" x14ac:dyDescent="0.25">
      <c r="A12" s="14" t="s">
        <v>196</v>
      </c>
      <c r="B12" s="19">
        <v>0</v>
      </c>
      <c r="C12" s="19">
        <v>765</v>
      </c>
      <c r="D12" s="6">
        <v>605</v>
      </c>
      <c r="E12" s="6">
        <v>932.5</v>
      </c>
      <c r="F12" s="24">
        <v>1129</v>
      </c>
      <c r="G12" s="6">
        <f>SUM(B12:F12)/4</f>
        <v>857.875</v>
      </c>
      <c r="I12" t="s">
        <v>148</v>
      </c>
    </row>
    <row r="13" spans="1:9" x14ac:dyDescent="0.25">
      <c r="A13" s="25" t="s">
        <v>491</v>
      </c>
      <c r="B13" s="6">
        <v>3624</v>
      </c>
      <c r="C13" s="6">
        <v>4261</v>
      </c>
      <c r="D13" s="41">
        <v>3286</v>
      </c>
      <c r="E13" s="41">
        <v>4426</v>
      </c>
      <c r="F13" s="41">
        <v>3802.5</v>
      </c>
      <c r="G13" s="41">
        <f>SUM(G7:G12)</f>
        <v>4051.375</v>
      </c>
    </row>
    <row r="14" spans="1:9" x14ac:dyDescent="0.25">
      <c r="A14" s="25" t="s">
        <v>490</v>
      </c>
      <c r="B14" s="6">
        <v>3624</v>
      </c>
      <c r="C14" s="6">
        <f>C13-C12</f>
        <v>3496</v>
      </c>
      <c r="D14" s="24">
        <f>D13-D12</f>
        <v>2681</v>
      </c>
      <c r="E14" s="24">
        <f>E13-E12</f>
        <v>3493.5</v>
      </c>
      <c r="F14" s="24">
        <f>F13-F12</f>
        <v>2673.5</v>
      </c>
      <c r="G14" s="6">
        <f>SUM(G7:G11)</f>
        <v>3193.5</v>
      </c>
    </row>
    <row r="15" spans="1:9" x14ac:dyDescent="0.25">
      <c r="A15" s="1"/>
      <c r="D15" s="24"/>
      <c r="E15" s="24"/>
      <c r="F15" s="24"/>
    </row>
    <row r="16" spans="1:9" x14ac:dyDescent="0.25">
      <c r="A16" s="163" t="s">
        <v>528</v>
      </c>
      <c r="B16" s="163"/>
      <c r="C16" s="163"/>
      <c r="D16" s="24"/>
      <c r="E16" s="24"/>
      <c r="F16" s="24"/>
      <c r="G16" s="20"/>
    </row>
    <row r="18" spans="1:29" x14ac:dyDescent="0.25">
      <c r="A18" s="1" t="s">
        <v>476</v>
      </c>
      <c r="B18" s="1"/>
      <c r="C18" s="1"/>
      <c r="D18" s="1"/>
      <c r="E18" s="1"/>
      <c r="F18" s="1"/>
    </row>
    <row r="19" spans="1:29" x14ac:dyDescent="0.25">
      <c r="A19" s="1" t="s">
        <v>495</v>
      </c>
      <c r="B19" s="1"/>
      <c r="C19" s="1"/>
      <c r="D19" s="1"/>
      <c r="E19" s="1"/>
      <c r="F19" s="1"/>
    </row>
    <row r="21" spans="1:29" x14ac:dyDescent="0.25">
      <c r="A21" s="18" t="s">
        <v>54</v>
      </c>
      <c r="B21" s="71">
        <v>2021</v>
      </c>
      <c r="C21" s="72">
        <v>2022</v>
      </c>
      <c r="D21" s="72">
        <v>2023</v>
      </c>
      <c r="E21" s="72">
        <v>2024</v>
      </c>
      <c r="F21" s="72">
        <v>2025</v>
      </c>
    </row>
    <row r="22" spans="1:29" x14ac:dyDescent="0.25">
      <c r="A22" s="13" t="s">
        <v>56</v>
      </c>
      <c r="B22" s="6"/>
      <c r="C22" s="6">
        <v>3</v>
      </c>
      <c r="D22" s="6"/>
      <c r="E22" s="6"/>
      <c r="F22" s="6"/>
    </row>
    <row r="23" spans="1:29" x14ac:dyDescent="0.25">
      <c r="A23" s="13" t="s">
        <v>141</v>
      </c>
      <c r="B23" s="6"/>
      <c r="C23" s="6"/>
      <c r="D23" s="6"/>
      <c r="E23" s="6"/>
      <c r="F23" s="6"/>
    </row>
    <row r="24" spans="1:29" x14ac:dyDescent="0.25">
      <c r="A24" s="13" t="s">
        <v>6</v>
      </c>
      <c r="B24" s="6">
        <v>282.5</v>
      </c>
      <c r="C24" s="6">
        <v>144</v>
      </c>
      <c r="D24" s="6">
        <v>104</v>
      </c>
      <c r="E24" s="6">
        <v>131</v>
      </c>
      <c r="F24" s="6">
        <v>142.5</v>
      </c>
      <c r="L24" s="1"/>
      <c r="Y24" s="1"/>
    </row>
    <row r="25" spans="1:29" x14ac:dyDescent="0.25">
      <c r="A25" s="13" t="s">
        <v>46</v>
      </c>
      <c r="B25" s="6">
        <v>16</v>
      </c>
      <c r="C25" s="6">
        <v>0</v>
      </c>
      <c r="D25" s="6">
        <v>53</v>
      </c>
      <c r="E25" s="6">
        <v>6</v>
      </c>
      <c r="F25" s="6">
        <v>6</v>
      </c>
      <c r="L25" s="1"/>
      <c r="Y25" s="1"/>
    </row>
    <row r="26" spans="1:29" x14ac:dyDescent="0.25">
      <c r="A26" s="13" t="s">
        <v>244</v>
      </c>
      <c r="B26" s="6"/>
      <c r="C26" s="6"/>
      <c r="D26" s="6"/>
      <c r="E26" s="6"/>
      <c r="F26" s="6">
        <v>1</v>
      </c>
      <c r="K26" s="1" t="s">
        <v>489</v>
      </c>
      <c r="L26" s="1"/>
    </row>
    <row r="27" spans="1:29" x14ac:dyDescent="0.25">
      <c r="A27" s="13" t="s">
        <v>77</v>
      </c>
      <c r="B27" s="6"/>
      <c r="C27" s="6">
        <v>152</v>
      </c>
      <c r="D27" s="6"/>
      <c r="E27" s="6">
        <v>25</v>
      </c>
      <c r="F27" s="6">
        <v>2</v>
      </c>
      <c r="K27" s="1" t="s">
        <v>193</v>
      </c>
      <c r="L27" s="1">
        <v>2021</v>
      </c>
      <c r="M27" s="1">
        <v>2022</v>
      </c>
      <c r="N27" s="1">
        <v>2023</v>
      </c>
      <c r="O27" s="1">
        <v>2024</v>
      </c>
      <c r="P27" s="4">
        <v>2025</v>
      </c>
    </row>
    <row r="28" spans="1:29" x14ac:dyDescent="0.25">
      <c r="A28" s="13" t="s">
        <v>66</v>
      </c>
      <c r="B28" s="6">
        <v>3</v>
      </c>
      <c r="C28" s="6">
        <v>0</v>
      </c>
      <c r="D28" s="6">
        <v>0</v>
      </c>
      <c r="E28" s="6">
        <v>0</v>
      </c>
      <c r="F28" s="6"/>
      <c r="K28" t="s">
        <v>1</v>
      </c>
      <c r="L28" s="24">
        <v>578</v>
      </c>
      <c r="M28" s="6">
        <v>1087.5</v>
      </c>
      <c r="N28" s="6">
        <v>575</v>
      </c>
      <c r="O28" s="6">
        <v>940</v>
      </c>
      <c r="P28" s="6">
        <v>523.5</v>
      </c>
    </row>
    <row r="29" spans="1:29" x14ac:dyDescent="0.25">
      <c r="A29" s="13" t="s">
        <v>67</v>
      </c>
      <c r="B29" s="6">
        <v>2</v>
      </c>
      <c r="C29" s="6">
        <v>0</v>
      </c>
      <c r="D29" s="6">
        <v>0</v>
      </c>
      <c r="E29" s="6">
        <v>0</v>
      </c>
      <c r="F29" s="6"/>
      <c r="K29" t="s">
        <v>32</v>
      </c>
      <c r="L29" s="24">
        <v>1303</v>
      </c>
      <c r="M29" s="6">
        <v>1083.5</v>
      </c>
      <c r="N29" s="6">
        <v>890</v>
      </c>
      <c r="O29" s="6">
        <v>1194.5</v>
      </c>
      <c r="P29" s="6">
        <v>1211.5</v>
      </c>
    </row>
    <row r="30" spans="1:29" x14ac:dyDescent="0.25">
      <c r="A30" s="13" t="s">
        <v>7</v>
      </c>
      <c r="B30" s="6">
        <v>424.5</v>
      </c>
      <c r="C30" s="6">
        <v>470</v>
      </c>
      <c r="D30" s="6">
        <v>559</v>
      </c>
      <c r="E30" s="6">
        <v>715</v>
      </c>
      <c r="F30" s="6">
        <v>497</v>
      </c>
      <c r="K30" t="s">
        <v>42</v>
      </c>
      <c r="L30" s="24">
        <v>179.5</v>
      </c>
      <c r="M30" s="6">
        <v>134</v>
      </c>
      <c r="N30" s="6">
        <v>136</v>
      </c>
      <c r="O30" s="6">
        <v>73</v>
      </c>
      <c r="P30" s="6">
        <v>135</v>
      </c>
    </row>
    <row r="31" spans="1:29" x14ac:dyDescent="0.25">
      <c r="A31" s="13" t="s">
        <v>22</v>
      </c>
      <c r="B31" s="6">
        <v>268.5</v>
      </c>
      <c r="C31" s="6">
        <v>146.5</v>
      </c>
      <c r="D31" s="6">
        <v>279</v>
      </c>
      <c r="E31" s="6">
        <v>267.5</v>
      </c>
      <c r="F31" s="6">
        <v>253.5</v>
      </c>
      <c r="K31" t="s">
        <v>194</v>
      </c>
      <c r="L31" s="24">
        <v>1085</v>
      </c>
      <c r="M31" s="6">
        <v>920</v>
      </c>
      <c r="N31" s="6">
        <v>562</v>
      </c>
      <c r="O31" s="6">
        <v>831</v>
      </c>
      <c r="P31" s="6">
        <v>409.5</v>
      </c>
      <c r="Y31" s="24"/>
      <c r="Z31" s="24"/>
      <c r="AA31" s="24"/>
      <c r="AB31" s="24"/>
      <c r="AC31" s="24"/>
    </row>
    <row r="32" spans="1:29" x14ac:dyDescent="0.25">
      <c r="A32" s="13" t="s">
        <v>8</v>
      </c>
      <c r="B32" s="6">
        <v>336</v>
      </c>
      <c r="C32" s="6">
        <v>108</v>
      </c>
      <c r="D32" s="6">
        <v>81</v>
      </c>
      <c r="E32" s="6">
        <v>65</v>
      </c>
      <c r="F32" s="6">
        <v>152</v>
      </c>
      <c r="K32" t="s">
        <v>195</v>
      </c>
      <c r="L32" s="24">
        <v>478</v>
      </c>
      <c r="M32" s="6">
        <v>271</v>
      </c>
      <c r="N32" s="6">
        <v>518</v>
      </c>
      <c r="O32" s="6">
        <v>455</v>
      </c>
      <c r="P32" s="6">
        <v>394</v>
      </c>
      <c r="Y32" s="24"/>
      <c r="Z32" s="24"/>
      <c r="AA32" s="24"/>
      <c r="AB32" s="24"/>
      <c r="AC32" s="24"/>
    </row>
    <row r="33" spans="1:29" x14ac:dyDescent="0.25">
      <c r="A33" s="13" t="s">
        <v>39</v>
      </c>
      <c r="B33" s="6">
        <v>83.5</v>
      </c>
      <c r="C33" s="6">
        <v>160.5</v>
      </c>
      <c r="D33" s="6">
        <v>91</v>
      </c>
      <c r="E33" s="6">
        <v>176.5</v>
      </c>
      <c r="F33" s="6">
        <v>64.5</v>
      </c>
      <c r="K33" t="s">
        <v>526</v>
      </c>
      <c r="L33" s="24">
        <v>0</v>
      </c>
      <c r="M33" s="24">
        <v>765</v>
      </c>
      <c r="N33" s="24">
        <v>605</v>
      </c>
      <c r="O33" s="24">
        <v>932.5</v>
      </c>
      <c r="P33" s="24">
        <v>1129</v>
      </c>
    </row>
    <row r="34" spans="1:29" x14ac:dyDescent="0.25">
      <c r="A34" s="13" t="s">
        <v>44</v>
      </c>
      <c r="B34" s="6">
        <v>33</v>
      </c>
      <c r="C34" s="6">
        <v>0</v>
      </c>
      <c r="D34" s="6">
        <v>8</v>
      </c>
      <c r="E34" s="6">
        <v>63</v>
      </c>
      <c r="F34" s="6">
        <v>2</v>
      </c>
      <c r="P34" s="20"/>
      <c r="X34" s="1"/>
      <c r="Y34" s="24"/>
      <c r="Z34" s="24"/>
      <c r="AA34" s="24"/>
      <c r="AB34" s="24"/>
      <c r="AC34" s="24"/>
    </row>
    <row r="35" spans="1:29" x14ac:dyDescent="0.25">
      <c r="A35" s="13" t="s">
        <v>37</v>
      </c>
      <c r="B35" s="6">
        <v>3</v>
      </c>
      <c r="C35" s="6">
        <v>0.5</v>
      </c>
      <c r="D35" s="6">
        <v>3</v>
      </c>
      <c r="E35" s="6">
        <v>0</v>
      </c>
      <c r="F35" s="6">
        <v>9</v>
      </c>
      <c r="K35" s="1"/>
      <c r="L35" s="6"/>
      <c r="M35" s="6"/>
      <c r="N35" s="24"/>
      <c r="O35" s="24"/>
      <c r="P35" s="24"/>
      <c r="Y35" s="24"/>
      <c r="Z35" s="24"/>
      <c r="AA35" s="24"/>
      <c r="AB35" s="24"/>
      <c r="AC35" s="24"/>
    </row>
    <row r="36" spans="1:29" x14ac:dyDescent="0.25">
      <c r="A36" s="13" t="s">
        <v>9</v>
      </c>
      <c r="B36" s="6">
        <v>38</v>
      </c>
      <c r="C36" s="6">
        <v>73</v>
      </c>
      <c r="D36" s="6">
        <v>18</v>
      </c>
      <c r="E36" s="6">
        <v>21.5</v>
      </c>
      <c r="F36" s="6">
        <v>41.5</v>
      </c>
      <c r="K36" s="1"/>
      <c r="M36" s="20"/>
      <c r="N36" s="24"/>
      <c r="O36" s="24"/>
      <c r="P36" s="24"/>
      <c r="X36" s="1"/>
      <c r="AA36" s="24"/>
      <c r="AB36" s="24"/>
      <c r="AC36" s="24"/>
    </row>
    <row r="37" spans="1:29" x14ac:dyDescent="0.25">
      <c r="A37" s="13" t="s">
        <v>33</v>
      </c>
      <c r="B37" s="6">
        <v>58.5</v>
      </c>
      <c r="C37" s="6">
        <v>43</v>
      </c>
      <c r="D37" s="6">
        <v>141</v>
      </c>
      <c r="E37" s="6">
        <v>53.5</v>
      </c>
      <c r="F37" s="6">
        <v>89.5</v>
      </c>
      <c r="Y37" s="20"/>
      <c r="Z37" s="20"/>
      <c r="AA37" s="20"/>
      <c r="AB37" s="20"/>
      <c r="AC37" s="20"/>
    </row>
    <row r="38" spans="1:29" x14ac:dyDescent="0.25">
      <c r="A38" s="13" t="s">
        <v>10</v>
      </c>
      <c r="B38" s="6">
        <v>1419</v>
      </c>
      <c r="C38" s="6">
        <v>1978.5</v>
      </c>
      <c r="D38" s="6">
        <v>1114</v>
      </c>
      <c r="E38" s="6">
        <v>1432.5</v>
      </c>
      <c r="F38" s="6">
        <v>1294.5</v>
      </c>
    </row>
    <row r="39" spans="1:29" x14ac:dyDescent="0.25">
      <c r="A39" s="13" t="s">
        <v>36</v>
      </c>
      <c r="B39" s="6">
        <v>251.5</v>
      </c>
      <c r="C39" s="6">
        <v>6.5</v>
      </c>
      <c r="D39" s="6">
        <v>20</v>
      </c>
      <c r="E39" s="6">
        <v>31.5</v>
      </c>
      <c r="F39" s="6">
        <v>6</v>
      </c>
    </row>
    <row r="40" spans="1:29" x14ac:dyDescent="0.25">
      <c r="A40" s="13" t="s">
        <v>11</v>
      </c>
      <c r="B40" s="6">
        <v>281.5</v>
      </c>
      <c r="C40" s="6">
        <v>117</v>
      </c>
      <c r="D40" s="6">
        <v>163</v>
      </c>
      <c r="E40" s="6">
        <v>164.5</v>
      </c>
      <c r="F40" s="6">
        <v>39.5</v>
      </c>
    </row>
    <row r="41" spans="1:29" x14ac:dyDescent="0.25">
      <c r="A41" s="13" t="s">
        <v>12</v>
      </c>
      <c r="B41" s="6">
        <v>123</v>
      </c>
      <c r="C41" s="6">
        <v>89.5</v>
      </c>
      <c r="D41" s="6">
        <v>55</v>
      </c>
      <c r="E41" s="6">
        <v>45.5</v>
      </c>
      <c r="F41" s="24">
        <v>64.5</v>
      </c>
    </row>
    <row r="42" spans="1:29" x14ac:dyDescent="0.25">
      <c r="A42" s="14" t="s">
        <v>23</v>
      </c>
      <c r="B42" s="6"/>
      <c r="C42" s="6">
        <v>4</v>
      </c>
      <c r="D42" s="6">
        <v>3</v>
      </c>
      <c r="E42" s="6">
        <v>17</v>
      </c>
      <c r="F42" s="19">
        <v>8.5</v>
      </c>
    </row>
    <row r="43" spans="1:29" x14ac:dyDescent="0.25">
      <c r="A43" s="17" t="s">
        <v>31</v>
      </c>
      <c r="B43" s="157">
        <v>3623.5</v>
      </c>
      <c r="C43" s="41">
        <v>3496</v>
      </c>
      <c r="D43" s="41">
        <v>2681</v>
      </c>
      <c r="E43" s="41">
        <v>3493.5</v>
      </c>
      <c r="F43" s="6">
        <v>2673.5</v>
      </c>
      <c r="G43" s="31"/>
    </row>
    <row r="44" spans="1:29" x14ac:dyDescent="0.25">
      <c r="H44" s="152"/>
    </row>
    <row r="46" spans="1:29" x14ac:dyDescent="0.25">
      <c r="A46" s="1" t="s">
        <v>477</v>
      </c>
    </row>
    <row r="48" spans="1:29" x14ac:dyDescent="0.25">
      <c r="A48" s="18" t="s">
        <v>54</v>
      </c>
      <c r="B48" s="71">
        <v>2021</v>
      </c>
      <c r="C48" s="72">
        <v>2022</v>
      </c>
      <c r="D48" s="72">
        <v>2023</v>
      </c>
      <c r="E48" s="72">
        <v>2024</v>
      </c>
      <c r="F48" s="72">
        <v>2025</v>
      </c>
    </row>
    <row r="49" spans="1:16" x14ac:dyDescent="0.25">
      <c r="A49" s="13" t="s">
        <v>56</v>
      </c>
      <c r="B49" s="51"/>
      <c r="C49" s="6"/>
      <c r="D49" s="6"/>
      <c r="E49" s="6">
        <v>4</v>
      </c>
      <c r="F49" s="6">
        <v>15</v>
      </c>
      <c r="G49" s="6"/>
    </row>
    <row r="50" spans="1:16" x14ac:dyDescent="0.25">
      <c r="A50" s="13" t="s">
        <v>141</v>
      </c>
      <c r="B50" s="6"/>
      <c r="C50" s="6"/>
      <c r="D50" s="6"/>
      <c r="E50" s="6">
        <v>2.5</v>
      </c>
      <c r="F50" s="6"/>
    </row>
    <row r="51" spans="1:16" x14ac:dyDescent="0.25">
      <c r="A51" s="13" t="s">
        <v>6</v>
      </c>
      <c r="B51" s="6"/>
      <c r="C51" s="6">
        <v>31</v>
      </c>
      <c r="D51" s="6">
        <v>7</v>
      </c>
      <c r="E51" s="6">
        <v>110.5</v>
      </c>
      <c r="F51" s="6">
        <v>75.5</v>
      </c>
    </row>
    <row r="52" spans="1:16" x14ac:dyDescent="0.25">
      <c r="A52" s="13" t="s">
        <v>46</v>
      </c>
      <c r="B52" s="6"/>
      <c r="C52" s="6"/>
      <c r="D52" s="6">
        <v>9</v>
      </c>
      <c r="E52" s="6">
        <v>2.5</v>
      </c>
      <c r="F52" s="6">
        <v>1.5</v>
      </c>
    </row>
    <row r="53" spans="1:16" x14ac:dyDescent="0.25">
      <c r="A53" s="13" t="s">
        <v>244</v>
      </c>
      <c r="B53" s="6"/>
      <c r="C53" s="6"/>
      <c r="D53" s="6"/>
      <c r="E53" s="6"/>
      <c r="F53" s="6"/>
    </row>
    <row r="54" spans="1:16" x14ac:dyDescent="0.25">
      <c r="A54" s="13" t="s">
        <v>77</v>
      </c>
      <c r="B54" s="6"/>
      <c r="C54" s="6"/>
      <c r="D54" s="6"/>
      <c r="E54" s="6">
        <v>10</v>
      </c>
      <c r="F54" s="6">
        <v>8.5</v>
      </c>
    </row>
    <row r="55" spans="1:16" x14ac:dyDescent="0.25">
      <c r="A55" s="13" t="s">
        <v>66</v>
      </c>
      <c r="B55" s="6"/>
      <c r="C55" s="6"/>
      <c r="D55" s="6"/>
      <c r="E55" s="6"/>
      <c r="F55" s="6"/>
    </row>
    <row r="56" spans="1:16" x14ac:dyDescent="0.25">
      <c r="A56" s="13" t="s">
        <v>67</v>
      </c>
      <c r="B56" s="6"/>
      <c r="C56" s="6"/>
      <c r="D56" s="6">
        <v>5</v>
      </c>
      <c r="E56" s="6"/>
      <c r="F56" s="6"/>
    </row>
    <row r="57" spans="1:16" x14ac:dyDescent="0.25">
      <c r="A57" s="13" t="s">
        <v>7</v>
      </c>
      <c r="B57" s="6"/>
      <c r="C57" s="6">
        <v>83</v>
      </c>
      <c r="D57" s="6">
        <v>167</v>
      </c>
      <c r="E57" s="6">
        <v>246.5</v>
      </c>
      <c r="F57" s="6">
        <v>210</v>
      </c>
      <c r="K57" s="1"/>
      <c r="L57" s="1"/>
    </row>
    <row r="58" spans="1:16" x14ac:dyDescent="0.25">
      <c r="A58" s="13" t="s">
        <v>22</v>
      </c>
      <c r="B58" s="6"/>
      <c r="C58" s="6">
        <v>94</v>
      </c>
      <c r="D58" s="6">
        <v>116</v>
      </c>
      <c r="E58" s="6">
        <v>170</v>
      </c>
      <c r="F58" s="6">
        <v>420</v>
      </c>
      <c r="G58" s="6"/>
      <c r="K58" s="1"/>
      <c r="L58" s="1"/>
      <c r="M58" s="1"/>
      <c r="N58" s="1"/>
      <c r="O58" s="1"/>
      <c r="P58" s="4"/>
    </row>
    <row r="59" spans="1:16" x14ac:dyDescent="0.25">
      <c r="A59" s="13" t="s">
        <v>8</v>
      </c>
      <c r="B59" s="6"/>
      <c r="C59" s="6"/>
      <c r="D59" s="6">
        <v>5</v>
      </c>
      <c r="E59" s="6">
        <v>85</v>
      </c>
      <c r="F59" s="6">
        <v>45</v>
      </c>
      <c r="K59" s="1"/>
      <c r="L59" s="6"/>
      <c r="M59" s="6"/>
      <c r="N59" s="24"/>
      <c r="O59" s="24"/>
      <c r="P59" s="24"/>
    </row>
    <row r="60" spans="1:16" x14ac:dyDescent="0.25">
      <c r="A60" s="13" t="s">
        <v>39</v>
      </c>
      <c r="B60" s="6"/>
      <c r="C60" s="6"/>
      <c r="D60" s="6">
        <v>69</v>
      </c>
      <c r="E60" s="6">
        <v>40</v>
      </c>
      <c r="F60" s="6">
        <v>55.5</v>
      </c>
      <c r="K60" s="1"/>
      <c r="L60" s="24"/>
      <c r="M60" s="24"/>
      <c r="N60" s="24"/>
      <c r="O60" s="24"/>
      <c r="P60" s="24"/>
    </row>
    <row r="61" spans="1:16" x14ac:dyDescent="0.25">
      <c r="A61" s="13" t="s">
        <v>44</v>
      </c>
      <c r="B61" s="6"/>
      <c r="C61" s="6">
        <v>4</v>
      </c>
      <c r="D61" s="6">
        <v>39</v>
      </c>
      <c r="E61" s="6">
        <v>7.5</v>
      </c>
      <c r="F61" s="6">
        <v>1</v>
      </c>
      <c r="L61" s="24"/>
      <c r="M61" s="24"/>
      <c r="N61" s="24"/>
      <c r="O61" s="24"/>
      <c r="P61" s="24"/>
    </row>
    <row r="62" spans="1:16" x14ac:dyDescent="0.25">
      <c r="A62" s="13" t="s">
        <v>37</v>
      </c>
      <c r="B62" s="6"/>
      <c r="C62" s="6">
        <v>5</v>
      </c>
      <c r="D62" s="6">
        <v>2</v>
      </c>
      <c r="E62" s="6">
        <v>0.5</v>
      </c>
      <c r="F62" s="6">
        <v>2.5</v>
      </c>
    </row>
    <row r="63" spans="1:16" x14ac:dyDescent="0.25">
      <c r="A63" s="13" t="s">
        <v>9</v>
      </c>
      <c r="B63" s="6"/>
      <c r="C63" s="6">
        <v>53</v>
      </c>
      <c r="D63" s="6">
        <v>33</v>
      </c>
      <c r="E63" s="6">
        <v>19</v>
      </c>
      <c r="F63" s="6">
        <v>40</v>
      </c>
    </row>
    <row r="64" spans="1:16" x14ac:dyDescent="0.25">
      <c r="A64" s="13" t="s">
        <v>33</v>
      </c>
      <c r="B64" s="6"/>
      <c r="C64" s="6">
        <v>16</v>
      </c>
      <c r="D64" s="6">
        <v>144</v>
      </c>
      <c r="E64" s="6">
        <v>2.5</v>
      </c>
      <c r="F64" s="6">
        <v>6.5</v>
      </c>
    </row>
    <row r="65" spans="1:6" x14ac:dyDescent="0.25">
      <c r="A65" s="13" t="s">
        <v>10</v>
      </c>
      <c r="B65" s="6"/>
      <c r="C65" s="6">
        <v>6</v>
      </c>
      <c r="D65" s="6">
        <v>5</v>
      </c>
      <c r="E65" s="6">
        <v>199</v>
      </c>
      <c r="F65" s="6">
        <v>158</v>
      </c>
    </row>
    <row r="66" spans="1:6" x14ac:dyDescent="0.25">
      <c r="A66" s="13" t="s">
        <v>36</v>
      </c>
      <c r="B66" s="6"/>
      <c r="C66" s="6">
        <v>453</v>
      </c>
      <c r="D66" s="6"/>
      <c r="E66" s="6">
        <v>24</v>
      </c>
      <c r="F66" s="6">
        <v>61</v>
      </c>
    </row>
    <row r="67" spans="1:6" x14ac:dyDescent="0.25">
      <c r="A67" s="13" t="s">
        <v>11</v>
      </c>
      <c r="B67" s="6"/>
      <c r="C67" s="6">
        <v>4</v>
      </c>
      <c r="D67" s="6"/>
      <c r="E67" s="6">
        <v>0.5</v>
      </c>
      <c r="F67" s="6">
        <v>4.5</v>
      </c>
    </row>
    <row r="68" spans="1:6" x14ac:dyDescent="0.25">
      <c r="A68" s="13" t="s">
        <v>12</v>
      </c>
      <c r="B68" s="6"/>
      <c r="C68" s="6">
        <v>13</v>
      </c>
      <c r="D68" s="6">
        <v>7</v>
      </c>
      <c r="E68" s="6">
        <v>10.5</v>
      </c>
      <c r="F68" s="6">
        <v>24.5</v>
      </c>
    </row>
    <row r="69" spans="1:6" x14ac:dyDescent="0.25">
      <c r="A69" s="14" t="s">
        <v>23</v>
      </c>
      <c r="B69" s="39"/>
      <c r="C69" s="19"/>
      <c r="D69" s="19">
        <v>2</v>
      </c>
      <c r="E69" s="19">
        <v>0.5</v>
      </c>
      <c r="F69" s="19"/>
    </row>
    <row r="70" spans="1:6" x14ac:dyDescent="0.25">
      <c r="A70" s="17" t="s">
        <v>31</v>
      </c>
      <c r="B70" s="164" t="s">
        <v>474</v>
      </c>
      <c r="C70" s="6">
        <f>SUM(C49:C69)</f>
        <v>762</v>
      </c>
      <c r="D70" s="6">
        <v>605</v>
      </c>
      <c r="E70" s="6">
        <v>932.5</v>
      </c>
      <c r="F70" s="6">
        <v>1129</v>
      </c>
    </row>
    <row r="71" spans="1:6" x14ac:dyDescent="0.25">
      <c r="A71" s="155"/>
      <c r="B71" s="29"/>
      <c r="C71" s="5"/>
      <c r="D71" s="5"/>
      <c r="E71" s="5"/>
      <c r="F71" s="5"/>
    </row>
    <row r="72" spans="1:6" x14ac:dyDescent="0.25">
      <c r="A72" s="155"/>
      <c r="B72" s="29"/>
      <c r="C72" s="5"/>
      <c r="D72" s="5"/>
      <c r="E72" s="5"/>
      <c r="F72" s="5"/>
    </row>
    <row r="73" spans="1:6" x14ac:dyDescent="0.25">
      <c r="A73" s="1" t="s">
        <v>481</v>
      </c>
      <c r="B73" s="1"/>
      <c r="C73" s="1"/>
      <c r="D73" s="1"/>
      <c r="E73" s="1"/>
      <c r="F73" s="1"/>
    </row>
    <row r="75" spans="1:6" x14ac:dyDescent="0.25">
      <c r="A75" s="18" t="s">
        <v>54</v>
      </c>
      <c r="B75" s="71">
        <v>2021</v>
      </c>
      <c r="C75" s="72">
        <v>2022</v>
      </c>
      <c r="D75" s="72">
        <v>2023</v>
      </c>
      <c r="E75" s="72">
        <v>2024</v>
      </c>
      <c r="F75" s="72">
        <v>2025</v>
      </c>
    </row>
    <row r="76" spans="1:6" x14ac:dyDescent="0.25">
      <c r="A76" s="13" t="s">
        <v>56</v>
      </c>
      <c r="B76" s="6"/>
      <c r="C76" s="6">
        <f t="shared" ref="C76:E91" si="1">C22+C49</f>
        <v>3</v>
      </c>
      <c r="D76" s="6">
        <f t="shared" si="1"/>
        <v>0</v>
      </c>
      <c r="E76" s="6">
        <f t="shared" si="1"/>
        <v>4</v>
      </c>
      <c r="F76" s="6">
        <f>F22+F49</f>
        <v>15</v>
      </c>
    </row>
    <row r="77" spans="1:6" x14ac:dyDescent="0.25">
      <c r="A77" s="13" t="s">
        <v>141</v>
      </c>
      <c r="B77" s="6"/>
      <c r="C77" s="6">
        <f t="shared" si="1"/>
        <v>0</v>
      </c>
      <c r="D77" s="6">
        <f t="shared" si="1"/>
        <v>0</v>
      </c>
      <c r="E77" s="6">
        <f t="shared" si="1"/>
        <v>2.5</v>
      </c>
      <c r="F77" s="6">
        <f t="shared" ref="F77:F97" si="2">F23+F50</f>
        <v>0</v>
      </c>
    </row>
    <row r="78" spans="1:6" x14ac:dyDescent="0.25">
      <c r="A78" s="13" t="s">
        <v>6</v>
      </c>
      <c r="B78" s="6">
        <v>282.5</v>
      </c>
      <c r="C78" s="6">
        <f t="shared" si="1"/>
        <v>175</v>
      </c>
      <c r="D78" s="6">
        <f t="shared" si="1"/>
        <v>111</v>
      </c>
      <c r="E78" s="6">
        <f t="shared" si="1"/>
        <v>241.5</v>
      </c>
      <c r="F78" s="6">
        <f t="shared" si="2"/>
        <v>218</v>
      </c>
    </row>
    <row r="79" spans="1:6" x14ac:dyDescent="0.25">
      <c r="A79" s="13" t="s">
        <v>46</v>
      </c>
      <c r="B79" s="6">
        <v>16</v>
      </c>
      <c r="C79" s="6">
        <f t="shared" si="1"/>
        <v>0</v>
      </c>
      <c r="D79" s="6">
        <f t="shared" si="1"/>
        <v>62</v>
      </c>
      <c r="E79" s="6">
        <f t="shared" si="1"/>
        <v>8.5</v>
      </c>
      <c r="F79" s="6">
        <f t="shared" si="2"/>
        <v>7.5</v>
      </c>
    </row>
    <row r="80" spans="1:6" x14ac:dyDescent="0.25">
      <c r="A80" s="13" t="s">
        <v>244</v>
      </c>
      <c r="B80" s="6"/>
      <c r="C80" s="6">
        <f t="shared" si="1"/>
        <v>0</v>
      </c>
      <c r="D80" s="6">
        <f t="shared" si="1"/>
        <v>0</v>
      </c>
      <c r="E80" s="6">
        <f t="shared" si="1"/>
        <v>0</v>
      </c>
      <c r="F80" s="6">
        <f t="shared" si="2"/>
        <v>1</v>
      </c>
    </row>
    <row r="81" spans="1:6" x14ac:dyDescent="0.25">
      <c r="A81" s="13" t="s">
        <v>77</v>
      </c>
      <c r="B81" s="6"/>
      <c r="C81" s="6">
        <f t="shared" si="1"/>
        <v>152</v>
      </c>
      <c r="D81" s="6">
        <f t="shared" si="1"/>
        <v>0</v>
      </c>
      <c r="E81" s="6">
        <f t="shared" si="1"/>
        <v>35</v>
      </c>
      <c r="F81" s="6">
        <f t="shared" si="2"/>
        <v>10.5</v>
      </c>
    </row>
    <row r="82" spans="1:6" x14ac:dyDescent="0.25">
      <c r="A82" s="13" t="s">
        <v>66</v>
      </c>
      <c r="B82" s="6">
        <v>3</v>
      </c>
      <c r="C82" s="6">
        <f t="shared" si="1"/>
        <v>0</v>
      </c>
      <c r="D82" s="6">
        <f t="shared" si="1"/>
        <v>0</v>
      </c>
      <c r="E82" s="6">
        <f t="shared" si="1"/>
        <v>0</v>
      </c>
      <c r="F82" s="6">
        <f t="shared" si="2"/>
        <v>0</v>
      </c>
    </row>
    <row r="83" spans="1:6" x14ac:dyDescent="0.25">
      <c r="A83" s="13" t="s">
        <v>67</v>
      </c>
      <c r="B83" s="6">
        <v>2</v>
      </c>
      <c r="C83" s="6">
        <f t="shared" si="1"/>
        <v>0</v>
      </c>
      <c r="D83" s="6">
        <f t="shared" si="1"/>
        <v>5</v>
      </c>
      <c r="E83" s="6">
        <f t="shared" si="1"/>
        <v>0</v>
      </c>
      <c r="F83" s="6">
        <f t="shared" si="2"/>
        <v>0</v>
      </c>
    </row>
    <row r="84" spans="1:6" x14ac:dyDescent="0.25">
      <c r="A84" s="13" t="s">
        <v>7</v>
      </c>
      <c r="B84" s="6">
        <v>424.5</v>
      </c>
      <c r="C84" s="6">
        <f t="shared" si="1"/>
        <v>553</v>
      </c>
      <c r="D84" s="6">
        <f t="shared" si="1"/>
        <v>726</v>
      </c>
      <c r="E84" s="6">
        <f t="shared" si="1"/>
        <v>961.5</v>
      </c>
      <c r="F84" s="6">
        <f t="shared" si="2"/>
        <v>707</v>
      </c>
    </row>
    <row r="85" spans="1:6" x14ac:dyDescent="0.25">
      <c r="A85" s="13" t="s">
        <v>22</v>
      </c>
      <c r="B85" s="6">
        <v>268.5</v>
      </c>
      <c r="C85" s="6">
        <f t="shared" si="1"/>
        <v>240.5</v>
      </c>
      <c r="D85" s="6">
        <f t="shared" si="1"/>
        <v>395</v>
      </c>
      <c r="E85" s="6">
        <f t="shared" si="1"/>
        <v>437.5</v>
      </c>
      <c r="F85" s="6">
        <f t="shared" si="2"/>
        <v>673.5</v>
      </c>
    </row>
    <row r="86" spans="1:6" x14ac:dyDescent="0.25">
      <c r="A86" s="13" t="s">
        <v>8</v>
      </c>
      <c r="B86" s="6">
        <v>336</v>
      </c>
      <c r="C86" s="6">
        <f t="shared" si="1"/>
        <v>108</v>
      </c>
      <c r="D86" s="6">
        <f t="shared" si="1"/>
        <v>86</v>
      </c>
      <c r="E86" s="6">
        <f t="shared" si="1"/>
        <v>150</v>
      </c>
      <c r="F86" s="6">
        <f t="shared" si="2"/>
        <v>197</v>
      </c>
    </row>
    <row r="87" spans="1:6" x14ac:dyDescent="0.25">
      <c r="A87" s="13" t="s">
        <v>39</v>
      </c>
      <c r="B87" s="6">
        <v>83.5</v>
      </c>
      <c r="C87" s="6">
        <f t="shared" si="1"/>
        <v>160.5</v>
      </c>
      <c r="D87" s="6">
        <f t="shared" si="1"/>
        <v>160</v>
      </c>
      <c r="E87" s="6">
        <f t="shared" si="1"/>
        <v>216.5</v>
      </c>
      <c r="F87" s="6">
        <f t="shared" si="2"/>
        <v>120</v>
      </c>
    </row>
    <row r="88" spans="1:6" x14ac:dyDescent="0.25">
      <c r="A88" s="13" t="s">
        <v>44</v>
      </c>
      <c r="B88" s="6">
        <v>33</v>
      </c>
      <c r="C88" s="6">
        <f t="shared" si="1"/>
        <v>4</v>
      </c>
      <c r="D88" s="6">
        <f t="shared" si="1"/>
        <v>47</v>
      </c>
      <c r="E88" s="6">
        <f t="shared" si="1"/>
        <v>70.5</v>
      </c>
      <c r="F88" s="6">
        <f t="shared" si="2"/>
        <v>3</v>
      </c>
    </row>
    <row r="89" spans="1:6" x14ac:dyDescent="0.25">
      <c r="A89" s="13" t="s">
        <v>37</v>
      </c>
      <c r="B89" s="6">
        <v>3</v>
      </c>
      <c r="C89" s="6">
        <f t="shared" si="1"/>
        <v>5.5</v>
      </c>
      <c r="D89" s="6">
        <f t="shared" si="1"/>
        <v>5</v>
      </c>
      <c r="E89" s="6">
        <f t="shared" si="1"/>
        <v>0.5</v>
      </c>
      <c r="F89" s="6">
        <f t="shared" si="2"/>
        <v>11.5</v>
      </c>
    </row>
    <row r="90" spans="1:6" x14ac:dyDescent="0.25">
      <c r="A90" s="13" t="s">
        <v>9</v>
      </c>
      <c r="B90" s="6">
        <v>38</v>
      </c>
      <c r="C90" s="6">
        <f t="shared" si="1"/>
        <v>126</v>
      </c>
      <c r="D90" s="6">
        <f t="shared" si="1"/>
        <v>51</v>
      </c>
      <c r="E90" s="6">
        <f t="shared" si="1"/>
        <v>40.5</v>
      </c>
      <c r="F90" s="6">
        <f t="shared" si="2"/>
        <v>81.5</v>
      </c>
    </row>
    <row r="91" spans="1:6" x14ac:dyDescent="0.25">
      <c r="A91" s="13" t="s">
        <v>33</v>
      </c>
      <c r="B91" s="6">
        <v>58.5</v>
      </c>
      <c r="C91" s="6">
        <f t="shared" si="1"/>
        <v>59</v>
      </c>
      <c r="D91" s="6">
        <f t="shared" si="1"/>
        <v>285</v>
      </c>
      <c r="E91" s="6">
        <f t="shared" si="1"/>
        <v>56</v>
      </c>
      <c r="F91" s="6">
        <f t="shared" si="2"/>
        <v>96</v>
      </c>
    </row>
    <row r="92" spans="1:6" x14ac:dyDescent="0.25">
      <c r="A92" s="13" t="s">
        <v>10</v>
      </c>
      <c r="B92" s="6">
        <v>1419</v>
      </c>
      <c r="C92" s="6">
        <f t="shared" ref="C92:E97" si="3">C38+C65</f>
        <v>1984.5</v>
      </c>
      <c r="D92" s="6">
        <f t="shared" si="3"/>
        <v>1119</v>
      </c>
      <c r="E92" s="6">
        <f t="shared" si="3"/>
        <v>1631.5</v>
      </c>
      <c r="F92" s="6">
        <f t="shared" si="2"/>
        <v>1452.5</v>
      </c>
    </row>
    <row r="93" spans="1:6" x14ac:dyDescent="0.25">
      <c r="A93" s="13" t="s">
        <v>36</v>
      </c>
      <c r="B93" s="6">
        <v>251.5</v>
      </c>
      <c r="C93" s="6">
        <f t="shared" si="3"/>
        <v>459.5</v>
      </c>
      <c r="D93" s="6">
        <f t="shared" si="3"/>
        <v>20</v>
      </c>
      <c r="E93" s="6">
        <f t="shared" si="3"/>
        <v>55.5</v>
      </c>
      <c r="F93" s="6">
        <f t="shared" si="2"/>
        <v>67</v>
      </c>
    </row>
    <row r="94" spans="1:6" x14ac:dyDescent="0.25">
      <c r="A94" s="13" t="s">
        <v>11</v>
      </c>
      <c r="B94" s="6">
        <v>281.5</v>
      </c>
      <c r="C94" s="6">
        <f t="shared" si="3"/>
        <v>121</v>
      </c>
      <c r="D94" s="6">
        <f t="shared" si="3"/>
        <v>163</v>
      </c>
      <c r="E94" s="6">
        <f t="shared" si="3"/>
        <v>165</v>
      </c>
      <c r="F94" s="6">
        <f t="shared" si="2"/>
        <v>44</v>
      </c>
    </row>
    <row r="95" spans="1:6" x14ac:dyDescent="0.25">
      <c r="A95" s="13" t="s">
        <v>12</v>
      </c>
      <c r="B95" s="6">
        <v>123</v>
      </c>
      <c r="C95" s="6">
        <f t="shared" si="3"/>
        <v>102.5</v>
      </c>
      <c r="D95" s="6">
        <f t="shared" si="3"/>
        <v>62</v>
      </c>
      <c r="E95" s="6">
        <f t="shared" si="3"/>
        <v>56</v>
      </c>
      <c r="F95" s="24">
        <f t="shared" si="2"/>
        <v>89</v>
      </c>
    </row>
    <row r="96" spans="1:6" x14ac:dyDescent="0.25">
      <c r="A96" s="14" t="s">
        <v>23</v>
      </c>
      <c r="B96" s="6"/>
      <c r="C96" s="6">
        <f t="shared" si="3"/>
        <v>4</v>
      </c>
      <c r="D96" s="6">
        <f t="shared" si="3"/>
        <v>5</v>
      </c>
      <c r="E96" s="6">
        <f t="shared" si="3"/>
        <v>17.5</v>
      </c>
      <c r="F96" s="19">
        <f t="shared" si="2"/>
        <v>8.5</v>
      </c>
    </row>
    <row r="97" spans="1:6" x14ac:dyDescent="0.25">
      <c r="A97" s="17" t="s">
        <v>31</v>
      </c>
      <c r="B97" s="157">
        <v>3623.5</v>
      </c>
      <c r="C97" s="41">
        <f t="shared" si="3"/>
        <v>4258</v>
      </c>
      <c r="D97" s="41">
        <f t="shared" si="3"/>
        <v>3286</v>
      </c>
      <c r="E97" s="41">
        <f t="shared" si="3"/>
        <v>4426</v>
      </c>
      <c r="F97" s="6">
        <f t="shared" si="2"/>
        <v>3802.5</v>
      </c>
    </row>
    <row r="99" spans="1:6" x14ac:dyDescent="0.25">
      <c r="A99" t="s">
        <v>530</v>
      </c>
    </row>
  </sheetData>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75D6D-EE38-4EA7-BCA4-342A66A5C25E}">
  <dimension ref="A1:O38"/>
  <sheetViews>
    <sheetView topLeftCell="A2" zoomScale="150" zoomScaleNormal="150" workbookViewId="0">
      <selection activeCell="A2" sqref="A2"/>
    </sheetView>
  </sheetViews>
  <sheetFormatPr defaultRowHeight="15" x14ac:dyDescent="0.25"/>
  <cols>
    <col min="1" max="1" width="30.7109375" customWidth="1"/>
    <col min="2" max="2" width="9.5703125" bestFit="1" customWidth="1"/>
    <col min="3" max="4" width="9.28515625" bestFit="1" customWidth="1"/>
    <col min="5" max="7" width="9.5703125" bestFit="1" customWidth="1"/>
    <col min="8" max="10" width="9.28515625" bestFit="1" customWidth="1"/>
    <col min="11" max="11" width="9.5703125" bestFit="1" customWidth="1"/>
    <col min="12" max="14" width="9.28515625" bestFit="1" customWidth="1"/>
    <col min="15" max="15" width="9.5703125" bestFit="1" customWidth="1"/>
  </cols>
  <sheetData>
    <row r="1" spans="1:4" x14ac:dyDescent="0.25">
      <c r="A1" s="1" t="s">
        <v>76</v>
      </c>
    </row>
    <row r="2" spans="1:4" x14ac:dyDescent="0.25">
      <c r="A2" s="2">
        <v>44258</v>
      </c>
    </row>
    <row r="3" spans="1:4" x14ac:dyDescent="0.25">
      <c r="A3" s="2"/>
    </row>
    <row r="4" spans="1:4" x14ac:dyDescent="0.25">
      <c r="A4" s="1" t="s">
        <v>493</v>
      </c>
    </row>
    <row r="5" spans="1:4" x14ac:dyDescent="0.25">
      <c r="A5" s="13"/>
      <c r="B5" s="1" t="s">
        <v>47</v>
      </c>
    </row>
    <row r="6" spans="1:4" x14ac:dyDescent="0.25">
      <c r="A6" s="18" t="s">
        <v>193</v>
      </c>
      <c r="B6" s="15" t="s">
        <v>198</v>
      </c>
      <c r="C6" s="15" t="s">
        <v>199</v>
      </c>
      <c r="D6" s="15" t="s">
        <v>31</v>
      </c>
    </row>
    <row r="7" spans="1:4" x14ac:dyDescent="0.25">
      <c r="A7" s="13" t="s">
        <v>1</v>
      </c>
      <c r="B7" s="41">
        <v>578</v>
      </c>
      <c r="C7" s="6">
        <f>(55+104)/2</f>
        <v>79.5</v>
      </c>
      <c r="D7" s="20">
        <f>SUM(B7:C7)</f>
        <v>657.5</v>
      </c>
    </row>
    <row r="8" spans="1:4" x14ac:dyDescent="0.25">
      <c r="A8" s="13" t="s">
        <v>32</v>
      </c>
      <c r="B8" s="159">
        <v>1303</v>
      </c>
      <c r="C8" s="6">
        <f>(232+197)/2</f>
        <v>214.5</v>
      </c>
      <c r="D8" s="6">
        <f>SUM(B8:C8)</f>
        <v>1517.5</v>
      </c>
    </row>
    <row r="9" spans="1:4" x14ac:dyDescent="0.25">
      <c r="A9" s="13" t="s">
        <v>42</v>
      </c>
      <c r="B9" s="24">
        <v>179.5</v>
      </c>
      <c r="C9" s="6">
        <f>(6+12)/2</f>
        <v>9</v>
      </c>
      <c r="D9" s="6">
        <f>SUM(B9:C9)</f>
        <v>188.5</v>
      </c>
    </row>
    <row r="10" spans="1:4" x14ac:dyDescent="0.25">
      <c r="A10" s="13" t="s">
        <v>194</v>
      </c>
      <c r="B10" s="24">
        <v>1085</v>
      </c>
      <c r="C10" s="6">
        <v>130</v>
      </c>
      <c r="D10" s="6">
        <f>SUM(C10)</f>
        <v>130</v>
      </c>
    </row>
    <row r="11" spans="1:4" x14ac:dyDescent="0.25">
      <c r="A11" s="13" t="s">
        <v>195</v>
      </c>
      <c r="B11" s="159">
        <v>478</v>
      </c>
      <c r="C11" s="6">
        <v>664</v>
      </c>
      <c r="D11" s="6">
        <f>SUM(B11:C11)</f>
        <v>1142</v>
      </c>
    </row>
    <row r="12" spans="1:4" x14ac:dyDescent="0.25">
      <c r="A12" s="14" t="s">
        <v>196</v>
      </c>
      <c r="B12" s="19">
        <v>0</v>
      </c>
      <c r="C12" s="160">
        <v>0</v>
      </c>
      <c r="D12" s="19">
        <v>0</v>
      </c>
    </row>
    <row r="13" spans="1:4" x14ac:dyDescent="0.25">
      <c r="A13" s="25" t="s">
        <v>31</v>
      </c>
      <c r="B13" s="6">
        <f>SUM(B7:B12)</f>
        <v>3623.5</v>
      </c>
      <c r="C13" s="20">
        <f>SUM(C7:C12)</f>
        <v>1097</v>
      </c>
      <c r="D13" s="6">
        <f>SUM(D7:D12)</f>
        <v>3635.5</v>
      </c>
    </row>
    <row r="14" spans="1:4" x14ac:dyDescent="0.25">
      <c r="A14" s="13"/>
      <c r="B14" s="6"/>
      <c r="C14" s="6"/>
      <c r="D14" s="6"/>
    </row>
    <row r="15" spans="1:4" x14ac:dyDescent="0.25">
      <c r="A15" s="13" t="s">
        <v>197</v>
      </c>
      <c r="B15" s="6"/>
      <c r="C15" s="6"/>
      <c r="D15" s="20"/>
    </row>
    <row r="16" spans="1:4" x14ac:dyDescent="0.25">
      <c r="B16" s="6"/>
      <c r="C16" s="6"/>
      <c r="D16" s="20"/>
    </row>
    <row r="18" spans="1:15" x14ac:dyDescent="0.25">
      <c r="A18" s="25" t="s">
        <v>57</v>
      </c>
      <c r="B18" s="1" t="s">
        <v>48</v>
      </c>
      <c r="C18" s="1"/>
      <c r="D18" s="1"/>
      <c r="E18" s="1" t="s">
        <v>50</v>
      </c>
      <c r="F18" s="1"/>
      <c r="G18" s="1"/>
      <c r="H18" s="1" t="s">
        <v>51</v>
      </c>
      <c r="I18" s="1"/>
      <c r="J18" s="1"/>
      <c r="K18" s="1" t="s">
        <v>52</v>
      </c>
      <c r="L18" s="1"/>
      <c r="M18" s="1"/>
      <c r="N18" s="1"/>
      <c r="O18" s="1"/>
    </row>
    <row r="19" spans="1:15" x14ac:dyDescent="0.25">
      <c r="A19" s="13"/>
      <c r="B19" s="1" t="s">
        <v>49</v>
      </c>
      <c r="C19" s="1"/>
      <c r="D19" s="1"/>
      <c r="E19" s="1" t="s">
        <v>58</v>
      </c>
      <c r="F19" s="1"/>
      <c r="G19" s="1"/>
      <c r="H19" s="1" t="s">
        <v>50</v>
      </c>
      <c r="I19" s="1"/>
      <c r="J19" s="1"/>
      <c r="K19" s="1" t="s">
        <v>456</v>
      </c>
      <c r="L19" s="1" t="s">
        <v>53</v>
      </c>
      <c r="M19" s="1"/>
      <c r="N19" s="1"/>
      <c r="O19" s="1" t="s">
        <v>31</v>
      </c>
    </row>
    <row r="20" spans="1:15" x14ac:dyDescent="0.25">
      <c r="A20" s="25" t="s">
        <v>54</v>
      </c>
      <c r="B20" t="s">
        <v>59</v>
      </c>
      <c r="C20" t="s">
        <v>60</v>
      </c>
      <c r="D20" t="s">
        <v>47</v>
      </c>
      <c r="E20" t="s">
        <v>61</v>
      </c>
      <c r="F20" t="s">
        <v>62</v>
      </c>
      <c r="G20" t="s">
        <v>47</v>
      </c>
      <c r="H20" t="s">
        <v>61</v>
      </c>
      <c r="I20" t="s">
        <v>62</v>
      </c>
      <c r="J20" t="s">
        <v>47</v>
      </c>
      <c r="K20" t="s">
        <v>63</v>
      </c>
      <c r="L20" t="s">
        <v>64</v>
      </c>
      <c r="M20" t="s">
        <v>65</v>
      </c>
      <c r="N20" t="s">
        <v>47</v>
      </c>
      <c r="O20" t="s">
        <v>47</v>
      </c>
    </row>
    <row r="21" spans="1:15" x14ac:dyDescent="0.25">
      <c r="A21" s="42" t="s">
        <v>6</v>
      </c>
      <c r="B21" s="67">
        <v>0</v>
      </c>
      <c r="C21" s="67">
        <v>0</v>
      </c>
      <c r="D21" s="67">
        <v>0</v>
      </c>
      <c r="E21" s="67">
        <v>202</v>
      </c>
      <c r="F21" s="67">
        <v>221</v>
      </c>
      <c r="G21" s="67">
        <v>211.5</v>
      </c>
      <c r="H21" s="67">
        <v>100</v>
      </c>
      <c r="I21" s="67">
        <v>0</v>
      </c>
      <c r="J21" s="67">
        <v>50</v>
      </c>
      <c r="K21" s="67">
        <v>21</v>
      </c>
      <c r="L21" s="67">
        <v>0</v>
      </c>
      <c r="M21" s="67">
        <v>0</v>
      </c>
      <c r="N21" s="67">
        <v>0</v>
      </c>
      <c r="O21" s="67">
        <v>282.5</v>
      </c>
    </row>
    <row r="22" spans="1:15" x14ac:dyDescent="0.25">
      <c r="A22" s="13" t="s">
        <v>46</v>
      </c>
      <c r="B22" s="5">
        <v>0</v>
      </c>
      <c r="C22" s="5">
        <v>0</v>
      </c>
      <c r="D22" s="5">
        <v>0</v>
      </c>
      <c r="E22" s="5">
        <v>0</v>
      </c>
      <c r="F22" s="5">
        <v>0</v>
      </c>
      <c r="G22" s="5">
        <v>0</v>
      </c>
      <c r="H22" s="5">
        <v>8</v>
      </c>
      <c r="I22" s="5">
        <v>0</v>
      </c>
      <c r="J22" s="5">
        <v>4</v>
      </c>
      <c r="K22" s="5">
        <v>12</v>
      </c>
      <c r="L22" s="5">
        <v>0</v>
      </c>
      <c r="M22" s="5">
        <v>0</v>
      </c>
      <c r="N22" s="5">
        <v>0</v>
      </c>
      <c r="O22" s="5">
        <v>16</v>
      </c>
    </row>
    <row r="23" spans="1:15" x14ac:dyDescent="0.25">
      <c r="A23" s="13" t="s">
        <v>66</v>
      </c>
      <c r="B23" s="5">
        <v>0</v>
      </c>
      <c r="C23" s="5">
        <v>0</v>
      </c>
      <c r="D23" s="5">
        <v>0</v>
      </c>
      <c r="E23" s="5">
        <v>0</v>
      </c>
      <c r="F23" s="5">
        <v>0</v>
      </c>
      <c r="G23" s="5">
        <v>0</v>
      </c>
      <c r="H23" s="5">
        <v>0</v>
      </c>
      <c r="I23" s="5">
        <v>0</v>
      </c>
      <c r="J23" s="5">
        <v>0</v>
      </c>
      <c r="K23" s="5">
        <v>3</v>
      </c>
      <c r="L23" s="5">
        <v>0</v>
      </c>
      <c r="M23" s="5">
        <v>0</v>
      </c>
      <c r="N23" s="5">
        <v>0</v>
      </c>
      <c r="O23" s="5">
        <v>3</v>
      </c>
    </row>
    <row r="24" spans="1:15" x14ac:dyDescent="0.25">
      <c r="A24" s="13" t="s">
        <v>67</v>
      </c>
      <c r="B24" s="5">
        <v>0</v>
      </c>
      <c r="C24" s="5">
        <v>0</v>
      </c>
      <c r="D24" s="5">
        <v>0</v>
      </c>
      <c r="E24" s="5">
        <v>0</v>
      </c>
      <c r="F24" s="5">
        <v>0</v>
      </c>
      <c r="G24" s="5">
        <v>0</v>
      </c>
      <c r="H24" s="5">
        <v>0</v>
      </c>
      <c r="I24" s="5">
        <v>0</v>
      </c>
      <c r="J24" s="5">
        <v>0</v>
      </c>
      <c r="K24" s="5">
        <v>2</v>
      </c>
      <c r="L24" s="5">
        <v>0</v>
      </c>
      <c r="M24" s="5">
        <v>0</v>
      </c>
      <c r="N24" s="5">
        <v>0</v>
      </c>
      <c r="O24" s="5">
        <v>2</v>
      </c>
    </row>
    <row r="25" spans="1:15" x14ac:dyDescent="0.25">
      <c r="A25" s="13" t="s">
        <v>7</v>
      </c>
      <c r="B25" s="5">
        <v>54</v>
      </c>
      <c r="C25" s="5">
        <v>73</v>
      </c>
      <c r="D25" s="5">
        <v>63.5</v>
      </c>
      <c r="E25" s="5">
        <v>105</v>
      </c>
      <c r="F25" s="5">
        <v>74</v>
      </c>
      <c r="G25" s="5">
        <v>89.5</v>
      </c>
      <c r="H25" s="5">
        <v>40</v>
      </c>
      <c r="I25" s="5">
        <v>22</v>
      </c>
      <c r="J25" s="5">
        <v>31</v>
      </c>
      <c r="K25" s="5">
        <v>128</v>
      </c>
      <c r="L25" s="5">
        <v>139</v>
      </c>
      <c r="M25" s="5">
        <v>86</v>
      </c>
      <c r="N25" s="5">
        <v>112.5</v>
      </c>
      <c r="O25" s="5">
        <v>424.5</v>
      </c>
    </row>
    <row r="26" spans="1:15" x14ac:dyDescent="0.25">
      <c r="A26" s="13" t="s">
        <v>22</v>
      </c>
      <c r="B26" s="5">
        <v>37</v>
      </c>
      <c r="C26" s="5">
        <v>37</v>
      </c>
      <c r="D26" s="5">
        <v>37</v>
      </c>
      <c r="E26" s="5">
        <v>0</v>
      </c>
      <c r="F26" s="5">
        <v>16</v>
      </c>
      <c r="G26" s="5">
        <v>8</v>
      </c>
      <c r="H26" s="5">
        <v>0</v>
      </c>
      <c r="I26" s="5">
        <v>0</v>
      </c>
      <c r="J26" s="5">
        <v>0</v>
      </c>
      <c r="K26" s="5">
        <v>194</v>
      </c>
      <c r="L26" s="5">
        <v>59</v>
      </c>
      <c r="M26" s="5">
        <v>0</v>
      </c>
      <c r="N26" s="5">
        <v>29.5</v>
      </c>
      <c r="O26" s="5">
        <v>268.5</v>
      </c>
    </row>
    <row r="27" spans="1:15" x14ac:dyDescent="0.25">
      <c r="A27" s="13" t="s">
        <v>8</v>
      </c>
      <c r="B27" s="5">
        <v>0</v>
      </c>
      <c r="C27" s="5">
        <v>0</v>
      </c>
      <c r="D27" s="5">
        <v>0</v>
      </c>
      <c r="E27" s="5">
        <v>11</v>
      </c>
      <c r="F27" s="5">
        <v>5</v>
      </c>
      <c r="G27" s="5">
        <v>8</v>
      </c>
      <c r="H27" s="5">
        <v>26</v>
      </c>
      <c r="I27" s="5">
        <v>0</v>
      </c>
      <c r="J27" s="5">
        <v>13</v>
      </c>
      <c r="K27" s="5">
        <v>131</v>
      </c>
      <c r="L27" s="5">
        <v>276</v>
      </c>
      <c r="M27" s="5">
        <v>92</v>
      </c>
      <c r="N27" s="5">
        <v>184</v>
      </c>
      <c r="O27" s="5">
        <v>336</v>
      </c>
    </row>
    <row r="28" spans="1:15" x14ac:dyDescent="0.25">
      <c r="A28" s="13" t="s">
        <v>39</v>
      </c>
      <c r="B28" s="5">
        <v>0</v>
      </c>
      <c r="C28" s="5">
        <v>0</v>
      </c>
      <c r="D28" s="5">
        <v>0</v>
      </c>
      <c r="E28" s="5">
        <v>4</v>
      </c>
      <c r="F28" s="5">
        <v>0</v>
      </c>
      <c r="G28" s="5">
        <v>2</v>
      </c>
      <c r="H28" s="5">
        <v>0</v>
      </c>
      <c r="I28" s="5">
        <v>0</v>
      </c>
      <c r="J28" s="5">
        <v>0</v>
      </c>
      <c r="K28" s="5">
        <v>0</v>
      </c>
      <c r="L28" s="5">
        <v>155</v>
      </c>
      <c r="M28" s="5">
        <v>8</v>
      </c>
      <c r="N28" s="5">
        <v>81.5</v>
      </c>
      <c r="O28" s="5">
        <v>83.5</v>
      </c>
    </row>
    <row r="29" spans="1:15" x14ac:dyDescent="0.25">
      <c r="A29" s="13" t="s">
        <v>44</v>
      </c>
      <c r="B29" s="5">
        <v>0</v>
      </c>
      <c r="C29" s="5">
        <v>0</v>
      </c>
      <c r="D29" s="5">
        <v>0</v>
      </c>
      <c r="E29" s="5">
        <v>0</v>
      </c>
      <c r="F29" s="5">
        <v>0</v>
      </c>
      <c r="G29" s="5">
        <v>0</v>
      </c>
      <c r="H29" s="5">
        <v>0</v>
      </c>
      <c r="I29" s="5">
        <v>0</v>
      </c>
      <c r="J29" s="5">
        <v>0</v>
      </c>
      <c r="K29" s="5">
        <v>0</v>
      </c>
      <c r="L29" s="5">
        <v>0</v>
      </c>
      <c r="M29" s="5">
        <v>66</v>
      </c>
      <c r="N29" s="5">
        <v>33</v>
      </c>
      <c r="O29" s="5">
        <v>33</v>
      </c>
    </row>
    <row r="30" spans="1:15" x14ac:dyDescent="0.25">
      <c r="A30" s="13" t="s">
        <v>37</v>
      </c>
      <c r="B30" s="5">
        <v>0</v>
      </c>
      <c r="C30" s="5">
        <v>0</v>
      </c>
      <c r="D30" s="5">
        <v>0</v>
      </c>
      <c r="E30" s="5">
        <v>0</v>
      </c>
      <c r="F30" s="5">
        <v>0</v>
      </c>
      <c r="G30" s="5">
        <v>0</v>
      </c>
      <c r="H30" s="5">
        <v>0</v>
      </c>
      <c r="I30" s="5">
        <v>0</v>
      </c>
      <c r="J30" s="5">
        <v>0</v>
      </c>
      <c r="K30" s="5">
        <v>3</v>
      </c>
      <c r="L30" s="5">
        <v>0</v>
      </c>
      <c r="M30" s="5">
        <v>0</v>
      </c>
      <c r="N30" s="5">
        <v>0</v>
      </c>
      <c r="O30" s="5">
        <v>3</v>
      </c>
    </row>
    <row r="31" spans="1:15" x14ac:dyDescent="0.25">
      <c r="A31" s="13" t="s">
        <v>9</v>
      </c>
      <c r="B31" s="5">
        <v>0</v>
      </c>
      <c r="C31" s="5">
        <v>0</v>
      </c>
      <c r="D31" s="5">
        <v>0</v>
      </c>
      <c r="E31" s="5">
        <v>1</v>
      </c>
      <c r="F31" s="5">
        <v>20</v>
      </c>
      <c r="G31" s="5">
        <v>10.5</v>
      </c>
      <c r="H31" s="5">
        <v>17</v>
      </c>
      <c r="I31" s="5">
        <v>0</v>
      </c>
      <c r="J31" s="5">
        <v>8.5</v>
      </c>
      <c r="K31" s="5">
        <v>16</v>
      </c>
      <c r="L31" s="5">
        <v>0</v>
      </c>
      <c r="M31" s="5">
        <v>6</v>
      </c>
      <c r="N31" s="5">
        <v>3</v>
      </c>
      <c r="O31" s="5">
        <v>38</v>
      </c>
    </row>
    <row r="32" spans="1:15" x14ac:dyDescent="0.25">
      <c r="A32" s="13" t="s">
        <v>33</v>
      </c>
      <c r="B32" s="5">
        <v>0</v>
      </c>
      <c r="C32" s="5">
        <v>0</v>
      </c>
      <c r="D32" s="5">
        <v>0</v>
      </c>
      <c r="E32" s="5">
        <v>0</v>
      </c>
      <c r="F32" s="5">
        <v>0</v>
      </c>
      <c r="G32" s="5">
        <v>0</v>
      </c>
      <c r="H32" s="5">
        <v>0</v>
      </c>
      <c r="I32" s="5">
        <v>0</v>
      </c>
      <c r="J32" s="5">
        <v>0</v>
      </c>
      <c r="K32" s="5">
        <v>53</v>
      </c>
      <c r="L32" s="5">
        <v>11</v>
      </c>
      <c r="M32" s="5">
        <v>0</v>
      </c>
      <c r="N32" s="5">
        <v>5.5</v>
      </c>
      <c r="O32" s="5">
        <v>58.5</v>
      </c>
    </row>
    <row r="33" spans="1:15" x14ac:dyDescent="0.25">
      <c r="A33" s="13" t="s">
        <v>10</v>
      </c>
      <c r="B33" s="5">
        <v>357</v>
      </c>
      <c r="C33" s="5">
        <v>400</v>
      </c>
      <c r="D33" s="5">
        <v>378.5</v>
      </c>
      <c r="E33" s="5">
        <v>756</v>
      </c>
      <c r="F33" s="5">
        <v>738</v>
      </c>
      <c r="G33" s="5">
        <v>747</v>
      </c>
      <c r="H33" s="5">
        <v>111</v>
      </c>
      <c r="I33" s="5">
        <v>34</v>
      </c>
      <c r="J33" s="5">
        <v>72.5</v>
      </c>
      <c r="K33" s="5">
        <v>221</v>
      </c>
      <c r="L33" s="5">
        <v>0</v>
      </c>
      <c r="M33" s="5">
        <v>0</v>
      </c>
      <c r="N33" s="5">
        <v>0</v>
      </c>
      <c r="O33" s="5">
        <v>1419</v>
      </c>
    </row>
    <row r="34" spans="1:15" x14ac:dyDescent="0.25">
      <c r="A34" s="13" t="s">
        <v>36</v>
      </c>
      <c r="B34" s="5">
        <v>65</v>
      </c>
      <c r="C34" s="5">
        <v>0</v>
      </c>
      <c r="D34" s="5">
        <v>32.5</v>
      </c>
      <c r="E34" s="5">
        <v>0</v>
      </c>
      <c r="F34" s="5">
        <v>0</v>
      </c>
      <c r="G34" s="5">
        <v>0</v>
      </c>
      <c r="H34" s="5">
        <v>0</v>
      </c>
      <c r="I34" s="5">
        <v>0</v>
      </c>
      <c r="J34" s="5">
        <v>0</v>
      </c>
      <c r="K34" s="5">
        <v>208</v>
      </c>
      <c r="L34" s="5">
        <v>10</v>
      </c>
      <c r="M34" s="5">
        <v>12</v>
      </c>
      <c r="N34" s="5">
        <v>11</v>
      </c>
      <c r="O34" s="5">
        <v>251.5</v>
      </c>
    </row>
    <row r="35" spans="1:15" x14ac:dyDescent="0.25">
      <c r="A35" s="13" t="s">
        <v>11</v>
      </c>
      <c r="B35" s="5">
        <v>73</v>
      </c>
      <c r="C35" s="5">
        <v>48</v>
      </c>
      <c r="D35" s="5">
        <v>60.5</v>
      </c>
      <c r="E35" s="5">
        <v>42</v>
      </c>
      <c r="F35" s="5">
        <v>375</v>
      </c>
      <c r="G35" s="5">
        <v>208.5</v>
      </c>
      <c r="H35" s="5">
        <v>1</v>
      </c>
      <c r="I35" s="5">
        <v>0</v>
      </c>
      <c r="J35" s="5">
        <v>0.5</v>
      </c>
      <c r="K35" s="5">
        <v>1</v>
      </c>
      <c r="L35" s="5">
        <v>0</v>
      </c>
      <c r="M35" s="5">
        <v>22</v>
      </c>
      <c r="N35" s="5">
        <v>11</v>
      </c>
      <c r="O35" s="5">
        <v>281.5</v>
      </c>
    </row>
    <row r="36" spans="1:15" x14ac:dyDescent="0.25">
      <c r="A36" s="13" t="s">
        <v>12</v>
      </c>
      <c r="B36" s="5">
        <v>4</v>
      </c>
      <c r="C36" s="5">
        <v>8</v>
      </c>
      <c r="D36" s="5">
        <v>6</v>
      </c>
      <c r="E36" s="5">
        <v>8</v>
      </c>
      <c r="F36" s="5">
        <v>28</v>
      </c>
      <c r="G36" s="5">
        <v>18</v>
      </c>
      <c r="H36" s="5">
        <v>0</v>
      </c>
      <c r="I36" s="5">
        <v>0</v>
      </c>
      <c r="J36" s="5">
        <v>0</v>
      </c>
      <c r="K36" s="5">
        <v>92</v>
      </c>
      <c r="L36" s="5">
        <v>14</v>
      </c>
      <c r="M36" s="5">
        <v>0</v>
      </c>
      <c r="N36" s="5">
        <v>7</v>
      </c>
      <c r="O36" s="5">
        <v>123</v>
      </c>
    </row>
    <row r="37" spans="1:15" x14ac:dyDescent="0.25">
      <c r="A37" s="151" t="s">
        <v>31</v>
      </c>
      <c r="B37" s="67">
        <v>590</v>
      </c>
      <c r="C37" s="67">
        <v>566</v>
      </c>
      <c r="D37" s="67">
        <v>578</v>
      </c>
      <c r="E37" s="67">
        <v>1129</v>
      </c>
      <c r="F37" s="67">
        <v>1477</v>
      </c>
      <c r="G37" s="67">
        <v>1303</v>
      </c>
      <c r="H37" s="67">
        <v>303</v>
      </c>
      <c r="I37" s="67">
        <v>56</v>
      </c>
      <c r="J37" s="67">
        <v>179.5</v>
      </c>
      <c r="K37" s="67">
        <v>1085</v>
      </c>
      <c r="L37" s="67">
        <v>664</v>
      </c>
      <c r="M37" s="67">
        <v>292</v>
      </c>
      <c r="N37" s="67">
        <v>478</v>
      </c>
      <c r="O37" s="67">
        <v>3623.5</v>
      </c>
    </row>
    <row r="38" spans="1:15" x14ac:dyDescent="0.25">
      <c r="B38" s="5"/>
      <c r="C38" s="5"/>
      <c r="D38" s="5"/>
      <c r="E38" s="5"/>
      <c r="F38" s="5"/>
      <c r="G38" s="5"/>
      <c r="H38" s="5"/>
      <c r="I38" s="5"/>
      <c r="J38" s="5"/>
      <c r="K38" s="5"/>
      <c r="L38" s="5"/>
      <c r="M38" s="5"/>
      <c r="N38" s="5"/>
      <c r="O38" s="5">
        <v>3623.5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EFBE-2CB4-4CFB-8EDE-17EED1916C25}">
  <dimension ref="A1:V174"/>
  <sheetViews>
    <sheetView workbookViewId="0"/>
  </sheetViews>
  <sheetFormatPr defaultRowHeight="15" x14ac:dyDescent="0.25"/>
  <cols>
    <col min="1" max="1" width="35.7109375" customWidth="1"/>
    <col min="2" max="10" width="12.7109375" customWidth="1"/>
    <col min="11" max="14" width="10.7109375" customWidth="1"/>
    <col min="16" max="16" width="20.7109375" customWidth="1"/>
    <col min="17" max="23" width="12.7109375" customWidth="1"/>
  </cols>
  <sheetData>
    <row r="1" spans="1:21" x14ac:dyDescent="0.25">
      <c r="A1" s="1" t="s">
        <v>76</v>
      </c>
      <c r="M1" s="123"/>
      <c r="N1" s="123"/>
      <c r="P1" s="1"/>
    </row>
    <row r="2" spans="1:21" x14ac:dyDescent="0.25">
      <c r="A2" s="2">
        <v>44258</v>
      </c>
    </row>
    <row r="3" spans="1:21" x14ac:dyDescent="0.25">
      <c r="A3" s="2"/>
      <c r="P3" s="1" t="s">
        <v>381</v>
      </c>
    </row>
    <row r="4" spans="1:21" x14ac:dyDescent="0.25">
      <c r="A4" s="2"/>
      <c r="P4" s="1" t="s">
        <v>7</v>
      </c>
    </row>
    <row r="5" spans="1:21" x14ac:dyDescent="0.25">
      <c r="A5" s="1" t="s">
        <v>1</v>
      </c>
      <c r="Q5" t="s">
        <v>382</v>
      </c>
      <c r="R5" t="s">
        <v>383</v>
      </c>
      <c r="S5" s="29" t="s">
        <v>384</v>
      </c>
      <c r="U5" t="s">
        <v>47</v>
      </c>
    </row>
    <row r="6" spans="1:21" ht="17.25" x14ac:dyDescent="0.25">
      <c r="A6" s="1" t="s">
        <v>382</v>
      </c>
      <c r="B6" s="4" t="s">
        <v>385</v>
      </c>
      <c r="C6" s="4" t="s">
        <v>386</v>
      </c>
      <c r="D6" s="4" t="s">
        <v>387</v>
      </c>
      <c r="E6" s="4" t="s">
        <v>388</v>
      </c>
      <c r="F6" s="4" t="s">
        <v>31</v>
      </c>
      <c r="H6" s="1" t="s">
        <v>383</v>
      </c>
      <c r="J6" s="4" t="s">
        <v>389</v>
      </c>
      <c r="K6" s="4" t="s">
        <v>390</v>
      </c>
      <c r="L6" s="4" t="s">
        <v>391</v>
      </c>
      <c r="M6" s="4" t="s">
        <v>31</v>
      </c>
      <c r="N6" s="4"/>
      <c r="O6" s="124"/>
      <c r="P6" t="s">
        <v>1</v>
      </c>
      <c r="Q6">
        <v>54</v>
      </c>
      <c r="R6">
        <v>73</v>
      </c>
      <c r="S6">
        <v>73</v>
      </c>
      <c r="U6" s="6">
        <f>(Q6+R6)/2</f>
        <v>63.5</v>
      </c>
    </row>
    <row r="7" spans="1:21" ht="15.75" x14ac:dyDescent="0.25">
      <c r="A7" t="s">
        <v>2</v>
      </c>
      <c r="B7" s="109">
        <v>0.43333333333333335</v>
      </c>
      <c r="C7" s="109">
        <v>0.46597222222222223</v>
      </c>
      <c r="D7" s="103">
        <v>6.458333333333334E-2</v>
      </c>
      <c r="E7" s="103">
        <v>9.0972222222222218E-2</v>
      </c>
      <c r="J7" s="103">
        <v>0.43472222222222223</v>
      </c>
      <c r="O7" s="125"/>
      <c r="Q7" t="s">
        <v>285</v>
      </c>
      <c r="R7" t="s">
        <v>392</v>
      </c>
    </row>
    <row r="8" spans="1:21" x14ac:dyDescent="0.25">
      <c r="A8" t="s">
        <v>3</v>
      </c>
      <c r="B8" s="109" t="s">
        <v>393</v>
      </c>
      <c r="C8" s="63" t="s">
        <v>394</v>
      </c>
      <c r="D8" s="63" t="s">
        <v>395</v>
      </c>
      <c r="E8" s="63" t="s">
        <v>396</v>
      </c>
      <c r="F8" s="63" t="s">
        <v>397</v>
      </c>
      <c r="O8" s="126"/>
      <c r="P8" t="s">
        <v>32</v>
      </c>
      <c r="Q8">
        <v>105</v>
      </c>
      <c r="R8">
        <v>74</v>
      </c>
      <c r="S8">
        <v>105</v>
      </c>
      <c r="U8" s="6">
        <f>(Q8+R8)/2</f>
        <v>89.5</v>
      </c>
    </row>
    <row r="9" spans="1:21" ht="17.25" x14ac:dyDescent="0.25">
      <c r="A9" t="s">
        <v>4</v>
      </c>
      <c r="B9" s="26">
        <v>2.39</v>
      </c>
      <c r="C9" s="26">
        <v>4.5</v>
      </c>
      <c r="D9" s="26">
        <v>2.5</v>
      </c>
      <c r="E9" s="26">
        <v>3.5</v>
      </c>
      <c r="F9" s="5">
        <f>SUM(B9:E9)</f>
        <v>12.89</v>
      </c>
      <c r="O9" s="127"/>
      <c r="P9" t="s">
        <v>42</v>
      </c>
      <c r="Q9">
        <v>40</v>
      </c>
      <c r="R9">
        <v>22</v>
      </c>
      <c r="S9">
        <v>40</v>
      </c>
      <c r="U9" s="6">
        <f>(Q9+R9)/2</f>
        <v>31</v>
      </c>
    </row>
    <row r="10" spans="1:21" ht="17.25" x14ac:dyDescent="0.25">
      <c r="A10" t="s">
        <v>519</v>
      </c>
      <c r="B10" s="63">
        <v>3</v>
      </c>
      <c r="C10" s="63">
        <v>3</v>
      </c>
      <c r="D10" s="63">
        <v>3</v>
      </c>
      <c r="E10" s="63">
        <v>3</v>
      </c>
      <c r="F10" s="63">
        <v>3</v>
      </c>
      <c r="J10" s="63">
        <v>2</v>
      </c>
      <c r="K10" s="63">
        <v>2</v>
      </c>
      <c r="L10" s="63">
        <v>2</v>
      </c>
      <c r="M10" s="128">
        <v>2</v>
      </c>
      <c r="N10" s="128"/>
      <c r="O10" s="129"/>
      <c r="P10" s="130"/>
      <c r="Q10" t="s">
        <v>398</v>
      </c>
    </row>
    <row r="11" spans="1:21" x14ac:dyDescent="0.25">
      <c r="O11" s="131"/>
      <c r="P11" s="132" t="s">
        <v>520</v>
      </c>
      <c r="Q11">
        <v>128</v>
      </c>
      <c r="S11">
        <v>128</v>
      </c>
      <c r="U11" s="6">
        <v>128</v>
      </c>
    </row>
    <row r="12" spans="1:21" x14ac:dyDescent="0.25">
      <c r="A12" s="1" t="s">
        <v>5</v>
      </c>
      <c r="H12" s="1" t="s">
        <v>5</v>
      </c>
      <c r="O12" s="131"/>
      <c r="P12" s="131"/>
      <c r="Q12" t="s">
        <v>399</v>
      </c>
      <c r="R12" t="s">
        <v>400</v>
      </c>
    </row>
    <row r="13" spans="1:21" x14ac:dyDescent="0.25">
      <c r="A13" s="1" t="s">
        <v>401</v>
      </c>
      <c r="H13" s="1" t="s">
        <v>401</v>
      </c>
      <c r="O13" s="131"/>
      <c r="P13" s="133" t="s">
        <v>53</v>
      </c>
      <c r="Q13">
        <v>95</v>
      </c>
      <c r="R13">
        <v>86</v>
      </c>
      <c r="S13">
        <v>95</v>
      </c>
      <c r="U13" s="6">
        <f>(Q13+R13)/2</f>
        <v>90.5</v>
      </c>
    </row>
    <row r="14" spans="1:21" ht="15.75" x14ac:dyDescent="0.25">
      <c r="A14" t="s">
        <v>7</v>
      </c>
      <c r="B14">
        <v>24</v>
      </c>
      <c r="C14">
        <v>12</v>
      </c>
      <c r="D14">
        <v>3</v>
      </c>
      <c r="E14">
        <v>15</v>
      </c>
      <c r="F14">
        <f>SUM(B14:E14)</f>
        <v>54</v>
      </c>
      <c r="H14" t="s">
        <v>7</v>
      </c>
      <c r="J14">
        <v>10</v>
      </c>
      <c r="K14">
        <v>26</v>
      </c>
      <c r="L14">
        <v>37</v>
      </c>
      <c r="M14">
        <v>73</v>
      </c>
      <c r="O14" s="129"/>
      <c r="P14" s="1" t="s">
        <v>31</v>
      </c>
      <c r="S14">
        <f>SUM(S6:S13)</f>
        <v>441</v>
      </c>
      <c r="U14" s="20">
        <f>SUM(U6:U13)</f>
        <v>402.5</v>
      </c>
    </row>
    <row r="15" spans="1:21" ht="26.25" x14ac:dyDescent="0.25">
      <c r="A15" t="s">
        <v>22</v>
      </c>
      <c r="E15">
        <v>37</v>
      </c>
      <c r="F15">
        <f t="shared" ref="F15:F40" si="0">SUM(B15:E15)</f>
        <v>37</v>
      </c>
      <c r="H15" t="s">
        <v>22</v>
      </c>
      <c r="J15">
        <v>11</v>
      </c>
      <c r="K15">
        <v>15</v>
      </c>
      <c r="L15">
        <v>11</v>
      </c>
      <c r="M15">
        <v>37</v>
      </c>
      <c r="O15" s="134"/>
    </row>
    <row r="16" spans="1:21" x14ac:dyDescent="0.25">
      <c r="A16" t="s">
        <v>10</v>
      </c>
      <c r="B16">
        <v>34</v>
      </c>
      <c r="C16">
        <v>48</v>
      </c>
      <c r="D16">
        <v>40</v>
      </c>
      <c r="E16">
        <v>235</v>
      </c>
      <c r="F16">
        <f t="shared" si="0"/>
        <v>357</v>
      </c>
      <c r="H16" t="s">
        <v>10</v>
      </c>
      <c r="J16">
        <v>71</v>
      </c>
      <c r="K16">
        <v>221</v>
      </c>
      <c r="L16">
        <v>108</v>
      </c>
      <c r="M16">
        <v>400</v>
      </c>
      <c r="O16" s="135"/>
      <c r="P16" s="1" t="s">
        <v>10</v>
      </c>
    </row>
    <row r="17" spans="1:21" x14ac:dyDescent="0.25">
      <c r="A17" t="s">
        <v>36</v>
      </c>
      <c r="D17">
        <v>65</v>
      </c>
      <c r="F17">
        <f t="shared" si="0"/>
        <v>65</v>
      </c>
      <c r="H17" t="s">
        <v>11</v>
      </c>
      <c r="J17">
        <v>6</v>
      </c>
      <c r="K17">
        <v>38</v>
      </c>
      <c r="L17">
        <v>4</v>
      </c>
      <c r="M17">
        <v>48</v>
      </c>
      <c r="O17" s="135"/>
      <c r="Q17" t="s">
        <v>382</v>
      </c>
      <c r="R17" t="s">
        <v>383</v>
      </c>
      <c r="S17" s="29"/>
    </row>
    <row r="18" spans="1:21" ht="15.75" x14ac:dyDescent="0.25">
      <c r="A18" t="s">
        <v>11</v>
      </c>
      <c r="B18">
        <v>14</v>
      </c>
      <c r="C18">
        <v>9</v>
      </c>
      <c r="D18">
        <v>12</v>
      </c>
      <c r="E18">
        <v>38</v>
      </c>
      <c r="F18">
        <f t="shared" si="0"/>
        <v>73</v>
      </c>
      <c r="H18" t="s">
        <v>12</v>
      </c>
      <c r="J18">
        <v>3</v>
      </c>
      <c r="K18">
        <v>1</v>
      </c>
      <c r="L18">
        <v>4</v>
      </c>
      <c r="M18">
        <v>8</v>
      </c>
      <c r="N18">
        <f>SUM(M14:M18)</f>
        <v>566</v>
      </c>
      <c r="O18" s="136"/>
      <c r="P18" t="s">
        <v>1</v>
      </c>
      <c r="Q18">
        <v>357</v>
      </c>
      <c r="R18">
        <v>400</v>
      </c>
      <c r="S18">
        <v>400</v>
      </c>
      <c r="U18" s="6">
        <f>(Q18+R18)/2</f>
        <v>378.5</v>
      </c>
    </row>
    <row r="19" spans="1:21" ht="15.75" x14ac:dyDescent="0.25">
      <c r="A19" t="s">
        <v>12</v>
      </c>
      <c r="B19">
        <v>3</v>
      </c>
      <c r="C19">
        <v>1</v>
      </c>
      <c r="F19">
        <f t="shared" si="0"/>
        <v>4</v>
      </c>
      <c r="G19">
        <f>SUM(F14:F19)</f>
        <v>590</v>
      </c>
      <c r="H19" s="1" t="s">
        <v>402</v>
      </c>
      <c r="O19" s="136"/>
      <c r="Q19" t="s">
        <v>285</v>
      </c>
      <c r="R19" t="s">
        <v>392</v>
      </c>
    </row>
    <row r="20" spans="1:21" ht="15.75" x14ac:dyDescent="0.25">
      <c r="A20" s="1" t="s">
        <v>402</v>
      </c>
      <c r="H20" t="s">
        <v>34</v>
      </c>
      <c r="J20">
        <v>1</v>
      </c>
      <c r="K20">
        <v>7</v>
      </c>
      <c r="L20">
        <v>8</v>
      </c>
      <c r="M20">
        <v>16</v>
      </c>
      <c r="O20" s="136"/>
      <c r="P20" t="s">
        <v>32</v>
      </c>
      <c r="Q20">
        <v>756</v>
      </c>
      <c r="R20">
        <v>738</v>
      </c>
      <c r="S20">
        <v>756</v>
      </c>
      <c r="U20" s="6">
        <f t="shared" ref="U20:U21" si="1">(Q20+R20)/2</f>
        <v>747</v>
      </c>
    </row>
    <row r="21" spans="1:21" x14ac:dyDescent="0.25">
      <c r="A21" t="s">
        <v>13</v>
      </c>
      <c r="C21">
        <v>2</v>
      </c>
      <c r="E21">
        <v>4</v>
      </c>
      <c r="F21">
        <f t="shared" si="0"/>
        <v>6</v>
      </c>
      <c r="H21" s="1" t="s">
        <v>403</v>
      </c>
      <c r="O21" s="135"/>
      <c r="P21" t="s">
        <v>42</v>
      </c>
      <c r="Q21">
        <v>111</v>
      </c>
      <c r="R21">
        <v>34</v>
      </c>
      <c r="S21">
        <v>111</v>
      </c>
      <c r="U21" s="6">
        <f t="shared" si="1"/>
        <v>72.5</v>
      </c>
    </row>
    <row r="22" spans="1:21" x14ac:dyDescent="0.25">
      <c r="A22" t="s">
        <v>34</v>
      </c>
      <c r="E22">
        <v>2</v>
      </c>
      <c r="F22">
        <f t="shared" si="0"/>
        <v>2</v>
      </c>
      <c r="H22" t="s">
        <v>15</v>
      </c>
      <c r="K22">
        <v>4</v>
      </c>
      <c r="M22">
        <v>4</v>
      </c>
      <c r="O22" s="135"/>
      <c r="P22" s="135"/>
      <c r="Q22" t="s">
        <v>398</v>
      </c>
    </row>
    <row r="23" spans="1:21" ht="15.75" x14ac:dyDescent="0.25">
      <c r="A23" s="1" t="s">
        <v>403</v>
      </c>
      <c r="H23" t="s">
        <v>16</v>
      </c>
      <c r="K23">
        <v>2</v>
      </c>
      <c r="M23">
        <v>2</v>
      </c>
      <c r="O23" s="136"/>
      <c r="P23" s="132" t="s">
        <v>520</v>
      </c>
      <c r="Q23">
        <v>221</v>
      </c>
      <c r="S23">
        <v>221</v>
      </c>
      <c r="U23" s="6">
        <v>221</v>
      </c>
    </row>
    <row r="24" spans="1:21" ht="15.75" x14ac:dyDescent="0.25">
      <c r="A24" t="s">
        <v>14</v>
      </c>
      <c r="E24">
        <v>1</v>
      </c>
      <c r="F24">
        <f t="shared" si="0"/>
        <v>1</v>
      </c>
      <c r="H24" s="1" t="s">
        <v>404</v>
      </c>
      <c r="O24" s="137"/>
      <c r="P24" s="131"/>
      <c r="Q24" t="s">
        <v>399</v>
      </c>
      <c r="R24" t="s">
        <v>400</v>
      </c>
    </row>
    <row r="25" spans="1:21" x14ac:dyDescent="0.25">
      <c r="A25" t="s">
        <v>15</v>
      </c>
      <c r="D25">
        <v>1</v>
      </c>
      <c r="E25">
        <v>1</v>
      </c>
      <c r="F25">
        <f t="shared" si="0"/>
        <v>2</v>
      </c>
      <c r="H25" t="s">
        <v>405</v>
      </c>
      <c r="M25">
        <v>8</v>
      </c>
      <c r="O25" s="138"/>
      <c r="P25" s="133" t="s">
        <v>53</v>
      </c>
      <c r="Q25">
        <v>0</v>
      </c>
      <c r="R25">
        <v>0</v>
      </c>
      <c r="S25">
        <v>0</v>
      </c>
    </row>
    <row r="26" spans="1:21" x14ac:dyDescent="0.25">
      <c r="A26" t="s">
        <v>16</v>
      </c>
      <c r="H26" s="1" t="s">
        <v>406</v>
      </c>
      <c r="O26" s="138"/>
      <c r="P26" s="1" t="s">
        <v>31</v>
      </c>
      <c r="S26">
        <f>SUM(S18:S25)</f>
        <v>1488</v>
      </c>
      <c r="U26" s="20">
        <f>SUM(U18:U25)</f>
        <v>1419</v>
      </c>
    </row>
    <row r="27" spans="1:21" x14ac:dyDescent="0.25">
      <c r="A27" s="1" t="s">
        <v>404</v>
      </c>
      <c r="H27" t="s">
        <v>18</v>
      </c>
      <c r="J27">
        <v>1</v>
      </c>
      <c r="K27">
        <v>4</v>
      </c>
      <c r="L27">
        <v>4</v>
      </c>
      <c r="M27">
        <v>9</v>
      </c>
    </row>
    <row r="28" spans="1:21" x14ac:dyDescent="0.25">
      <c r="A28" t="s">
        <v>407</v>
      </c>
      <c r="C28">
        <v>7</v>
      </c>
      <c r="F28">
        <f t="shared" si="0"/>
        <v>7</v>
      </c>
      <c r="H28" s="1" t="s">
        <v>408</v>
      </c>
      <c r="O28" s="139"/>
      <c r="P28" s="1" t="s">
        <v>36</v>
      </c>
    </row>
    <row r="29" spans="1:21" x14ac:dyDescent="0.25">
      <c r="A29" t="s">
        <v>17</v>
      </c>
      <c r="C29">
        <v>2</v>
      </c>
      <c r="F29">
        <f t="shared" si="0"/>
        <v>2</v>
      </c>
      <c r="H29" t="s">
        <v>19</v>
      </c>
      <c r="J29">
        <v>1</v>
      </c>
      <c r="M29">
        <v>1</v>
      </c>
      <c r="Q29" t="s">
        <v>382</v>
      </c>
      <c r="R29" t="s">
        <v>383</v>
      </c>
      <c r="S29" s="29"/>
    </row>
    <row r="30" spans="1:21" x14ac:dyDescent="0.25">
      <c r="A30" t="s">
        <v>405</v>
      </c>
      <c r="H30" s="1" t="s">
        <v>409</v>
      </c>
      <c r="P30" t="s">
        <v>1</v>
      </c>
      <c r="Q30">
        <v>65</v>
      </c>
      <c r="S30">
        <v>65</v>
      </c>
      <c r="U30" s="6">
        <v>65</v>
      </c>
    </row>
    <row r="31" spans="1:21" x14ac:dyDescent="0.25">
      <c r="A31" s="1" t="s">
        <v>406</v>
      </c>
      <c r="H31" t="s">
        <v>20</v>
      </c>
      <c r="M31">
        <v>6</v>
      </c>
      <c r="P31" s="140"/>
      <c r="Q31" t="s">
        <v>398</v>
      </c>
    </row>
    <row r="32" spans="1:21" x14ac:dyDescent="0.25">
      <c r="A32" t="s">
        <v>18</v>
      </c>
      <c r="B32">
        <v>1</v>
      </c>
      <c r="C32">
        <v>13</v>
      </c>
      <c r="E32">
        <v>1</v>
      </c>
      <c r="F32">
        <f t="shared" si="0"/>
        <v>15</v>
      </c>
      <c r="H32" s="1" t="s">
        <v>140</v>
      </c>
      <c r="M32">
        <v>2</v>
      </c>
      <c r="P32" s="132" t="s">
        <v>520</v>
      </c>
      <c r="Q32">
        <v>208</v>
      </c>
      <c r="R32" s="138"/>
      <c r="S32">
        <v>208</v>
      </c>
      <c r="U32" s="6">
        <v>208</v>
      </c>
    </row>
    <row r="33" spans="1:21" x14ac:dyDescent="0.25">
      <c r="A33" s="1" t="s">
        <v>408</v>
      </c>
      <c r="H33" s="1" t="s">
        <v>410</v>
      </c>
      <c r="P33" s="131"/>
      <c r="Q33" t="s">
        <v>399</v>
      </c>
      <c r="R33" t="s">
        <v>400</v>
      </c>
    </row>
    <row r="34" spans="1:21" x14ac:dyDescent="0.25">
      <c r="A34" t="s">
        <v>19</v>
      </c>
      <c r="B34">
        <v>1</v>
      </c>
      <c r="C34">
        <v>4</v>
      </c>
      <c r="E34">
        <v>1</v>
      </c>
      <c r="F34">
        <f t="shared" si="0"/>
        <v>6</v>
      </c>
      <c r="H34" t="s">
        <v>21</v>
      </c>
      <c r="M34">
        <v>6</v>
      </c>
      <c r="P34" s="133" t="s">
        <v>53</v>
      </c>
      <c r="Q34">
        <v>10</v>
      </c>
      <c r="R34">
        <v>12</v>
      </c>
      <c r="S34">
        <v>12</v>
      </c>
      <c r="U34" s="6">
        <f>(Q34+R34)/2</f>
        <v>11</v>
      </c>
    </row>
    <row r="35" spans="1:21" x14ac:dyDescent="0.25">
      <c r="A35" s="1" t="s">
        <v>409</v>
      </c>
      <c r="H35" t="s">
        <v>411</v>
      </c>
      <c r="M35">
        <v>50</v>
      </c>
      <c r="N35">
        <f>SUM(M20:M35)</f>
        <v>104</v>
      </c>
      <c r="P35" s="1" t="s">
        <v>31</v>
      </c>
      <c r="S35">
        <f>SUM(S30:S34)</f>
        <v>285</v>
      </c>
      <c r="U35" s="20">
        <f>SUM(U30:U34)</f>
        <v>284</v>
      </c>
    </row>
    <row r="36" spans="1:21" x14ac:dyDescent="0.25">
      <c r="A36" t="s">
        <v>20</v>
      </c>
      <c r="B36">
        <v>3</v>
      </c>
      <c r="C36">
        <v>2</v>
      </c>
      <c r="F36">
        <f t="shared" si="0"/>
        <v>5</v>
      </c>
    </row>
    <row r="37" spans="1:21" x14ac:dyDescent="0.25">
      <c r="A37" s="1" t="s">
        <v>140</v>
      </c>
      <c r="P37" s="1" t="s">
        <v>33</v>
      </c>
      <c r="S37" s="138"/>
    </row>
    <row r="38" spans="1:21" x14ac:dyDescent="0.25">
      <c r="A38" s="1" t="s">
        <v>410</v>
      </c>
      <c r="Q38" t="s">
        <v>398</v>
      </c>
    </row>
    <row r="39" spans="1:21" x14ac:dyDescent="0.25">
      <c r="A39" t="s">
        <v>21</v>
      </c>
      <c r="B39">
        <v>2</v>
      </c>
      <c r="C39">
        <v>1</v>
      </c>
      <c r="E39">
        <v>2</v>
      </c>
      <c r="F39">
        <f t="shared" si="0"/>
        <v>5</v>
      </c>
      <c r="P39" t="s">
        <v>520</v>
      </c>
      <c r="Q39">
        <v>53</v>
      </c>
      <c r="S39">
        <v>53</v>
      </c>
      <c r="U39">
        <f>(Q39+S39)/2</f>
        <v>53</v>
      </c>
    </row>
    <row r="40" spans="1:21" x14ac:dyDescent="0.25">
      <c r="A40" t="s">
        <v>411</v>
      </c>
      <c r="B40">
        <v>4</v>
      </c>
      <c r="F40">
        <f t="shared" si="0"/>
        <v>4</v>
      </c>
      <c r="G40">
        <f>SUM(F21:F40)</f>
        <v>55</v>
      </c>
      <c r="P40" s="131"/>
      <c r="Q40" t="s">
        <v>399</v>
      </c>
      <c r="R40" t="s">
        <v>400</v>
      </c>
    </row>
    <row r="41" spans="1:21" x14ac:dyDescent="0.25">
      <c r="P41" s="133" t="s">
        <v>53</v>
      </c>
      <c r="Q41">
        <v>11</v>
      </c>
      <c r="S41">
        <v>11</v>
      </c>
      <c r="U41">
        <f>(Q41+S41)/2</f>
        <v>11</v>
      </c>
    </row>
    <row r="42" spans="1:21" x14ac:dyDescent="0.25">
      <c r="B42" t="s">
        <v>385</v>
      </c>
      <c r="C42" s="34" t="s">
        <v>412</v>
      </c>
      <c r="P42" s="1" t="s">
        <v>31</v>
      </c>
      <c r="S42">
        <f>SUM(S39:S41)</f>
        <v>64</v>
      </c>
      <c r="U42">
        <f>SUM(U39:U41)</f>
        <v>64</v>
      </c>
    </row>
    <row r="43" spans="1:21" x14ac:dyDescent="0.25">
      <c r="B43" t="s">
        <v>386</v>
      </c>
      <c r="C43" s="34" t="s">
        <v>413</v>
      </c>
    </row>
    <row r="44" spans="1:21" x14ac:dyDescent="0.25">
      <c r="B44" t="s">
        <v>387</v>
      </c>
      <c r="C44" s="34" t="s">
        <v>414</v>
      </c>
    </row>
    <row r="45" spans="1:21" x14ac:dyDescent="0.25">
      <c r="B45" t="s">
        <v>388</v>
      </c>
      <c r="C45" s="34" t="s">
        <v>415</v>
      </c>
    </row>
    <row r="47" spans="1:21" x14ac:dyDescent="0.25">
      <c r="H47" s="141"/>
      <c r="I47" s="141"/>
      <c r="K47" s="141"/>
      <c r="M47" s="141"/>
      <c r="N47" s="141"/>
    </row>
    <row r="48" spans="1:21" x14ac:dyDescent="0.25">
      <c r="A48" s="142" t="s">
        <v>416</v>
      </c>
      <c r="C48" s="141"/>
      <c r="D48" s="141"/>
      <c r="E48" s="141"/>
      <c r="F48" s="141"/>
      <c r="G48" s="141"/>
    </row>
    <row r="49" spans="1:21" x14ac:dyDescent="0.25">
      <c r="A49" s="1" t="s">
        <v>285</v>
      </c>
      <c r="B49" s="40" t="s">
        <v>417</v>
      </c>
      <c r="L49" s="40" t="s">
        <v>42</v>
      </c>
      <c r="P49" s="1" t="s">
        <v>392</v>
      </c>
      <c r="Q49" s="4" t="s">
        <v>32</v>
      </c>
      <c r="R49" s="29"/>
      <c r="U49" s="40" t="s">
        <v>42</v>
      </c>
    </row>
    <row r="50" spans="1:21" x14ac:dyDescent="0.25">
      <c r="A50" s="1"/>
      <c r="B50" s="143" t="s">
        <v>418</v>
      </c>
      <c r="C50" s="143" t="s">
        <v>418</v>
      </c>
      <c r="D50" s="143" t="s">
        <v>418</v>
      </c>
      <c r="E50" s="144" t="s">
        <v>419</v>
      </c>
      <c r="F50" s="143" t="s">
        <v>390</v>
      </c>
      <c r="G50" s="143" t="s">
        <v>420</v>
      </c>
      <c r="H50" s="143" t="s">
        <v>420</v>
      </c>
      <c r="I50" s="144" t="s">
        <v>421</v>
      </c>
      <c r="J50" s="4" t="s">
        <v>31</v>
      </c>
      <c r="P50" s="1"/>
      <c r="Q50" s="143" t="s">
        <v>420</v>
      </c>
      <c r="R50" s="1" t="s">
        <v>418</v>
      </c>
      <c r="S50" s="4" t="s">
        <v>31</v>
      </c>
      <c r="U50" s="40"/>
    </row>
    <row r="51" spans="1:21" x14ac:dyDescent="0.25">
      <c r="A51" t="s">
        <v>422</v>
      </c>
      <c r="B51" s="109">
        <v>0.4284722222222222</v>
      </c>
      <c r="C51" s="109">
        <v>0.44930555555555557</v>
      </c>
      <c r="D51" s="109">
        <v>0.47013888888888888</v>
      </c>
      <c r="F51" s="109">
        <v>0.49652777777777773</v>
      </c>
      <c r="G51" s="109">
        <v>0.51388888888888895</v>
      </c>
      <c r="H51" s="109">
        <v>0.53819444444444442</v>
      </c>
      <c r="I51" s="109"/>
      <c r="J51" s="145" t="s">
        <v>423</v>
      </c>
      <c r="K51" s="63"/>
      <c r="L51" s="109">
        <v>5.9027777777777783E-2</v>
      </c>
      <c r="M51" s="63" t="s">
        <v>424</v>
      </c>
      <c r="N51" s="63"/>
      <c r="P51" t="s">
        <v>425</v>
      </c>
      <c r="Q51" s="146">
        <v>0.4291666666666667</v>
      </c>
      <c r="R51" s="146">
        <v>0.50902777777777775</v>
      </c>
      <c r="S51" s="147"/>
      <c r="T51" s="147"/>
      <c r="U51" s="146">
        <v>0.56597222222222221</v>
      </c>
    </row>
    <row r="52" spans="1:21" x14ac:dyDescent="0.25">
      <c r="A52" t="s">
        <v>426</v>
      </c>
      <c r="B52" s="109" t="s">
        <v>427</v>
      </c>
      <c r="C52" s="109" t="s">
        <v>428</v>
      </c>
      <c r="D52" s="109" t="s">
        <v>429</v>
      </c>
      <c r="E52" s="109" t="s">
        <v>430</v>
      </c>
      <c r="F52" s="109" t="s">
        <v>431</v>
      </c>
      <c r="G52" s="109" t="s">
        <v>432</v>
      </c>
      <c r="H52" s="109" t="s">
        <v>427</v>
      </c>
      <c r="I52" s="109" t="s">
        <v>433</v>
      </c>
      <c r="J52" s="109" t="s">
        <v>434</v>
      </c>
      <c r="K52" s="29"/>
      <c r="L52" s="109" t="s">
        <v>427</v>
      </c>
      <c r="M52" s="29"/>
      <c r="N52" s="29"/>
      <c r="P52" t="s">
        <v>426</v>
      </c>
      <c r="Q52" s="63" t="s">
        <v>435</v>
      </c>
      <c r="R52" s="63" t="s">
        <v>436</v>
      </c>
      <c r="S52" s="147" t="s">
        <v>437</v>
      </c>
      <c r="T52" s="147"/>
      <c r="U52" s="63" t="s">
        <v>438</v>
      </c>
    </row>
    <row r="53" spans="1:21" x14ac:dyDescent="0.25">
      <c r="A53" t="s">
        <v>4</v>
      </c>
      <c r="B53" s="148">
        <v>2.75</v>
      </c>
      <c r="C53" s="148">
        <v>2.25</v>
      </c>
      <c r="D53" s="63">
        <v>3</v>
      </c>
      <c r="E53" s="63">
        <v>8</v>
      </c>
      <c r="F53" s="148">
        <v>1.5</v>
      </c>
      <c r="G53" s="148">
        <v>2.25</v>
      </c>
      <c r="H53" s="63">
        <v>3</v>
      </c>
      <c r="I53" s="149">
        <v>5.25</v>
      </c>
      <c r="J53" s="145">
        <f>E53+F53+I53</f>
        <v>14.75</v>
      </c>
      <c r="K53" s="29"/>
      <c r="L53" s="148">
        <v>1.5</v>
      </c>
      <c r="M53" s="29"/>
      <c r="N53" s="29"/>
      <c r="P53" t="s">
        <v>4</v>
      </c>
      <c r="Q53" s="63">
        <v>9.66</v>
      </c>
      <c r="R53" s="63">
        <v>8.5500000000000007</v>
      </c>
      <c r="S53" s="63">
        <f>SUM(Q53:R53)</f>
        <v>18.21</v>
      </c>
      <c r="T53" s="63"/>
      <c r="U53" s="63" t="s">
        <v>439</v>
      </c>
    </row>
    <row r="54" spans="1:21" x14ac:dyDescent="0.25">
      <c r="A54" t="s">
        <v>519</v>
      </c>
      <c r="B54" s="149">
        <v>3</v>
      </c>
      <c r="C54" s="149">
        <v>3</v>
      </c>
      <c r="D54">
        <v>3</v>
      </c>
      <c r="E54">
        <v>3</v>
      </c>
      <c r="F54" s="149">
        <v>3</v>
      </c>
      <c r="G54" s="149">
        <v>3</v>
      </c>
      <c r="H54">
        <v>3</v>
      </c>
      <c r="I54" s="148">
        <v>3</v>
      </c>
      <c r="J54" s="148">
        <v>3</v>
      </c>
      <c r="K54" s="29"/>
      <c r="L54" s="148">
        <v>3</v>
      </c>
      <c r="M54" s="29"/>
      <c r="N54" s="29"/>
      <c r="P54" t="s">
        <v>519</v>
      </c>
      <c r="Q54" s="63">
        <v>4</v>
      </c>
      <c r="R54" s="63">
        <v>4</v>
      </c>
      <c r="S54" s="63">
        <v>4</v>
      </c>
      <c r="T54" s="63"/>
      <c r="U54" s="63">
        <v>4</v>
      </c>
    </row>
    <row r="55" spans="1:21" x14ac:dyDescent="0.25">
      <c r="B55" s="148"/>
      <c r="C55" s="148"/>
      <c r="D55" s="63"/>
      <c r="E55" s="63"/>
      <c r="F55" s="148"/>
      <c r="G55" s="148"/>
      <c r="H55" s="63"/>
      <c r="I55" s="149"/>
      <c r="J55" s="145"/>
      <c r="K55" s="29"/>
      <c r="L55" s="148"/>
      <c r="M55" s="29"/>
      <c r="N55" s="29"/>
      <c r="Q55" s="63"/>
      <c r="R55" s="63"/>
      <c r="S55" s="63"/>
      <c r="T55" s="63"/>
      <c r="U55" s="63"/>
    </row>
    <row r="56" spans="1:21" x14ac:dyDescent="0.25">
      <c r="A56" s="1" t="s">
        <v>5</v>
      </c>
      <c r="P56" s="1" t="s">
        <v>5</v>
      </c>
    </row>
    <row r="57" spans="1:21" x14ac:dyDescent="0.25">
      <c r="A57" s="1" t="s">
        <v>401</v>
      </c>
      <c r="P57" s="1" t="s">
        <v>401</v>
      </c>
    </row>
    <row r="58" spans="1:21" x14ac:dyDescent="0.25">
      <c r="A58" t="s">
        <v>6</v>
      </c>
      <c r="C58">
        <v>2</v>
      </c>
      <c r="D58">
        <v>100</v>
      </c>
      <c r="E58" s="63">
        <f>SUM(B58:D58)</f>
        <v>102</v>
      </c>
      <c r="F58" s="63">
        <v>100</v>
      </c>
      <c r="J58">
        <f>SUM(E58+F58+I58)</f>
        <v>202</v>
      </c>
      <c r="L58" s="63">
        <v>100</v>
      </c>
      <c r="P58" t="s">
        <v>6</v>
      </c>
      <c r="Q58">
        <v>16</v>
      </c>
      <c r="R58">
        <v>205</v>
      </c>
      <c r="S58">
        <f>SUM(Q58:R58)</f>
        <v>221</v>
      </c>
    </row>
    <row r="59" spans="1:21" x14ac:dyDescent="0.25">
      <c r="A59" t="s">
        <v>46</v>
      </c>
      <c r="D59" s="63"/>
      <c r="E59" s="63"/>
      <c r="L59" s="63">
        <v>8</v>
      </c>
      <c r="P59" t="s">
        <v>7</v>
      </c>
      <c r="Q59">
        <v>71</v>
      </c>
      <c r="R59">
        <v>3</v>
      </c>
      <c r="S59">
        <f t="shared" ref="S59:S61" si="2">SUM(Q59:R59)</f>
        <v>74</v>
      </c>
      <c r="U59">
        <v>22</v>
      </c>
    </row>
    <row r="60" spans="1:21" x14ac:dyDescent="0.25">
      <c r="A60" t="s">
        <v>7</v>
      </c>
      <c r="B60">
        <v>42</v>
      </c>
      <c r="C60">
        <v>42</v>
      </c>
      <c r="E60" s="63">
        <f t="shared" ref="E60:E68" si="3">SUM(B60:D60)</f>
        <v>84</v>
      </c>
      <c r="F60">
        <v>4</v>
      </c>
      <c r="G60">
        <v>9</v>
      </c>
      <c r="H60">
        <v>8</v>
      </c>
      <c r="I60">
        <f>SUM(G60:H60)</f>
        <v>17</v>
      </c>
      <c r="J60">
        <f t="shared" ref="J60:J86" si="4">SUM(E60+F60+I60)</f>
        <v>105</v>
      </c>
      <c r="L60">
        <f>6+7+11+14+2</f>
        <v>40</v>
      </c>
      <c r="P60" t="s">
        <v>22</v>
      </c>
      <c r="Q60">
        <v>16</v>
      </c>
      <c r="S60">
        <f t="shared" si="2"/>
        <v>16</v>
      </c>
    </row>
    <row r="61" spans="1:21" x14ac:dyDescent="0.25">
      <c r="A61" t="s">
        <v>8</v>
      </c>
      <c r="E61" s="63"/>
      <c r="G61">
        <v>4</v>
      </c>
      <c r="H61">
        <v>7</v>
      </c>
      <c r="I61">
        <f t="shared" ref="I61:I85" si="5">SUM(G61:H61)</f>
        <v>11</v>
      </c>
      <c r="J61">
        <f t="shared" si="4"/>
        <v>11</v>
      </c>
      <c r="L61">
        <v>26</v>
      </c>
      <c r="P61" t="s">
        <v>8</v>
      </c>
      <c r="Q61">
        <v>5</v>
      </c>
      <c r="S61">
        <f t="shared" si="2"/>
        <v>5</v>
      </c>
    </row>
    <row r="62" spans="1:21" x14ac:dyDescent="0.25">
      <c r="A62" t="s">
        <v>39</v>
      </c>
      <c r="E62" s="63"/>
      <c r="G62">
        <v>4</v>
      </c>
      <c r="I62">
        <f t="shared" si="5"/>
        <v>4</v>
      </c>
      <c r="J62">
        <f t="shared" si="4"/>
        <v>4</v>
      </c>
      <c r="P62" t="s">
        <v>9</v>
      </c>
      <c r="Q62">
        <v>2</v>
      </c>
      <c r="R62">
        <v>18</v>
      </c>
      <c r="S62">
        <f>SUM(Q62:R62)</f>
        <v>20</v>
      </c>
    </row>
    <row r="63" spans="1:21" x14ac:dyDescent="0.25">
      <c r="A63" t="s">
        <v>9</v>
      </c>
      <c r="D63">
        <v>1</v>
      </c>
      <c r="E63" s="63">
        <f t="shared" si="3"/>
        <v>1</v>
      </c>
      <c r="J63">
        <f t="shared" si="4"/>
        <v>1</v>
      </c>
      <c r="L63">
        <f>5+4+2+4+2</f>
        <v>17</v>
      </c>
      <c r="P63" t="s">
        <v>10</v>
      </c>
      <c r="Q63">
        <v>485</v>
      </c>
      <c r="R63">
        <v>253</v>
      </c>
      <c r="S63">
        <f>SUM(Q63:R63)</f>
        <v>738</v>
      </c>
      <c r="U63">
        <v>34</v>
      </c>
    </row>
    <row r="64" spans="1:21" x14ac:dyDescent="0.25">
      <c r="A64" t="s">
        <v>10</v>
      </c>
      <c r="B64">
        <f>44+54</f>
        <v>98</v>
      </c>
      <c r="C64">
        <f>(23+60+40)+(11+5+25+5+17+15)</f>
        <v>201</v>
      </c>
      <c r="D64">
        <f>15+55+13+9+49</f>
        <v>141</v>
      </c>
      <c r="E64" s="63">
        <f>SUM(B64:D64)</f>
        <v>440</v>
      </c>
      <c r="F64">
        <f>15+4+27+35</f>
        <v>81</v>
      </c>
      <c r="G64">
        <f>75+9+5+3+50+27+15+30</f>
        <v>214</v>
      </c>
      <c r="H64">
        <v>21</v>
      </c>
      <c r="I64">
        <f t="shared" si="5"/>
        <v>235</v>
      </c>
      <c r="J64">
        <f t="shared" si="4"/>
        <v>756</v>
      </c>
      <c r="L64">
        <f>4+10+2+5+5+16+29+22+2+8+8</f>
        <v>111</v>
      </c>
      <c r="P64" t="s">
        <v>11</v>
      </c>
      <c r="Q64">
        <v>233</v>
      </c>
      <c r="R64">
        <v>142</v>
      </c>
      <c r="S64">
        <f t="shared" ref="S64:S65" si="6">SUM(Q64:R64)</f>
        <v>375</v>
      </c>
    </row>
    <row r="65" spans="1:22" x14ac:dyDescent="0.25">
      <c r="A65" t="s">
        <v>11</v>
      </c>
      <c r="B65">
        <v>3</v>
      </c>
      <c r="C65">
        <v>13</v>
      </c>
      <c r="D65">
        <v>6</v>
      </c>
      <c r="E65" s="63">
        <f t="shared" si="3"/>
        <v>22</v>
      </c>
      <c r="F65">
        <v>8</v>
      </c>
      <c r="G65">
        <v>9</v>
      </c>
      <c r="H65">
        <v>3</v>
      </c>
      <c r="I65">
        <f t="shared" si="5"/>
        <v>12</v>
      </c>
      <c r="J65">
        <f t="shared" si="4"/>
        <v>42</v>
      </c>
      <c r="L65">
        <v>1</v>
      </c>
      <c r="M65">
        <f>SUM(L58:L65)</f>
        <v>303</v>
      </c>
      <c r="P65" t="s">
        <v>12</v>
      </c>
      <c r="Q65">
        <v>8</v>
      </c>
      <c r="R65">
        <v>20</v>
      </c>
      <c r="S65">
        <f t="shared" si="6"/>
        <v>28</v>
      </c>
      <c r="T65" s="6">
        <f>SUM(S58:S65)</f>
        <v>1477</v>
      </c>
      <c r="V65">
        <f>SUM(U58:U65)</f>
        <v>56</v>
      </c>
    </row>
    <row r="66" spans="1:22" x14ac:dyDescent="0.25">
      <c r="A66" t="s">
        <v>12</v>
      </c>
      <c r="B66">
        <v>4</v>
      </c>
      <c r="C66">
        <v>1</v>
      </c>
      <c r="E66" s="63">
        <f t="shared" si="3"/>
        <v>5</v>
      </c>
      <c r="F66">
        <v>3</v>
      </c>
      <c r="J66">
        <f t="shared" si="4"/>
        <v>8</v>
      </c>
      <c r="K66">
        <f>SUM(J58:J66)</f>
        <v>1129</v>
      </c>
      <c r="P66" s="1" t="s">
        <v>402</v>
      </c>
    </row>
    <row r="67" spans="1:22" x14ac:dyDescent="0.25">
      <c r="A67" s="1" t="s">
        <v>402</v>
      </c>
      <c r="P67" t="s">
        <v>13</v>
      </c>
      <c r="R67">
        <v>2</v>
      </c>
      <c r="S67">
        <f>SUM(Q67:R67)</f>
        <v>2</v>
      </c>
      <c r="U67">
        <v>3</v>
      </c>
    </row>
    <row r="68" spans="1:22" x14ac:dyDescent="0.25">
      <c r="A68" t="s">
        <v>13</v>
      </c>
      <c r="B68">
        <v>1</v>
      </c>
      <c r="E68" s="63">
        <f t="shared" si="3"/>
        <v>1</v>
      </c>
      <c r="H68">
        <v>2</v>
      </c>
      <c r="I68">
        <f t="shared" si="5"/>
        <v>2</v>
      </c>
      <c r="J68">
        <f t="shared" si="4"/>
        <v>3</v>
      </c>
      <c r="L68">
        <v>3</v>
      </c>
      <c r="P68" t="s">
        <v>34</v>
      </c>
      <c r="U68">
        <v>3</v>
      </c>
    </row>
    <row r="69" spans="1:22" x14ac:dyDescent="0.25">
      <c r="A69" t="s">
        <v>34</v>
      </c>
      <c r="G69">
        <v>1</v>
      </c>
      <c r="I69">
        <f t="shared" si="5"/>
        <v>1</v>
      </c>
      <c r="J69">
        <f t="shared" si="4"/>
        <v>1</v>
      </c>
      <c r="P69" s="1" t="s">
        <v>403</v>
      </c>
    </row>
    <row r="70" spans="1:22" x14ac:dyDescent="0.25">
      <c r="A70" s="1" t="s">
        <v>403</v>
      </c>
      <c r="P70" t="s">
        <v>14</v>
      </c>
      <c r="R70">
        <v>2</v>
      </c>
      <c r="S70">
        <f>SUM(Q70:R70)</f>
        <v>2</v>
      </c>
    </row>
    <row r="71" spans="1:22" x14ac:dyDescent="0.25">
      <c r="A71" t="s">
        <v>14</v>
      </c>
      <c r="D71">
        <v>10</v>
      </c>
      <c r="E71" s="63">
        <f t="shared" ref="E71:E73" si="7">SUM(B71:D71)</f>
        <v>10</v>
      </c>
      <c r="H71">
        <v>2</v>
      </c>
      <c r="I71">
        <f t="shared" si="5"/>
        <v>2</v>
      </c>
      <c r="J71">
        <f t="shared" si="4"/>
        <v>12</v>
      </c>
      <c r="P71" t="s">
        <v>15</v>
      </c>
      <c r="Q71">
        <v>1</v>
      </c>
      <c r="S71">
        <f t="shared" ref="S71:S72" si="8">SUM(Q71:R71)</f>
        <v>1</v>
      </c>
    </row>
    <row r="72" spans="1:22" x14ac:dyDescent="0.25">
      <c r="A72" t="s">
        <v>15</v>
      </c>
      <c r="B72">
        <v>1</v>
      </c>
      <c r="E72" s="63">
        <f t="shared" si="7"/>
        <v>1</v>
      </c>
      <c r="F72">
        <v>1</v>
      </c>
      <c r="H72">
        <v>1</v>
      </c>
      <c r="I72">
        <f t="shared" si="5"/>
        <v>1</v>
      </c>
      <c r="J72">
        <f t="shared" si="4"/>
        <v>3</v>
      </c>
      <c r="P72" t="s">
        <v>16</v>
      </c>
      <c r="Q72">
        <v>2</v>
      </c>
      <c r="S72">
        <f t="shared" si="8"/>
        <v>2</v>
      </c>
    </row>
    <row r="73" spans="1:22" x14ac:dyDescent="0.25">
      <c r="A73" t="s">
        <v>16</v>
      </c>
      <c r="D73">
        <v>1</v>
      </c>
      <c r="E73" s="63">
        <f t="shared" si="7"/>
        <v>1</v>
      </c>
      <c r="F73">
        <v>2</v>
      </c>
      <c r="J73">
        <f t="shared" si="4"/>
        <v>3</v>
      </c>
      <c r="P73" s="1" t="s">
        <v>404</v>
      </c>
    </row>
    <row r="74" spans="1:22" x14ac:dyDescent="0.25">
      <c r="A74" s="1" t="s">
        <v>404</v>
      </c>
      <c r="P74" t="s">
        <v>407</v>
      </c>
      <c r="Q74">
        <v>14</v>
      </c>
      <c r="R74">
        <v>11</v>
      </c>
      <c r="S74">
        <f>SUM(Q74:R74)</f>
        <v>25</v>
      </c>
    </row>
    <row r="75" spans="1:22" x14ac:dyDescent="0.25">
      <c r="A75" t="s">
        <v>407</v>
      </c>
      <c r="D75">
        <v>3</v>
      </c>
      <c r="E75" s="63">
        <f t="shared" ref="E75:E76" si="9">SUM(B75:D75)</f>
        <v>3</v>
      </c>
      <c r="F75">
        <v>1</v>
      </c>
      <c r="J75">
        <f t="shared" si="4"/>
        <v>4</v>
      </c>
      <c r="L75">
        <v>1</v>
      </c>
      <c r="P75" t="s">
        <v>17</v>
      </c>
      <c r="Q75">
        <v>20</v>
      </c>
      <c r="R75">
        <v>35</v>
      </c>
      <c r="S75">
        <f>SUM(Q75:R75)</f>
        <v>55</v>
      </c>
    </row>
    <row r="76" spans="1:22" x14ac:dyDescent="0.25">
      <c r="A76" t="s">
        <v>17</v>
      </c>
      <c r="B76">
        <v>1</v>
      </c>
      <c r="D76">
        <v>55</v>
      </c>
      <c r="E76" s="63">
        <f t="shared" si="9"/>
        <v>56</v>
      </c>
      <c r="F76">
        <v>4</v>
      </c>
      <c r="J76">
        <f t="shared" si="4"/>
        <v>60</v>
      </c>
      <c r="P76" t="s">
        <v>91</v>
      </c>
      <c r="Q76">
        <v>1</v>
      </c>
      <c r="S76">
        <f t="shared" ref="S76:S77" si="10">SUM(Q76:R76)</f>
        <v>1</v>
      </c>
    </row>
    <row r="77" spans="1:22" x14ac:dyDescent="0.25">
      <c r="A77" s="1" t="s">
        <v>406</v>
      </c>
      <c r="P77" t="s">
        <v>18</v>
      </c>
      <c r="Q77">
        <v>4</v>
      </c>
      <c r="R77">
        <v>3</v>
      </c>
      <c r="S77">
        <f t="shared" si="10"/>
        <v>7</v>
      </c>
    </row>
    <row r="78" spans="1:22" x14ac:dyDescent="0.25">
      <c r="A78" t="s">
        <v>18</v>
      </c>
      <c r="B78">
        <v>4</v>
      </c>
      <c r="C78">
        <v>2</v>
      </c>
      <c r="D78">
        <v>3</v>
      </c>
      <c r="E78" s="63">
        <f t="shared" ref="E78" si="11">SUM(B78:D78)</f>
        <v>9</v>
      </c>
      <c r="F78">
        <v>2</v>
      </c>
      <c r="G78">
        <v>3</v>
      </c>
      <c r="H78">
        <v>1</v>
      </c>
      <c r="I78">
        <f t="shared" si="5"/>
        <v>4</v>
      </c>
      <c r="J78">
        <f t="shared" si="4"/>
        <v>15</v>
      </c>
      <c r="P78" t="s">
        <v>440</v>
      </c>
      <c r="R78">
        <v>2</v>
      </c>
      <c r="S78">
        <f>SUM(Q78:R78)</f>
        <v>2</v>
      </c>
    </row>
    <row r="79" spans="1:22" x14ac:dyDescent="0.25">
      <c r="A79" s="1" t="s">
        <v>408</v>
      </c>
      <c r="P79" s="1" t="s">
        <v>408</v>
      </c>
    </row>
    <row r="80" spans="1:22" x14ac:dyDescent="0.25">
      <c r="A80" t="s">
        <v>19</v>
      </c>
      <c r="B80">
        <v>3</v>
      </c>
      <c r="C80">
        <v>4</v>
      </c>
      <c r="D80">
        <v>9</v>
      </c>
      <c r="E80" s="63">
        <f t="shared" ref="E80" si="12">SUM(B80:D80)</f>
        <v>16</v>
      </c>
      <c r="F80">
        <v>3</v>
      </c>
      <c r="G80">
        <v>3</v>
      </c>
      <c r="H80">
        <v>3</v>
      </c>
      <c r="I80">
        <f t="shared" si="5"/>
        <v>6</v>
      </c>
      <c r="J80">
        <f t="shared" si="4"/>
        <v>25</v>
      </c>
      <c r="L80">
        <v>2</v>
      </c>
      <c r="M80">
        <f>SUM(L68:L80)</f>
        <v>6</v>
      </c>
      <c r="P80" t="s">
        <v>19</v>
      </c>
      <c r="Q80">
        <v>5</v>
      </c>
      <c r="R80">
        <v>1</v>
      </c>
      <c r="S80">
        <f>SUM(Q80:R80)</f>
        <v>6</v>
      </c>
      <c r="U80">
        <v>6</v>
      </c>
    </row>
    <row r="81" spans="1:22" x14ac:dyDescent="0.25">
      <c r="A81" s="1" t="s">
        <v>409</v>
      </c>
      <c r="P81" t="s">
        <v>441</v>
      </c>
      <c r="Q81">
        <v>3</v>
      </c>
      <c r="S81">
        <f>SUM(Q81:R81)</f>
        <v>3</v>
      </c>
    </row>
    <row r="82" spans="1:22" x14ac:dyDescent="0.25">
      <c r="A82" t="s">
        <v>20</v>
      </c>
      <c r="B82">
        <v>4</v>
      </c>
      <c r="D82">
        <v>5</v>
      </c>
      <c r="E82" s="63">
        <f t="shared" ref="E82" si="13">SUM(B82:D82)</f>
        <v>9</v>
      </c>
      <c r="F82">
        <v>1</v>
      </c>
      <c r="G82">
        <v>1</v>
      </c>
      <c r="I82">
        <f t="shared" si="5"/>
        <v>1</v>
      </c>
      <c r="J82">
        <f t="shared" si="4"/>
        <v>11</v>
      </c>
      <c r="P82" s="1" t="s">
        <v>409</v>
      </c>
    </row>
    <row r="83" spans="1:22" x14ac:dyDescent="0.25">
      <c r="A83" s="1" t="s">
        <v>410</v>
      </c>
      <c r="P83" t="s">
        <v>20</v>
      </c>
      <c r="Q83">
        <v>4</v>
      </c>
      <c r="R83">
        <v>1</v>
      </c>
      <c r="S83">
        <f t="shared" ref="S83:S84" si="14">SUM(Q83:R83)</f>
        <v>5</v>
      </c>
    </row>
    <row r="84" spans="1:22" x14ac:dyDescent="0.25">
      <c r="A84" t="s">
        <v>21</v>
      </c>
      <c r="B84">
        <v>1</v>
      </c>
      <c r="D84">
        <v>2</v>
      </c>
      <c r="E84" s="63">
        <f t="shared" ref="E84:E86" si="15">SUM(B84:D84)</f>
        <v>3</v>
      </c>
      <c r="G84">
        <v>1</v>
      </c>
      <c r="I84">
        <f t="shared" si="5"/>
        <v>1</v>
      </c>
      <c r="J84">
        <f t="shared" si="4"/>
        <v>4</v>
      </c>
      <c r="P84" s="1" t="s">
        <v>140</v>
      </c>
      <c r="Q84">
        <v>1</v>
      </c>
      <c r="S84">
        <f t="shared" si="14"/>
        <v>1</v>
      </c>
    </row>
    <row r="85" spans="1:22" x14ac:dyDescent="0.25">
      <c r="A85" t="s">
        <v>411</v>
      </c>
      <c r="C85">
        <v>36</v>
      </c>
      <c r="D85">
        <v>30</v>
      </c>
      <c r="E85" s="63">
        <f t="shared" si="15"/>
        <v>66</v>
      </c>
      <c r="G85">
        <v>20</v>
      </c>
      <c r="H85">
        <v>3</v>
      </c>
      <c r="I85">
        <f t="shared" si="5"/>
        <v>23</v>
      </c>
      <c r="J85">
        <f t="shared" si="4"/>
        <v>89</v>
      </c>
      <c r="P85" s="1" t="s">
        <v>410</v>
      </c>
    </row>
    <row r="86" spans="1:22" x14ac:dyDescent="0.25">
      <c r="A86" t="s">
        <v>78</v>
      </c>
      <c r="D86">
        <v>2</v>
      </c>
      <c r="E86" s="63">
        <f t="shared" si="15"/>
        <v>2</v>
      </c>
      <c r="J86">
        <f t="shared" si="4"/>
        <v>2</v>
      </c>
      <c r="K86">
        <f>SUM(J68:J86)</f>
        <v>232</v>
      </c>
      <c r="P86" t="s">
        <v>21</v>
      </c>
      <c r="Q86">
        <v>5</v>
      </c>
      <c r="S86">
        <f>SUM(Q86:R86)</f>
        <v>5</v>
      </c>
    </row>
    <row r="87" spans="1:22" x14ac:dyDescent="0.25">
      <c r="P87" t="s">
        <v>411</v>
      </c>
      <c r="Q87">
        <v>30</v>
      </c>
      <c r="R87">
        <v>50</v>
      </c>
      <c r="S87">
        <f>SUM(Q87:R87)</f>
        <v>80</v>
      </c>
      <c r="T87">
        <f>SUM(S67:S87)</f>
        <v>197</v>
      </c>
      <c r="V87">
        <f>SUM(U67:U87)</f>
        <v>12</v>
      </c>
    </row>
    <row r="88" spans="1:22" x14ac:dyDescent="0.25">
      <c r="B88" t="s">
        <v>417</v>
      </c>
      <c r="C88" t="s">
        <v>442</v>
      </c>
    </row>
    <row r="89" spans="1:22" x14ac:dyDescent="0.25">
      <c r="B89" t="s">
        <v>95</v>
      </c>
      <c r="C89" t="s">
        <v>443</v>
      </c>
      <c r="Q89" t="s">
        <v>32</v>
      </c>
      <c r="R89" s="34" t="s">
        <v>444</v>
      </c>
    </row>
    <row r="90" spans="1:22" x14ac:dyDescent="0.25">
      <c r="Q90" t="s">
        <v>32</v>
      </c>
      <c r="R90" s="34" t="s">
        <v>445</v>
      </c>
    </row>
    <row r="91" spans="1:22" x14ac:dyDescent="0.25">
      <c r="Q91" t="s">
        <v>95</v>
      </c>
      <c r="R91" s="34" t="s">
        <v>446</v>
      </c>
    </row>
    <row r="92" spans="1:22" x14ac:dyDescent="0.25">
      <c r="A92" s="1" t="s">
        <v>521</v>
      </c>
      <c r="C92" s="150" t="s">
        <v>522</v>
      </c>
      <c r="E92" s="150" t="s">
        <v>447</v>
      </c>
    </row>
    <row r="93" spans="1:22" x14ac:dyDescent="0.25">
      <c r="A93" s="1" t="s">
        <v>398</v>
      </c>
      <c r="B93" s="40" t="s">
        <v>523</v>
      </c>
      <c r="C93" s="150" t="s">
        <v>448</v>
      </c>
      <c r="D93" s="1" t="s">
        <v>448</v>
      </c>
      <c r="E93" s="150" t="s">
        <v>523</v>
      </c>
      <c r="F93" s="150" t="s">
        <v>31</v>
      </c>
    </row>
    <row r="94" spans="1:22" x14ac:dyDescent="0.25">
      <c r="A94" t="s">
        <v>422</v>
      </c>
      <c r="B94" s="103">
        <v>0.42638888888888887</v>
      </c>
      <c r="C94" s="103">
        <v>0.45833333333333331</v>
      </c>
      <c r="D94" s="103">
        <v>0.46180555555555558</v>
      </c>
      <c r="E94" s="109">
        <v>0.48194444444444445</v>
      </c>
      <c r="F94" s="63" t="s">
        <v>449</v>
      </c>
    </row>
    <row r="95" spans="1:22" x14ac:dyDescent="0.25">
      <c r="A95" t="s">
        <v>426</v>
      </c>
      <c r="B95" s="63" t="s">
        <v>450</v>
      </c>
      <c r="C95" s="63" t="s">
        <v>451</v>
      </c>
      <c r="D95" s="63" t="s">
        <v>452</v>
      </c>
      <c r="E95" s="63" t="s">
        <v>453</v>
      </c>
      <c r="F95" s="63" t="s">
        <v>454</v>
      </c>
    </row>
    <row r="96" spans="1:22" x14ac:dyDescent="0.25">
      <c r="A96" t="s">
        <v>4</v>
      </c>
      <c r="B96">
        <v>3.53</v>
      </c>
      <c r="C96">
        <v>0.51</v>
      </c>
      <c r="D96">
        <v>1.63</v>
      </c>
      <c r="E96" s="63">
        <v>0.7</v>
      </c>
      <c r="F96">
        <f>SUM(B96:E96)</f>
        <v>6.37</v>
      </c>
    </row>
    <row r="97" spans="1:6" x14ac:dyDescent="0.25">
      <c r="A97" t="s">
        <v>519</v>
      </c>
      <c r="B97">
        <v>4</v>
      </c>
      <c r="C97">
        <v>4</v>
      </c>
      <c r="D97">
        <v>4</v>
      </c>
      <c r="E97" s="63">
        <v>4</v>
      </c>
      <c r="F97">
        <v>4</v>
      </c>
    </row>
    <row r="98" spans="1:6" x14ac:dyDescent="0.25">
      <c r="E98" s="63"/>
    </row>
    <row r="99" spans="1:6" x14ac:dyDescent="0.25">
      <c r="A99" s="1" t="s">
        <v>5</v>
      </c>
    </row>
    <row r="100" spans="1:6" x14ac:dyDescent="0.25">
      <c r="A100" s="1" t="s">
        <v>401</v>
      </c>
    </row>
    <row r="101" spans="1:6" x14ac:dyDescent="0.25">
      <c r="A101" t="s">
        <v>6</v>
      </c>
      <c r="B101">
        <v>21</v>
      </c>
      <c r="F101">
        <f t="shared" ref="F101:F123" si="16">SUM(B101:E101)</f>
        <v>21</v>
      </c>
    </row>
    <row r="102" spans="1:6" x14ac:dyDescent="0.25">
      <c r="A102" t="s">
        <v>46</v>
      </c>
      <c r="B102">
        <v>1</v>
      </c>
      <c r="D102">
        <v>11</v>
      </c>
      <c r="F102">
        <f t="shared" si="16"/>
        <v>12</v>
      </c>
    </row>
    <row r="103" spans="1:6" x14ac:dyDescent="0.25">
      <c r="A103" t="s">
        <v>66</v>
      </c>
      <c r="D103">
        <v>3</v>
      </c>
      <c r="F103">
        <f t="shared" si="16"/>
        <v>3</v>
      </c>
    </row>
    <row r="104" spans="1:6" x14ac:dyDescent="0.25">
      <c r="A104" t="s">
        <v>67</v>
      </c>
      <c r="D104">
        <v>2</v>
      </c>
      <c r="F104">
        <f t="shared" si="16"/>
        <v>2</v>
      </c>
    </row>
    <row r="105" spans="1:6" x14ac:dyDescent="0.25">
      <c r="A105" t="s">
        <v>7</v>
      </c>
      <c r="B105">
        <v>77</v>
      </c>
      <c r="C105">
        <v>14</v>
      </c>
      <c r="D105">
        <v>34</v>
      </c>
      <c r="E105">
        <v>3</v>
      </c>
      <c r="F105">
        <f t="shared" si="16"/>
        <v>128</v>
      </c>
    </row>
    <row r="106" spans="1:6" x14ac:dyDescent="0.25">
      <c r="A106" t="s">
        <v>22</v>
      </c>
      <c r="D106">
        <v>184</v>
      </c>
      <c r="E106">
        <v>10</v>
      </c>
      <c r="F106">
        <f t="shared" si="16"/>
        <v>194</v>
      </c>
    </row>
    <row r="107" spans="1:6" x14ac:dyDescent="0.25">
      <c r="A107" t="s">
        <v>8</v>
      </c>
      <c r="B107">
        <v>3</v>
      </c>
      <c r="C107">
        <v>24</v>
      </c>
      <c r="D107">
        <v>84</v>
      </c>
      <c r="E107">
        <v>20</v>
      </c>
      <c r="F107">
        <f t="shared" si="16"/>
        <v>131</v>
      </c>
    </row>
    <row r="108" spans="1:6" x14ac:dyDescent="0.25">
      <c r="A108" t="s">
        <v>37</v>
      </c>
      <c r="D108">
        <v>3</v>
      </c>
      <c r="F108">
        <f t="shared" si="16"/>
        <v>3</v>
      </c>
    </row>
    <row r="109" spans="1:6" x14ac:dyDescent="0.25">
      <c r="A109" t="s">
        <v>9</v>
      </c>
      <c r="B109">
        <v>6</v>
      </c>
      <c r="D109">
        <v>10</v>
      </c>
      <c r="F109">
        <f t="shared" si="16"/>
        <v>16</v>
      </c>
    </row>
    <row r="110" spans="1:6" x14ac:dyDescent="0.25">
      <c r="A110" t="s">
        <v>33</v>
      </c>
      <c r="B110">
        <v>28</v>
      </c>
      <c r="D110">
        <v>8</v>
      </c>
      <c r="E110">
        <v>17</v>
      </c>
      <c r="F110">
        <f t="shared" si="16"/>
        <v>53</v>
      </c>
    </row>
    <row r="111" spans="1:6" x14ac:dyDescent="0.25">
      <c r="A111" t="s">
        <v>10</v>
      </c>
      <c r="B111">
        <v>73</v>
      </c>
      <c r="D111">
        <v>120</v>
      </c>
      <c r="E111">
        <v>28</v>
      </c>
      <c r="F111">
        <f t="shared" si="16"/>
        <v>221</v>
      </c>
    </row>
    <row r="112" spans="1:6" x14ac:dyDescent="0.25">
      <c r="A112" t="s">
        <v>36</v>
      </c>
      <c r="B112">
        <v>48</v>
      </c>
      <c r="D112">
        <v>160</v>
      </c>
      <c r="F112">
        <f t="shared" si="16"/>
        <v>208</v>
      </c>
    </row>
    <row r="113" spans="1:9" x14ac:dyDescent="0.25">
      <c r="A113" t="s">
        <v>11</v>
      </c>
      <c r="D113">
        <v>1</v>
      </c>
      <c r="F113">
        <f t="shared" si="16"/>
        <v>1</v>
      </c>
    </row>
    <row r="114" spans="1:9" x14ac:dyDescent="0.25">
      <c r="A114" t="s">
        <v>12</v>
      </c>
      <c r="B114">
        <v>83</v>
      </c>
      <c r="C114">
        <v>3</v>
      </c>
      <c r="D114">
        <v>4</v>
      </c>
      <c r="E114">
        <v>2</v>
      </c>
      <c r="F114">
        <f t="shared" si="16"/>
        <v>92</v>
      </c>
      <c r="G114">
        <f>SUM(F101:F114)</f>
        <v>1085</v>
      </c>
    </row>
    <row r="115" spans="1:9" x14ac:dyDescent="0.25">
      <c r="A115" t="s">
        <v>13</v>
      </c>
      <c r="B115">
        <v>30</v>
      </c>
      <c r="D115">
        <v>26</v>
      </c>
      <c r="E115">
        <v>9</v>
      </c>
      <c r="F115">
        <f t="shared" si="16"/>
        <v>65</v>
      </c>
    </row>
    <row r="116" spans="1:9" x14ac:dyDescent="0.25">
      <c r="A116" t="s">
        <v>34</v>
      </c>
      <c r="B116">
        <v>1</v>
      </c>
      <c r="F116">
        <f t="shared" si="16"/>
        <v>1</v>
      </c>
    </row>
    <row r="117" spans="1:9" x14ac:dyDescent="0.25">
      <c r="A117" t="s">
        <v>407</v>
      </c>
      <c r="B117">
        <v>3</v>
      </c>
      <c r="F117">
        <f t="shared" si="16"/>
        <v>3</v>
      </c>
    </row>
    <row r="118" spans="1:9" x14ac:dyDescent="0.25">
      <c r="A118" t="s">
        <v>17</v>
      </c>
      <c r="B118">
        <v>8</v>
      </c>
      <c r="D118">
        <v>12</v>
      </c>
      <c r="F118">
        <f t="shared" si="16"/>
        <v>20</v>
      </c>
    </row>
    <row r="119" spans="1:9" x14ac:dyDescent="0.25">
      <c r="A119" t="s">
        <v>18</v>
      </c>
      <c r="B119">
        <v>4</v>
      </c>
      <c r="C119">
        <v>1</v>
      </c>
      <c r="D119">
        <v>7</v>
      </c>
      <c r="F119">
        <f t="shared" si="16"/>
        <v>12</v>
      </c>
    </row>
    <row r="120" spans="1:9" x14ac:dyDescent="0.25">
      <c r="A120" t="s">
        <v>19</v>
      </c>
      <c r="B120">
        <v>2</v>
      </c>
      <c r="C120">
        <v>1</v>
      </c>
      <c r="D120">
        <v>3</v>
      </c>
      <c r="E120">
        <v>2</v>
      </c>
      <c r="F120">
        <f t="shared" si="16"/>
        <v>8</v>
      </c>
    </row>
    <row r="121" spans="1:9" x14ac:dyDescent="0.25">
      <c r="A121" t="s">
        <v>20</v>
      </c>
      <c r="B121">
        <v>3</v>
      </c>
      <c r="D121">
        <v>1</v>
      </c>
      <c r="E121">
        <v>1</v>
      </c>
      <c r="F121">
        <f t="shared" si="16"/>
        <v>5</v>
      </c>
    </row>
    <row r="122" spans="1:9" x14ac:dyDescent="0.25">
      <c r="A122" t="s">
        <v>21</v>
      </c>
      <c r="B122">
        <v>4</v>
      </c>
      <c r="F122">
        <f t="shared" si="16"/>
        <v>4</v>
      </c>
    </row>
    <row r="123" spans="1:9" x14ac:dyDescent="0.25">
      <c r="A123" t="s">
        <v>411</v>
      </c>
      <c r="D123">
        <v>12</v>
      </c>
      <c r="F123">
        <f t="shared" si="16"/>
        <v>12</v>
      </c>
      <c r="G123">
        <f>SUM(F115:F123)</f>
        <v>130</v>
      </c>
      <c r="H123">
        <f>SUM(F101:F123)</f>
        <v>1215</v>
      </c>
    </row>
    <row r="125" spans="1:9" ht="15.75" x14ac:dyDescent="0.25">
      <c r="B125" t="s">
        <v>524</v>
      </c>
      <c r="D125" s="34" t="s">
        <v>455</v>
      </c>
      <c r="I125" s="32"/>
    </row>
    <row r="126" spans="1:9" x14ac:dyDescent="0.25">
      <c r="B126" t="s">
        <v>456</v>
      </c>
      <c r="D126" s="34" t="s">
        <v>457</v>
      </c>
    </row>
    <row r="127" spans="1:9" x14ac:dyDescent="0.25">
      <c r="B127" t="s">
        <v>525</v>
      </c>
      <c r="D127" s="34" t="s">
        <v>458</v>
      </c>
    </row>
    <row r="128" spans="1:9" x14ac:dyDescent="0.25">
      <c r="B128" t="s">
        <v>52</v>
      </c>
      <c r="D128" s="34" t="s">
        <v>459</v>
      </c>
    </row>
    <row r="130" spans="1:7" x14ac:dyDescent="0.25">
      <c r="A130" s="1" t="s">
        <v>460</v>
      </c>
    </row>
    <row r="131" spans="1:7" x14ac:dyDescent="0.25">
      <c r="A131" s="1" t="s">
        <v>399</v>
      </c>
      <c r="B131" s="150" t="s">
        <v>461</v>
      </c>
      <c r="C131" s="150" t="s">
        <v>462</v>
      </c>
      <c r="D131" s="150" t="s">
        <v>31</v>
      </c>
      <c r="F131" s="1" t="s">
        <v>463</v>
      </c>
      <c r="G131" s="150" t="s">
        <v>464</v>
      </c>
    </row>
    <row r="132" spans="1:7" x14ac:dyDescent="0.25">
      <c r="A132" t="s">
        <v>422</v>
      </c>
      <c r="B132" s="103">
        <v>0.4236111111111111</v>
      </c>
      <c r="C132" s="103">
        <v>0.48541666666666666</v>
      </c>
      <c r="G132" s="109">
        <v>0.41666666666666669</v>
      </c>
    </row>
    <row r="133" spans="1:7" x14ac:dyDescent="0.25">
      <c r="A133" t="s">
        <v>426</v>
      </c>
      <c r="B133" s="63" t="s">
        <v>465</v>
      </c>
      <c r="C133" s="63" t="s">
        <v>466</v>
      </c>
      <c r="G133" s="63" t="s">
        <v>467</v>
      </c>
    </row>
    <row r="134" spans="1:7" x14ac:dyDescent="0.25">
      <c r="A134" t="s">
        <v>4</v>
      </c>
      <c r="B134">
        <v>5.42</v>
      </c>
      <c r="C134">
        <v>6.18</v>
      </c>
      <c r="G134" s="63">
        <v>7.5</v>
      </c>
    </row>
    <row r="135" spans="1:7" x14ac:dyDescent="0.25">
      <c r="A135" t="s">
        <v>519</v>
      </c>
      <c r="B135">
        <v>3</v>
      </c>
      <c r="C135">
        <v>3</v>
      </c>
      <c r="G135" s="63">
        <v>3</v>
      </c>
    </row>
    <row r="137" spans="1:7" x14ac:dyDescent="0.25">
      <c r="A137" s="1" t="s">
        <v>5</v>
      </c>
    </row>
    <row r="138" spans="1:7" x14ac:dyDescent="0.25">
      <c r="A138" s="1" t="s">
        <v>401</v>
      </c>
    </row>
    <row r="139" spans="1:7" x14ac:dyDescent="0.25">
      <c r="A139" t="s">
        <v>7</v>
      </c>
      <c r="B139">
        <v>95</v>
      </c>
      <c r="C139">
        <v>44</v>
      </c>
      <c r="D139">
        <f>B139+C139</f>
        <v>139</v>
      </c>
      <c r="G139">
        <v>86</v>
      </c>
    </row>
    <row r="140" spans="1:7" x14ac:dyDescent="0.25">
      <c r="A140" t="s">
        <v>22</v>
      </c>
      <c r="B140">
        <v>59</v>
      </c>
      <c r="D140">
        <f t="shared" ref="D140:D142" si="17">B140+C140</f>
        <v>59</v>
      </c>
    </row>
    <row r="141" spans="1:7" x14ac:dyDescent="0.25">
      <c r="A141" t="s">
        <v>8</v>
      </c>
      <c r="B141">
        <v>118</v>
      </c>
      <c r="C141">
        <v>158</v>
      </c>
      <c r="D141">
        <f t="shared" si="17"/>
        <v>276</v>
      </c>
      <c r="G141">
        <v>92</v>
      </c>
    </row>
    <row r="142" spans="1:7" x14ac:dyDescent="0.25">
      <c r="A142" t="s">
        <v>39</v>
      </c>
      <c r="B142">
        <v>129</v>
      </c>
      <c r="C142">
        <v>26</v>
      </c>
      <c r="D142">
        <f t="shared" si="17"/>
        <v>155</v>
      </c>
      <c r="G142">
        <v>8</v>
      </c>
    </row>
    <row r="143" spans="1:7" x14ac:dyDescent="0.25">
      <c r="A143" t="s">
        <v>44</v>
      </c>
      <c r="G143">
        <v>66</v>
      </c>
    </row>
    <row r="144" spans="1:7" x14ac:dyDescent="0.25">
      <c r="A144" t="s">
        <v>9</v>
      </c>
      <c r="G144">
        <v>6</v>
      </c>
    </row>
    <row r="145" spans="1:7" x14ac:dyDescent="0.25">
      <c r="A145" t="s">
        <v>33</v>
      </c>
      <c r="B145">
        <v>11</v>
      </c>
      <c r="D145">
        <f t="shared" ref="D145:D171" si="18">B145+C145</f>
        <v>11</v>
      </c>
    </row>
    <row r="146" spans="1:7" x14ac:dyDescent="0.25">
      <c r="A146" t="s">
        <v>36</v>
      </c>
      <c r="B146">
        <v>10</v>
      </c>
      <c r="D146">
        <f t="shared" si="18"/>
        <v>10</v>
      </c>
      <c r="G146">
        <v>12</v>
      </c>
    </row>
    <row r="147" spans="1:7" x14ac:dyDescent="0.25">
      <c r="A147" t="s">
        <v>11</v>
      </c>
      <c r="G147">
        <v>22</v>
      </c>
    </row>
    <row r="148" spans="1:7" x14ac:dyDescent="0.25">
      <c r="A148" t="s">
        <v>12</v>
      </c>
      <c r="B148">
        <v>11</v>
      </c>
      <c r="C148">
        <v>3</v>
      </c>
      <c r="D148">
        <f t="shared" si="18"/>
        <v>14</v>
      </c>
    </row>
    <row r="149" spans="1:7" x14ac:dyDescent="0.25">
      <c r="A149" s="1" t="s">
        <v>402</v>
      </c>
    </row>
    <row r="150" spans="1:7" x14ac:dyDescent="0.25">
      <c r="A150" t="s">
        <v>13</v>
      </c>
      <c r="B150">
        <v>2</v>
      </c>
      <c r="C150">
        <v>5</v>
      </c>
      <c r="D150">
        <f t="shared" si="18"/>
        <v>7</v>
      </c>
      <c r="G150">
        <v>12</v>
      </c>
    </row>
    <row r="151" spans="1:7" x14ac:dyDescent="0.25">
      <c r="A151" t="s">
        <v>34</v>
      </c>
      <c r="B151">
        <v>3</v>
      </c>
      <c r="C151">
        <v>4</v>
      </c>
      <c r="D151">
        <f t="shared" si="18"/>
        <v>7</v>
      </c>
    </row>
    <row r="152" spans="1:7" x14ac:dyDescent="0.25">
      <c r="A152" s="1" t="s">
        <v>403</v>
      </c>
    </row>
    <row r="153" spans="1:7" x14ac:dyDescent="0.25">
      <c r="A153" t="s">
        <v>15</v>
      </c>
      <c r="B153">
        <v>5</v>
      </c>
      <c r="D153">
        <f t="shared" si="18"/>
        <v>5</v>
      </c>
      <c r="G153" s="63" t="s">
        <v>184</v>
      </c>
    </row>
    <row r="154" spans="1:7" x14ac:dyDescent="0.25">
      <c r="A154" t="s">
        <v>16</v>
      </c>
      <c r="B154">
        <v>6</v>
      </c>
      <c r="C154">
        <v>12</v>
      </c>
      <c r="D154">
        <f t="shared" si="18"/>
        <v>18</v>
      </c>
      <c r="G154" s="63" t="s">
        <v>184</v>
      </c>
    </row>
    <row r="155" spans="1:7" x14ac:dyDescent="0.25">
      <c r="A155" t="s">
        <v>210</v>
      </c>
      <c r="B155">
        <v>2</v>
      </c>
      <c r="C155">
        <v>1</v>
      </c>
      <c r="D155">
        <f t="shared" si="18"/>
        <v>3</v>
      </c>
    </row>
    <row r="156" spans="1:7" x14ac:dyDescent="0.25">
      <c r="A156" s="1" t="s">
        <v>404</v>
      </c>
    </row>
    <row r="157" spans="1:7" x14ac:dyDescent="0.25">
      <c r="A157" t="s">
        <v>407</v>
      </c>
      <c r="C157">
        <v>3</v>
      </c>
      <c r="D157">
        <f t="shared" si="18"/>
        <v>3</v>
      </c>
    </row>
    <row r="158" spans="1:7" x14ac:dyDescent="0.25">
      <c r="A158" t="s">
        <v>17</v>
      </c>
      <c r="B158">
        <v>12</v>
      </c>
      <c r="C158">
        <v>12</v>
      </c>
      <c r="D158">
        <f t="shared" si="18"/>
        <v>24</v>
      </c>
    </row>
    <row r="159" spans="1:7" x14ac:dyDescent="0.25">
      <c r="A159" t="s">
        <v>468</v>
      </c>
      <c r="G159" s="63" t="s">
        <v>184</v>
      </c>
    </row>
    <row r="160" spans="1:7" x14ac:dyDescent="0.25">
      <c r="A160" s="1" t="s">
        <v>406</v>
      </c>
    </row>
    <row r="161" spans="1:8" x14ac:dyDescent="0.25">
      <c r="A161" t="s">
        <v>91</v>
      </c>
      <c r="B161">
        <v>1</v>
      </c>
      <c r="C161">
        <v>3</v>
      </c>
      <c r="D161">
        <f t="shared" si="18"/>
        <v>4</v>
      </c>
    </row>
    <row r="162" spans="1:8" x14ac:dyDescent="0.25">
      <c r="A162" t="s">
        <v>18</v>
      </c>
      <c r="B162">
        <v>4</v>
      </c>
      <c r="C162">
        <v>8</v>
      </c>
      <c r="D162">
        <f t="shared" si="18"/>
        <v>12</v>
      </c>
    </row>
    <row r="163" spans="1:8" x14ac:dyDescent="0.25">
      <c r="A163" t="s">
        <v>469</v>
      </c>
      <c r="G163" s="63" t="s">
        <v>184</v>
      </c>
    </row>
    <row r="164" spans="1:8" x14ac:dyDescent="0.25">
      <c r="A164" s="1" t="s">
        <v>408</v>
      </c>
    </row>
    <row r="165" spans="1:8" x14ac:dyDescent="0.25">
      <c r="A165" t="s">
        <v>19</v>
      </c>
      <c r="B165">
        <v>12</v>
      </c>
      <c r="C165">
        <v>13</v>
      </c>
      <c r="D165">
        <f t="shared" si="18"/>
        <v>25</v>
      </c>
    </row>
    <row r="166" spans="1:8" x14ac:dyDescent="0.25">
      <c r="A166" t="s">
        <v>40</v>
      </c>
      <c r="B166">
        <v>3</v>
      </c>
      <c r="C166">
        <v>1</v>
      </c>
      <c r="D166">
        <f t="shared" si="18"/>
        <v>4</v>
      </c>
    </row>
    <row r="167" spans="1:8" x14ac:dyDescent="0.25">
      <c r="A167" s="1" t="s">
        <v>409</v>
      </c>
    </row>
    <row r="168" spans="1:8" x14ac:dyDescent="0.25">
      <c r="A168" t="s">
        <v>20</v>
      </c>
      <c r="B168">
        <v>16</v>
      </c>
      <c r="C168">
        <v>3</v>
      </c>
      <c r="D168">
        <f t="shared" si="18"/>
        <v>19</v>
      </c>
      <c r="G168">
        <v>10</v>
      </c>
    </row>
    <row r="169" spans="1:8" x14ac:dyDescent="0.25">
      <c r="A169" s="1" t="s">
        <v>410</v>
      </c>
    </row>
    <row r="170" spans="1:8" x14ac:dyDescent="0.25">
      <c r="A170" t="s">
        <v>21</v>
      </c>
      <c r="C170">
        <v>6</v>
      </c>
      <c r="D170">
        <f t="shared" si="18"/>
        <v>6</v>
      </c>
      <c r="G170">
        <v>3</v>
      </c>
    </row>
    <row r="171" spans="1:8" x14ac:dyDescent="0.25">
      <c r="A171" t="s">
        <v>411</v>
      </c>
      <c r="B171">
        <v>50</v>
      </c>
      <c r="C171">
        <v>25</v>
      </c>
      <c r="D171">
        <f t="shared" si="18"/>
        <v>75</v>
      </c>
    </row>
    <row r="173" spans="1:8" x14ac:dyDescent="0.25">
      <c r="B173" t="s">
        <v>470</v>
      </c>
      <c r="C173" t="s">
        <v>471</v>
      </c>
      <c r="H173" s="34" t="s">
        <v>472</v>
      </c>
    </row>
    <row r="174" spans="1:8" x14ac:dyDescent="0.25">
      <c r="B174" t="s">
        <v>462</v>
      </c>
      <c r="C174" t="s">
        <v>473</v>
      </c>
    </row>
  </sheetData>
  <hyperlinks>
    <hyperlink ref="C42" r:id="rId1" xr:uid="{B6781CD9-9ED1-4137-816B-57E6AF3D3933}"/>
    <hyperlink ref="C43" r:id="rId2" xr:uid="{295415D2-76AC-4A53-B763-A2D694E12009}"/>
    <hyperlink ref="D125" r:id="rId3" xr:uid="{BCF6E525-A8EC-4638-9431-CA5ACDD2C687}"/>
    <hyperlink ref="D126" r:id="rId4" xr:uid="{3206C07C-9BA3-4E1D-B509-ED5842D699F0}"/>
    <hyperlink ref="D127" r:id="rId5" xr:uid="{8415B261-B693-4EDB-8867-6429CE278DC4}"/>
    <hyperlink ref="D128" r:id="rId6" xr:uid="{91C98EEB-2663-47E9-BDA4-F902C2880036}"/>
    <hyperlink ref="C44" r:id="rId7" xr:uid="{E72926D0-0881-4744-BA34-B7CBE5FF8746}"/>
    <hyperlink ref="C45" r:id="rId8" xr:uid="{475067F0-46A7-48EC-887B-D2EB2DF686A1}"/>
    <hyperlink ref="R89" r:id="rId9" xr:uid="{8DE676D0-FB10-422D-A9A2-60A7DEBD12C0}"/>
    <hyperlink ref="R90" r:id="rId10" xr:uid="{A123C15E-5298-4AB1-8EBC-B6B5AF422D3E}"/>
    <hyperlink ref="R91" r:id="rId11" xr:uid="{0A12B423-1559-47F8-B2BD-6B9CD1FA90CA}"/>
    <hyperlink ref="H173" r:id="rId12" xr:uid="{421E46AF-7715-4483-BA72-B8AB5095EF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DEB7-B51C-4335-A448-DD6E524CCAB4}">
  <dimension ref="A2:I71"/>
  <sheetViews>
    <sheetView zoomScale="145" zoomScaleNormal="145" workbookViewId="0">
      <selection activeCell="A16" sqref="A16:D16"/>
    </sheetView>
  </sheetViews>
  <sheetFormatPr defaultRowHeight="15" x14ac:dyDescent="0.25"/>
  <cols>
    <col min="1" max="1" width="30.7109375" customWidth="1"/>
    <col min="2" max="11" width="10.7109375" customWidth="1"/>
  </cols>
  <sheetData>
    <row r="2" spans="1:8" x14ac:dyDescent="0.25">
      <c r="A2" s="1" t="s">
        <v>266</v>
      </c>
    </row>
    <row r="3" spans="1:8" x14ac:dyDescent="0.25">
      <c r="A3" s="13"/>
      <c r="B3" s="1" t="s">
        <v>47</v>
      </c>
    </row>
    <row r="4" spans="1:8" x14ac:dyDescent="0.25">
      <c r="A4" s="18" t="s">
        <v>193</v>
      </c>
      <c r="B4" s="15" t="s">
        <v>198</v>
      </c>
      <c r="C4" s="15" t="s">
        <v>199</v>
      </c>
      <c r="D4" s="15" t="s">
        <v>31</v>
      </c>
      <c r="G4" s="29"/>
      <c r="H4" s="29"/>
    </row>
    <row r="5" spans="1:8" x14ac:dyDescent="0.25">
      <c r="A5" s="13" t="s">
        <v>1</v>
      </c>
      <c r="B5" s="6">
        <v>523.5</v>
      </c>
      <c r="C5" s="6">
        <v>253.5</v>
      </c>
      <c r="D5" s="6">
        <f t="shared" ref="D5:D10" si="0">SUM(B5:C5)</f>
        <v>777</v>
      </c>
    </row>
    <row r="6" spans="1:8" x14ac:dyDescent="0.25">
      <c r="A6" s="13" t="s">
        <v>32</v>
      </c>
      <c r="B6" s="6">
        <v>1211.5</v>
      </c>
      <c r="C6" s="6">
        <v>414.5</v>
      </c>
      <c r="D6" s="6">
        <f t="shared" si="0"/>
        <v>1626</v>
      </c>
    </row>
    <row r="7" spans="1:8" x14ac:dyDescent="0.25">
      <c r="A7" s="13" t="s">
        <v>42</v>
      </c>
      <c r="B7" s="6">
        <v>135</v>
      </c>
      <c r="C7" s="6">
        <v>9</v>
      </c>
      <c r="D7" s="6">
        <f t="shared" si="0"/>
        <v>144</v>
      </c>
    </row>
    <row r="8" spans="1:8" x14ac:dyDescent="0.25">
      <c r="A8" s="13" t="s">
        <v>194</v>
      </c>
      <c r="B8" s="6">
        <v>409.5</v>
      </c>
      <c r="C8" s="6">
        <v>139</v>
      </c>
      <c r="D8" s="6">
        <f t="shared" si="0"/>
        <v>548.5</v>
      </c>
    </row>
    <row r="9" spans="1:8" x14ac:dyDescent="0.25">
      <c r="A9" s="13" t="s">
        <v>195</v>
      </c>
      <c r="B9" s="6">
        <v>394</v>
      </c>
      <c r="C9" s="6">
        <v>211.5</v>
      </c>
      <c r="D9" s="6">
        <f t="shared" si="0"/>
        <v>605.5</v>
      </c>
    </row>
    <row r="10" spans="1:8" x14ac:dyDescent="0.25">
      <c r="A10" s="14" t="s">
        <v>196</v>
      </c>
      <c r="B10" s="19">
        <v>1129</v>
      </c>
      <c r="C10" s="19">
        <v>273.5</v>
      </c>
      <c r="D10" s="19">
        <f t="shared" si="0"/>
        <v>1402.5</v>
      </c>
    </row>
    <row r="11" spans="1:8" x14ac:dyDescent="0.25">
      <c r="A11" s="25" t="s">
        <v>31</v>
      </c>
      <c r="B11" s="6">
        <v>3802.5</v>
      </c>
      <c r="C11" s="6">
        <f>SUM(C5:C10)</f>
        <v>1301</v>
      </c>
      <c r="D11" s="6">
        <f>SUM(D5:D10)</f>
        <v>5103.5</v>
      </c>
    </row>
    <row r="12" spans="1:8" x14ac:dyDescent="0.25">
      <c r="A12" s="25"/>
      <c r="B12" s="6"/>
      <c r="C12" s="6"/>
      <c r="D12" s="6"/>
    </row>
    <row r="13" spans="1:8" x14ac:dyDescent="0.25">
      <c r="A13" s="13" t="s">
        <v>197</v>
      </c>
      <c r="B13" s="6">
        <v>547</v>
      </c>
      <c r="C13" s="6">
        <v>2073</v>
      </c>
      <c r="D13" s="6">
        <f>SUM(B13:C13)</f>
        <v>2620</v>
      </c>
    </row>
    <row r="14" spans="1:8" x14ac:dyDescent="0.25">
      <c r="B14" s="6"/>
      <c r="C14" s="6"/>
      <c r="D14" s="6"/>
    </row>
    <row r="16" spans="1:8" x14ac:dyDescent="0.25">
      <c r="A16" s="1" t="s">
        <v>267</v>
      </c>
      <c r="B16" s="6"/>
      <c r="C16" s="6"/>
      <c r="D16" s="6"/>
      <c r="E16" s="6"/>
      <c r="F16" s="6"/>
      <c r="H16" s="6"/>
    </row>
    <row r="17" spans="1:9" x14ac:dyDescent="0.25">
      <c r="H17" s="16"/>
    </row>
    <row r="18" spans="1:9" x14ac:dyDescent="0.25">
      <c r="A18" s="13"/>
      <c r="B18" s="33"/>
      <c r="C18" s="33"/>
      <c r="D18" s="4" t="s">
        <v>95</v>
      </c>
      <c r="E18" s="33" t="s">
        <v>97</v>
      </c>
      <c r="F18" s="33" t="s">
        <v>99</v>
      </c>
      <c r="G18" s="4" t="s">
        <v>268</v>
      </c>
      <c r="H18" s="16"/>
    </row>
    <row r="19" spans="1:9" x14ac:dyDescent="0.25">
      <c r="A19" s="18" t="s">
        <v>54</v>
      </c>
      <c r="B19" s="92" t="s">
        <v>1</v>
      </c>
      <c r="C19" s="93" t="s">
        <v>32</v>
      </c>
      <c r="D19" s="93" t="s">
        <v>58</v>
      </c>
      <c r="E19" s="93" t="s">
        <v>96</v>
      </c>
      <c r="F19" s="93" t="s">
        <v>98</v>
      </c>
      <c r="G19" s="93" t="s">
        <v>100</v>
      </c>
      <c r="H19" s="69" t="s">
        <v>31</v>
      </c>
    </row>
    <row r="20" spans="1:9" x14ac:dyDescent="0.25">
      <c r="A20" s="13" t="s">
        <v>56</v>
      </c>
      <c r="B20" s="5"/>
      <c r="C20" s="5"/>
      <c r="D20" s="5"/>
      <c r="E20" s="5"/>
      <c r="F20" s="5"/>
      <c r="G20" s="5">
        <v>15</v>
      </c>
      <c r="H20" s="5">
        <f>SUM(B20:G20)</f>
        <v>15</v>
      </c>
      <c r="I20" s="27"/>
    </row>
    <row r="21" spans="1:9" x14ac:dyDescent="0.25">
      <c r="A21" s="13" t="s">
        <v>482</v>
      </c>
      <c r="B21" s="5"/>
      <c r="C21" s="5"/>
      <c r="D21" s="5"/>
      <c r="E21" s="5"/>
      <c r="F21" s="5"/>
      <c r="G21" s="5"/>
      <c r="H21" s="5"/>
      <c r="I21" s="27"/>
    </row>
    <row r="22" spans="1:9" x14ac:dyDescent="0.25">
      <c r="A22" s="13" t="s">
        <v>6</v>
      </c>
      <c r="B22" s="5">
        <v>6.5</v>
      </c>
      <c r="C22" s="5">
        <v>87</v>
      </c>
      <c r="D22" s="5">
        <v>35</v>
      </c>
      <c r="E22" s="5">
        <v>14</v>
      </c>
      <c r="F22" s="5"/>
      <c r="G22" s="5">
        <v>75.5</v>
      </c>
      <c r="H22" s="5">
        <f t="shared" ref="H22:H41" si="1">SUM(B22:G22)</f>
        <v>218</v>
      </c>
    </row>
    <row r="23" spans="1:9" x14ac:dyDescent="0.25">
      <c r="A23" s="13" t="s">
        <v>46</v>
      </c>
      <c r="B23" s="5"/>
      <c r="C23" s="5"/>
      <c r="D23" s="5"/>
      <c r="E23" s="5">
        <v>6</v>
      </c>
      <c r="F23" s="5"/>
      <c r="G23" s="5">
        <v>1.5</v>
      </c>
      <c r="H23" s="5">
        <f t="shared" si="1"/>
        <v>7.5</v>
      </c>
    </row>
    <row r="24" spans="1:9" x14ac:dyDescent="0.25">
      <c r="A24" s="13" t="s">
        <v>244</v>
      </c>
      <c r="B24" s="5"/>
      <c r="C24" s="5"/>
      <c r="D24" s="5"/>
      <c r="E24" s="5"/>
      <c r="F24" s="5">
        <v>1</v>
      </c>
      <c r="G24" s="5"/>
      <c r="H24" s="5">
        <f t="shared" si="1"/>
        <v>1</v>
      </c>
    </row>
    <row r="25" spans="1:9" x14ac:dyDescent="0.25">
      <c r="A25" s="13" t="s">
        <v>77</v>
      </c>
      <c r="B25" s="5"/>
      <c r="C25" s="5"/>
      <c r="D25" s="5"/>
      <c r="E25" s="5">
        <v>2</v>
      </c>
      <c r="F25" s="5"/>
      <c r="G25" s="5">
        <v>8.5</v>
      </c>
      <c r="H25" s="5">
        <f t="shared" si="1"/>
        <v>10.5</v>
      </c>
    </row>
    <row r="26" spans="1:9" x14ac:dyDescent="0.25">
      <c r="A26" s="13" t="s">
        <v>66</v>
      </c>
      <c r="B26" s="5"/>
      <c r="C26" s="5"/>
      <c r="D26" s="5"/>
      <c r="E26" s="5"/>
      <c r="F26" s="5"/>
      <c r="G26" s="5"/>
      <c r="H26" s="5"/>
    </row>
    <row r="27" spans="1:9" x14ac:dyDescent="0.25">
      <c r="A27" s="13" t="s">
        <v>67</v>
      </c>
      <c r="B27" s="5"/>
      <c r="C27" s="5"/>
      <c r="D27" s="5"/>
      <c r="E27" s="5"/>
      <c r="F27" s="5"/>
      <c r="G27" s="5"/>
      <c r="H27" s="5"/>
    </row>
    <row r="28" spans="1:9" x14ac:dyDescent="0.25">
      <c r="A28" s="13" t="s">
        <v>7</v>
      </c>
      <c r="B28" s="5">
        <v>100</v>
      </c>
      <c r="C28" s="5">
        <v>106.5</v>
      </c>
      <c r="D28" s="5">
        <v>32</v>
      </c>
      <c r="E28" s="5">
        <v>107</v>
      </c>
      <c r="F28" s="5">
        <v>151.5</v>
      </c>
      <c r="G28" s="5">
        <v>210</v>
      </c>
      <c r="H28" s="5">
        <f t="shared" si="1"/>
        <v>707</v>
      </c>
    </row>
    <row r="29" spans="1:9" x14ac:dyDescent="0.25">
      <c r="A29" s="13" t="s">
        <v>22</v>
      </c>
      <c r="B29" s="5">
        <v>79.5</v>
      </c>
      <c r="C29" s="5">
        <v>58</v>
      </c>
      <c r="D29" s="5"/>
      <c r="E29" s="5">
        <v>23</v>
      </c>
      <c r="F29" s="5">
        <v>93</v>
      </c>
      <c r="G29" s="5">
        <v>420</v>
      </c>
      <c r="H29" s="5">
        <f t="shared" si="1"/>
        <v>673.5</v>
      </c>
    </row>
    <row r="30" spans="1:9" x14ac:dyDescent="0.25">
      <c r="A30" s="13" t="s">
        <v>8</v>
      </c>
      <c r="B30" s="5">
        <v>3.5</v>
      </c>
      <c r="C30" s="5">
        <v>9.5</v>
      </c>
      <c r="D30" s="5"/>
      <c r="E30" s="5">
        <v>83</v>
      </c>
      <c r="F30" s="5">
        <v>56</v>
      </c>
      <c r="G30" s="5">
        <v>45</v>
      </c>
      <c r="H30" s="5">
        <f t="shared" si="1"/>
        <v>197</v>
      </c>
    </row>
    <row r="31" spans="1:9" x14ac:dyDescent="0.25">
      <c r="A31" s="13" t="s">
        <v>39</v>
      </c>
      <c r="B31" s="5"/>
      <c r="C31" s="5"/>
      <c r="D31" s="5"/>
      <c r="E31" s="5">
        <v>0.5</v>
      </c>
      <c r="F31" s="5">
        <v>64</v>
      </c>
      <c r="G31" s="5">
        <v>55.5</v>
      </c>
      <c r="H31" s="5">
        <f t="shared" si="1"/>
        <v>120</v>
      </c>
    </row>
    <row r="32" spans="1:9" x14ac:dyDescent="0.25">
      <c r="A32" s="13" t="s">
        <v>44</v>
      </c>
      <c r="B32" s="5"/>
      <c r="C32" s="5"/>
      <c r="D32" s="5"/>
      <c r="E32" s="5"/>
      <c r="F32" s="5">
        <v>2</v>
      </c>
      <c r="G32" s="5">
        <v>1</v>
      </c>
      <c r="H32" s="94">
        <f t="shared" si="1"/>
        <v>3</v>
      </c>
    </row>
    <row r="33" spans="1:9" x14ac:dyDescent="0.25">
      <c r="A33" s="13" t="s">
        <v>37</v>
      </c>
      <c r="B33" s="5"/>
      <c r="C33" s="5">
        <v>8.5</v>
      </c>
      <c r="D33" s="5"/>
      <c r="E33" s="5">
        <v>0.5</v>
      </c>
      <c r="F33" s="5"/>
      <c r="G33" s="5">
        <v>2.5</v>
      </c>
      <c r="H33" s="94">
        <f t="shared" si="1"/>
        <v>11.5</v>
      </c>
    </row>
    <row r="34" spans="1:9" x14ac:dyDescent="0.25">
      <c r="A34" s="13" t="s">
        <v>9</v>
      </c>
      <c r="B34" s="5">
        <v>7</v>
      </c>
      <c r="C34" s="5">
        <v>19</v>
      </c>
      <c r="D34" s="5">
        <v>15</v>
      </c>
      <c r="E34" s="5">
        <v>0.5</v>
      </c>
      <c r="F34" s="5"/>
      <c r="G34" s="5">
        <v>40</v>
      </c>
      <c r="H34" s="5">
        <f t="shared" si="1"/>
        <v>81.5</v>
      </c>
    </row>
    <row r="35" spans="1:9" x14ac:dyDescent="0.25">
      <c r="A35" s="13" t="s">
        <v>33</v>
      </c>
      <c r="B35" s="5"/>
      <c r="C35" s="5">
        <v>6.5</v>
      </c>
      <c r="D35" s="5"/>
      <c r="E35" s="5">
        <v>83</v>
      </c>
      <c r="F35" s="5"/>
      <c r="G35" s="5">
        <v>6.5</v>
      </c>
      <c r="H35" s="5">
        <f t="shared" si="1"/>
        <v>96</v>
      </c>
    </row>
    <row r="36" spans="1:9" x14ac:dyDescent="0.25">
      <c r="A36" s="13" t="s">
        <v>10</v>
      </c>
      <c r="B36" s="5">
        <v>318.5</v>
      </c>
      <c r="C36" s="5">
        <v>847.5</v>
      </c>
      <c r="D36" s="5">
        <v>50</v>
      </c>
      <c r="E36" s="5">
        <v>58</v>
      </c>
      <c r="F36" s="5">
        <v>20.5</v>
      </c>
      <c r="G36" s="5">
        <v>158</v>
      </c>
      <c r="H36" s="5">
        <f t="shared" si="1"/>
        <v>1452.5</v>
      </c>
    </row>
    <row r="37" spans="1:9" x14ac:dyDescent="0.25">
      <c r="A37" s="13" t="s">
        <v>36</v>
      </c>
      <c r="B37" s="5">
        <v>3.5</v>
      </c>
      <c r="C37" s="5"/>
      <c r="D37" s="5"/>
      <c r="E37" s="5">
        <v>2.5</v>
      </c>
      <c r="F37" s="5"/>
      <c r="G37" s="5">
        <v>61</v>
      </c>
      <c r="H37" s="5">
        <f t="shared" si="1"/>
        <v>67</v>
      </c>
    </row>
    <row r="38" spans="1:9" x14ac:dyDescent="0.25">
      <c r="A38" s="13" t="s">
        <v>11</v>
      </c>
      <c r="B38" s="5">
        <v>5</v>
      </c>
      <c r="C38" s="5">
        <v>34.5</v>
      </c>
      <c r="D38" s="5"/>
      <c r="E38" s="5"/>
      <c r="F38" s="5"/>
      <c r="G38" s="5">
        <v>4.5</v>
      </c>
      <c r="H38" s="5">
        <f t="shared" si="1"/>
        <v>44</v>
      </c>
    </row>
    <row r="39" spans="1:9" x14ac:dyDescent="0.25">
      <c r="A39" s="13" t="s">
        <v>12</v>
      </c>
      <c r="B39" s="5"/>
      <c r="C39" s="5">
        <v>29</v>
      </c>
      <c r="D39" s="5"/>
      <c r="E39" s="5">
        <v>29.5</v>
      </c>
      <c r="F39" s="5">
        <v>6</v>
      </c>
      <c r="G39" s="5">
        <v>24.5</v>
      </c>
      <c r="H39" s="5">
        <f t="shared" si="1"/>
        <v>89</v>
      </c>
    </row>
    <row r="40" spans="1:9" x14ac:dyDescent="0.25">
      <c r="A40" s="14" t="s">
        <v>23</v>
      </c>
      <c r="B40" s="91"/>
      <c r="C40" s="22">
        <v>5.5</v>
      </c>
      <c r="D40" s="22">
        <v>3</v>
      </c>
      <c r="E40" s="22"/>
      <c r="F40" s="22"/>
      <c r="G40" s="22"/>
      <c r="H40" s="22">
        <f t="shared" si="1"/>
        <v>8.5</v>
      </c>
    </row>
    <row r="41" spans="1:9" x14ac:dyDescent="0.25">
      <c r="A41" s="25" t="s">
        <v>31</v>
      </c>
      <c r="B41" s="5">
        <v>523.5</v>
      </c>
      <c r="C41" s="5">
        <v>1211.5</v>
      </c>
      <c r="D41" s="5">
        <v>135</v>
      </c>
      <c r="E41" s="5">
        <v>409.5</v>
      </c>
      <c r="F41" s="5">
        <v>394</v>
      </c>
      <c r="G41" s="5">
        <v>1129</v>
      </c>
      <c r="H41" s="5">
        <f t="shared" si="1"/>
        <v>3802.5</v>
      </c>
      <c r="I41" s="1"/>
    </row>
    <row r="42" spans="1:9" x14ac:dyDescent="0.25">
      <c r="B42" s="5"/>
      <c r="C42" s="6"/>
      <c r="F42" s="85"/>
      <c r="G42" s="5"/>
    </row>
    <row r="43" spans="1:9" x14ac:dyDescent="0.25">
      <c r="B43" s="6"/>
      <c r="C43" s="6"/>
      <c r="G43" s="6"/>
      <c r="H43" s="6"/>
    </row>
    <row r="44" spans="1:9" x14ac:dyDescent="0.25">
      <c r="A44" s="1" t="s">
        <v>269</v>
      </c>
      <c r="B44" s="6"/>
      <c r="C44" s="6"/>
      <c r="D44" s="6"/>
      <c r="G44" s="6"/>
      <c r="H44" s="6"/>
    </row>
    <row r="45" spans="1:9" x14ac:dyDescent="0.25">
      <c r="A45" t="s">
        <v>270</v>
      </c>
      <c r="B45" s="6"/>
      <c r="C45" s="6"/>
      <c r="D45" s="6"/>
      <c r="G45" s="6"/>
      <c r="H45" s="6"/>
    </row>
    <row r="46" spans="1:9" x14ac:dyDescent="0.25">
      <c r="B46" s="6"/>
      <c r="C46" s="6"/>
      <c r="D46" s="6"/>
      <c r="G46" s="6"/>
      <c r="H46" s="6"/>
    </row>
    <row r="47" spans="1:9" x14ac:dyDescent="0.25">
      <c r="B47" s="16"/>
      <c r="C47" s="16"/>
      <c r="D47" s="1"/>
      <c r="E47" s="16"/>
      <c r="F47" s="16"/>
      <c r="G47" s="16"/>
      <c r="H47" s="6"/>
    </row>
    <row r="48" spans="1:9" x14ac:dyDescent="0.25">
      <c r="A48" s="13"/>
      <c r="B48" s="8"/>
      <c r="C48" s="8"/>
      <c r="D48" s="1" t="s">
        <v>95</v>
      </c>
      <c r="E48" s="8" t="s">
        <v>97</v>
      </c>
      <c r="F48" s="8" t="s">
        <v>99</v>
      </c>
      <c r="G48" s="4" t="s">
        <v>268</v>
      </c>
      <c r="H48" s="8"/>
    </row>
    <row r="49" spans="1:9" x14ac:dyDescent="0.25">
      <c r="A49" s="18" t="s">
        <v>54</v>
      </c>
      <c r="B49" s="95" t="s">
        <v>1</v>
      </c>
      <c r="C49" s="96" t="s">
        <v>32</v>
      </c>
      <c r="D49" s="96" t="s">
        <v>58</v>
      </c>
      <c r="E49" s="96" t="s">
        <v>96</v>
      </c>
      <c r="F49" s="96" t="s">
        <v>98</v>
      </c>
      <c r="G49" s="93" t="s">
        <v>100</v>
      </c>
      <c r="H49" s="96" t="s">
        <v>31</v>
      </c>
    </row>
    <row r="50" spans="1:9" x14ac:dyDescent="0.25">
      <c r="A50" s="13" t="s">
        <v>56</v>
      </c>
      <c r="B50" s="5"/>
      <c r="C50" s="5"/>
      <c r="D50" s="5"/>
      <c r="E50" s="5"/>
      <c r="F50" s="5"/>
      <c r="H50" s="5"/>
    </row>
    <row r="51" spans="1:9" x14ac:dyDescent="0.25">
      <c r="A51" s="13" t="s">
        <v>483</v>
      </c>
      <c r="B51" s="5"/>
      <c r="C51" s="5"/>
      <c r="D51" s="5"/>
      <c r="E51" s="5"/>
      <c r="F51" s="5"/>
      <c r="H51" s="5"/>
    </row>
    <row r="52" spans="1:9" x14ac:dyDescent="0.25">
      <c r="A52" s="13" t="s">
        <v>6</v>
      </c>
      <c r="B52" s="5">
        <v>6.5</v>
      </c>
      <c r="C52" s="5">
        <v>87</v>
      </c>
      <c r="D52" s="5">
        <v>35</v>
      </c>
      <c r="E52" s="5">
        <v>14</v>
      </c>
      <c r="F52" s="5"/>
      <c r="H52" s="5">
        <f>SUM(B52:F52)</f>
        <v>142.5</v>
      </c>
    </row>
    <row r="53" spans="1:9" x14ac:dyDescent="0.25">
      <c r="A53" s="13" t="s">
        <v>46</v>
      </c>
      <c r="B53" s="5"/>
      <c r="C53" s="5"/>
      <c r="D53" s="5"/>
      <c r="E53" s="5">
        <v>6</v>
      </c>
      <c r="F53" s="5"/>
      <c r="H53" s="5">
        <f>SUM(B53:F53)</f>
        <v>6</v>
      </c>
    </row>
    <row r="54" spans="1:9" x14ac:dyDescent="0.25">
      <c r="A54" s="13" t="s">
        <v>244</v>
      </c>
      <c r="B54" s="5"/>
      <c r="C54" s="5"/>
      <c r="D54" s="5"/>
      <c r="E54" s="5"/>
      <c r="F54" s="5">
        <v>1</v>
      </c>
      <c r="H54" s="5">
        <f>SUM(B54:F54)</f>
        <v>1</v>
      </c>
    </row>
    <row r="55" spans="1:9" x14ac:dyDescent="0.25">
      <c r="A55" s="13" t="s">
        <v>77</v>
      </c>
      <c r="B55" s="5"/>
      <c r="C55" s="5"/>
      <c r="D55" s="5"/>
      <c r="E55" s="5">
        <v>2</v>
      </c>
      <c r="F55" s="5"/>
      <c r="H55" s="5">
        <f>SUM(B55:F55)</f>
        <v>2</v>
      </c>
    </row>
    <row r="56" spans="1:9" x14ac:dyDescent="0.25">
      <c r="A56" s="13" t="s">
        <v>66</v>
      </c>
      <c r="B56" s="5"/>
      <c r="C56" s="5"/>
      <c r="D56" s="5"/>
      <c r="E56" s="5"/>
      <c r="F56" s="5"/>
      <c r="H56" s="5"/>
      <c r="I56" s="97"/>
    </row>
    <row r="57" spans="1:9" x14ac:dyDescent="0.25">
      <c r="A57" s="13" t="s">
        <v>67</v>
      </c>
      <c r="B57" s="5"/>
      <c r="C57" s="5"/>
      <c r="D57" s="5"/>
      <c r="E57" s="5"/>
      <c r="F57" s="5"/>
      <c r="H57" s="5"/>
    </row>
    <row r="58" spans="1:9" x14ac:dyDescent="0.25">
      <c r="A58" s="13" t="s">
        <v>7</v>
      </c>
      <c r="B58" s="5">
        <v>100</v>
      </c>
      <c r="C58" s="5">
        <v>106.5</v>
      </c>
      <c r="D58" s="5">
        <v>32</v>
      </c>
      <c r="E58" s="5">
        <v>107</v>
      </c>
      <c r="F58" s="5">
        <v>151.5</v>
      </c>
      <c r="H58" s="5">
        <f t="shared" ref="H58:H70" si="2">SUM(B58:F58)</f>
        <v>497</v>
      </c>
    </row>
    <row r="59" spans="1:9" x14ac:dyDescent="0.25">
      <c r="A59" s="13" t="s">
        <v>22</v>
      </c>
      <c r="B59" s="5">
        <v>79.5</v>
      </c>
      <c r="C59" s="5">
        <v>58</v>
      </c>
      <c r="D59" s="5"/>
      <c r="E59" s="5">
        <v>23</v>
      </c>
      <c r="F59" s="5">
        <v>93</v>
      </c>
      <c r="H59" s="5">
        <f t="shared" si="2"/>
        <v>253.5</v>
      </c>
    </row>
    <row r="60" spans="1:9" x14ac:dyDescent="0.25">
      <c r="A60" s="13" t="s">
        <v>8</v>
      </c>
      <c r="B60" s="5">
        <v>3.5</v>
      </c>
      <c r="C60" s="5">
        <v>9.5</v>
      </c>
      <c r="D60" s="5"/>
      <c r="E60" s="5">
        <v>83</v>
      </c>
      <c r="F60" s="5">
        <v>56</v>
      </c>
      <c r="H60" s="5">
        <f t="shared" si="2"/>
        <v>152</v>
      </c>
    </row>
    <row r="61" spans="1:9" x14ac:dyDescent="0.25">
      <c r="A61" s="13" t="s">
        <v>39</v>
      </c>
      <c r="B61" s="5"/>
      <c r="C61" s="5"/>
      <c r="D61" s="5"/>
      <c r="E61" s="5">
        <v>0.5</v>
      </c>
      <c r="F61" s="5">
        <v>64</v>
      </c>
      <c r="H61" s="5">
        <f t="shared" si="2"/>
        <v>64.5</v>
      </c>
    </row>
    <row r="62" spans="1:9" x14ac:dyDescent="0.25">
      <c r="A62" s="13" t="s">
        <v>44</v>
      </c>
      <c r="B62" s="5"/>
      <c r="C62" s="5"/>
      <c r="D62" s="5"/>
      <c r="E62" s="5"/>
      <c r="F62" s="5">
        <v>2</v>
      </c>
      <c r="H62" s="5">
        <f t="shared" si="2"/>
        <v>2</v>
      </c>
    </row>
    <row r="63" spans="1:9" x14ac:dyDescent="0.25">
      <c r="A63" s="13" t="s">
        <v>37</v>
      </c>
      <c r="B63" s="5"/>
      <c r="C63" s="5">
        <v>8.5</v>
      </c>
      <c r="D63" s="5"/>
      <c r="E63" s="5">
        <v>0.5</v>
      </c>
      <c r="F63" s="5"/>
      <c r="H63" s="5">
        <f t="shared" si="2"/>
        <v>9</v>
      </c>
    </row>
    <row r="64" spans="1:9" x14ac:dyDescent="0.25">
      <c r="A64" s="13" t="s">
        <v>9</v>
      </c>
      <c r="B64" s="5">
        <v>7</v>
      </c>
      <c r="C64" s="5">
        <v>19</v>
      </c>
      <c r="D64" s="5">
        <v>15</v>
      </c>
      <c r="E64" s="5">
        <v>0.5</v>
      </c>
      <c r="F64" s="5"/>
      <c r="H64" s="5">
        <f t="shared" si="2"/>
        <v>41.5</v>
      </c>
    </row>
    <row r="65" spans="1:9" x14ac:dyDescent="0.25">
      <c r="A65" s="13" t="s">
        <v>33</v>
      </c>
      <c r="B65" s="5"/>
      <c r="C65" s="5">
        <v>6.5</v>
      </c>
      <c r="D65" s="5"/>
      <c r="E65" s="5">
        <v>83</v>
      </c>
      <c r="F65" s="5"/>
      <c r="H65" s="5">
        <f t="shared" si="2"/>
        <v>89.5</v>
      </c>
    </row>
    <row r="66" spans="1:9" x14ac:dyDescent="0.25">
      <c r="A66" s="13" t="s">
        <v>10</v>
      </c>
      <c r="B66" s="5">
        <v>318.5</v>
      </c>
      <c r="C66" s="5">
        <v>847.5</v>
      </c>
      <c r="D66" s="5">
        <v>50</v>
      </c>
      <c r="E66" s="5">
        <v>58</v>
      </c>
      <c r="F66" s="5">
        <v>20.5</v>
      </c>
      <c r="H66" s="5">
        <f t="shared" si="2"/>
        <v>1294.5</v>
      </c>
    </row>
    <row r="67" spans="1:9" x14ac:dyDescent="0.25">
      <c r="A67" s="13" t="s">
        <v>36</v>
      </c>
      <c r="B67" s="5">
        <v>3.5</v>
      </c>
      <c r="C67" s="5"/>
      <c r="D67" s="5"/>
      <c r="E67" s="5">
        <v>2.5</v>
      </c>
      <c r="F67" s="5"/>
      <c r="H67" s="5">
        <f t="shared" si="2"/>
        <v>6</v>
      </c>
    </row>
    <row r="68" spans="1:9" x14ac:dyDescent="0.25">
      <c r="A68" s="13" t="s">
        <v>11</v>
      </c>
      <c r="B68" s="5">
        <v>5</v>
      </c>
      <c r="C68" s="5">
        <v>34.5</v>
      </c>
      <c r="D68" s="5"/>
      <c r="E68" s="5"/>
      <c r="F68" s="5"/>
      <c r="H68" s="5">
        <f t="shared" si="2"/>
        <v>39.5</v>
      </c>
    </row>
    <row r="69" spans="1:9" x14ac:dyDescent="0.25">
      <c r="A69" s="13" t="s">
        <v>12</v>
      </c>
      <c r="B69" s="5"/>
      <c r="C69" s="5">
        <v>29</v>
      </c>
      <c r="D69" s="5"/>
      <c r="E69" s="5">
        <v>29.5</v>
      </c>
      <c r="F69" s="5">
        <v>6</v>
      </c>
      <c r="H69" s="5">
        <f t="shared" si="2"/>
        <v>64.5</v>
      </c>
    </row>
    <row r="70" spans="1:9" x14ac:dyDescent="0.25">
      <c r="A70" s="14" t="s">
        <v>23</v>
      </c>
      <c r="B70" s="91"/>
      <c r="C70" s="22">
        <v>5.5</v>
      </c>
      <c r="D70" s="22">
        <v>3</v>
      </c>
      <c r="E70" s="22"/>
      <c r="F70" s="22"/>
      <c r="H70" s="22">
        <f t="shared" si="2"/>
        <v>8.5</v>
      </c>
    </row>
    <row r="71" spans="1:9" x14ac:dyDescent="0.25">
      <c r="A71" s="25" t="s">
        <v>31</v>
      </c>
      <c r="B71" s="5">
        <v>523.5</v>
      </c>
      <c r="C71" s="5">
        <v>1211.5</v>
      </c>
      <c r="D71" s="5">
        <v>135</v>
      </c>
      <c r="E71" s="5">
        <v>409.5</v>
      </c>
      <c r="F71" s="5">
        <v>394</v>
      </c>
      <c r="G71" s="154" t="s">
        <v>474</v>
      </c>
      <c r="H71" s="31">
        <f>SUM(H50:H70)</f>
        <v>2673.5</v>
      </c>
      <c r="I71"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CE32-618C-430F-BBED-9B46D15FDB90}">
  <dimension ref="B2:O409"/>
  <sheetViews>
    <sheetView zoomScale="131" zoomScaleNormal="131" workbookViewId="0"/>
  </sheetViews>
  <sheetFormatPr defaultRowHeight="15" x14ac:dyDescent="0.25"/>
  <cols>
    <col min="2" max="2" width="33.7109375" customWidth="1"/>
    <col min="3" max="12" width="10.7109375" customWidth="1"/>
  </cols>
  <sheetData>
    <row r="2" spans="2:11" x14ac:dyDescent="0.25">
      <c r="B2" s="1" t="s">
        <v>208</v>
      </c>
    </row>
    <row r="3" spans="2:11" x14ac:dyDescent="0.25">
      <c r="B3" s="1"/>
    </row>
    <row r="4" spans="2:11" x14ac:dyDescent="0.25">
      <c r="B4" s="2" t="s">
        <v>203</v>
      </c>
    </row>
    <row r="5" spans="2:11" x14ac:dyDescent="0.25">
      <c r="B5" t="s">
        <v>204</v>
      </c>
    </row>
    <row r="6" spans="2:11" x14ac:dyDescent="0.25">
      <c r="B6" t="s">
        <v>205</v>
      </c>
    </row>
    <row r="7" spans="2:11" x14ac:dyDescent="0.25">
      <c r="B7" s="3" t="s">
        <v>206</v>
      </c>
      <c r="D7" s="43"/>
    </row>
    <row r="9" spans="2:11" x14ac:dyDescent="0.25">
      <c r="B9" t="s">
        <v>496</v>
      </c>
    </row>
    <row r="11" spans="2:11" x14ac:dyDescent="0.25">
      <c r="B11" s="1" t="s">
        <v>1</v>
      </c>
      <c r="C11" s="4" t="s">
        <v>27</v>
      </c>
      <c r="D11" s="4" t="s">
        <v>27</v>
      </c>
      <c r="F11" s="4" t="s">
        <v>28</v>
      </c>
      <c r="G11" s="4" t="s">
        <v>28</v>
      </c>
      <c r="I11" s="4" t="s">
        <v>31</v>
      </c>
      <c r="J11" s="4" t="s">
        <v>31</v>
      </c>
    </row>
    <row r="12" spans="2:11" ht="20.25" x14ac:dyDescent="0.25">
      <c r="B12" t="s">
        <v>79</v>
      </c>
      <c r="C12" s="4" t="s">
        <v>59</v>
      </c>
      <c r="D12" s="4" t="s">
        <v>207</v>
      </c>
      <c r="E12" s="76"/>
      <c r="F12" s="4" t="s">
        <v>59</v>
      </c>
      <c r="G12" s="4" t="s">
        <v>207</v>
      </c>
      <c r="I12" s="4" t="s">
        <v>59</v>
      </c>
      <c r="J12" s="4" t="s">
        <v>207</v>
      </c>
      <c r="K12" s="4" t="s">
        <v>47</v>
      </c>
    </row>
    <row r="13" spans="2:11" ht="20.25" x14ac:dyDescent="0.25">
      <c r="B13" t="s">
        <v>2</v>
      </c>
      <c r="C13" s="73">
        <v>0.39791666666666664</v>
      </c>
      <c r="D13" s="80" t="s">
        <v>213</v>
      </c>
      <c r="E13" s="77"/>
      <c r="F13" s="3">
        <v>0.47847222222222224</v>
      </c>
      <c r="G13" s="3">
        <v>0.40069444444444446</v>
      </c>
      <c r="H13" s="29"/>
      <c r="I13" s="29"/>
      <c r="J13" s="50"/>
    </row>
    <row r="14" spans="2:11" x14ac:dyDescent="0.25">
      <c r="B14" t="s">
        <v>3</v>
      </c>
      <c r="C14" s="29" t="s">
        <v>497</v>
      </c>
      <c r="D14" t="s">
        <v>498</v>
      </c>
      <c r="E14" s="78"/>
      <c r="F14" t="s">
        <v>499</v>
      </c>
      <c r="G14" t="s">
        <v>500</v>
      </c>
      <c r="H14" s="29"/>
      <c r="I14" t="s">
        <v>501</v>
      </c>
      <c r="J14" s="50" t="s">
        <v>502</v>
      </c>
    </row>
    <row r="15" spans="2:11" ht="20.25" x14ac:dyDescent="0.25">
      <c r="B15" t="s">
        <v>4</v>
      </c>
      <c r="C15" s="75">
        <v>6.1</v>
      </c>
      <c r="D15">
        <v>10.4</v>
      </c>
      <c r="E15" s="76"/>
      <c r="F15">
        <v>5.8</v>
      </c>
      <c r="G15" s="74">
        <v>10.6</v>
      </c>
      <c r="H15" s="29"/>
      <c r="I15">
        <v>11.9</v>
      </c>
      <c r="J15" s="88">
        <v>21</v>
      </c>
    </row>
    <row r="16" spans="2:11" ht="20.25" x14ac:dyDescent="0.25">
      <c r="B16" t="s">
        <v>73</v>
      </c>
      <c r="C16">
        <v>4</v>
      </c>
      <c r="D16">
        <v>4</v>
      </c>
      <c r="E16" s="77"/>
      <c r="F16">
        <v>4</v>
      </c>
      <c r="G16" s="54">
        <v>4</v>
      </c>
      <c r="J16" s="44"/>
    </row>
    <row r="17" spans="2:11" x14ac:dyDescent="0.25">
      <c r="E17" s="78"/>
    </row>
    <row r="18" spans="2:11" ht="20.25" x14ac:dyDescent="0.25">
      <c r="B18" s="1" t="s">
        <v>5</v>
      </c>
      <c r="E18" s="76"/>
      <c r="F18" s="6"/>
      <c r="G18" s="6"/>
      <c r="H18" s="6"/>
      <c r="J18" s="6"/>
    </row>
    <row r="19" spans="2:11" ht="20.25" x14ac:dyDescent="0.25">
      <c r="B19" s="98" t="s">
        <v>6</v>
      </c>
      <c r="D19">
        <v>2</v>
      </c>
      <c r="E19" s="77"/>
      <c r="F19" s="6">
        <v>1</v>
      </c>
      <c r="G19" s="45">
        <v>10</v>
      </c>
      <c r="H19" s="6"/>
      <c r="I19" s="20">
        <f t="shared" ref="I19:J22" si="0">C19+F19</f>
        <v>1</v>
      </c>
      <c r="J19" s="81">
        <f t="shared" si="0"/>
        <v>12</v>
      </c>
      <c r="K19" s="31">
        <f>(I19+J19)/2</f>
        <v>6.5</v>
      </c>
    </row>
    <row r="20" spans="2:11" x14ac:dyDescent="0.25">
      <c r="B20" s="98" t="s">
        <v>7</v>
      </c>
      <c r="C20">
        <v>40</v>
      </c>
      <c r="D20">
        <v>70</v>
      </c>
      <c r="E20" s="78"/>
      <c r="F20" s="6">
        <v>28</v>
      </c>
      <c r="G20" s="45">
        <v>62</v>
      </c>
      <c r="H20" s="6"/>
      <c r="I20" s="20">
        <f t="shared" si="0"/>
        <v>68</v>
      </c>
      <c r="J20" s="82">
        <f t="shared" si="0"/>
        <v>132</v>
      </c>
      <c r="K20" s="5">
        <f>(I20+J20)/2</f>
        <v>100</v>
      </c>
    </row>
    <row r="21" spans="2:11" ht="20.25" x14ac:dyDescent="0.25">
      <c r="B21" s="98" t="s">
        <v>22</v>
      </c>
      <c r="C21">
        <v>48</v>
      </c>
      <c r="D21">
        <v>44</v>
      </c>
      <c r="E21" s="76"/>
      <c r="F21" s="6">
        <v>30</v>
      </c>
      <c r="G21" s="45">
        <v>37</v>
      </c>
      <c r="H21" s="6"/>
      <c r="I21" s="20">
        <f t="shared" si="0"/>
        <v>78</v>
      </c>
      <c r="J21" s="83">
        <f t="shared" si="0"/>
        <v>81</v>
      </c>
      <c r="K21">
        <f>(I21+J21)/2</f>
        <v>79.5</v>
      </c>
    </row>
    <row r="22" spans="2:11" ht="20.25" x14ac:dyDescent="0.25">
      <c r="B22" s="98" t="s">
        <v>117</v>
      </c>
      <c r="D22" s="6">
        <v>4</v>
      </c>
      <c r="E22" s="77"/>
      <c r="F22" s="6"/>
      <c r="G22" s="45">
        <v>3</v>
      </c>
      <c r="H22" s="6"/>
      <c r="I22" s="20">
        <f t="shared" si="0"/>
        <v>0</v>
      </c>
      <c r="J22" s="84">
        <f t="shared" si="0"/>
        <v>7</v>
      </c>
      <c r="K22">
        <f>(I22+J22)/2</f>
        <v>3.5</v>
      </c>
    </row>
    <row r="23" spans="2:11" ht="20.25" x14ac:dyDescent="0.25">
      <c r="B23" s="98" t="s">
        <v>9</v>
      </c>
      <c r="D23" s="6">
        <v>4</v>
      </c>
      <c r="E23" s="76"/>
      <c r="F23" s="6"/>
      <c r="G23" s="45">
        <v>10</v>
      </c>
      <c r="H23" s="6"/>
      <c r="I23" s="20">
        <f t="shared" ref="I23:I27" si="1">C23+F23</f>
        <v>0</v>
      </c>
      <c r="J23" s="83">
        <f>D23+G23</f>
        <v>14</v>
      </c>
      <c r="K23" s="28">
        <f>(I23+J23)/2</f>
        <v>7</v>
      </c>
    </row>
    <row r="24" spans="2:11" ht="20.25" x14ac:dyDescent="0.25">
      <c r="B24" s="98" t="s">
        <v>33</v>
      </c>
      <c r="D24" s="6"/>
      <c r="E24" s="77"/>
      <c r="F24" s="6"/>
      <c r="G24" s="45">
        <v>4</v>
      </c>
      <c r="H24" s="6"/>
      <c r="I24" s="20">
        <f t="shared" si="1"/>
        <v>0</v>
      </c>
      <c r="J24" s="76"/>
    </row>
    <row r="25" spans="2:11" x14ac:dyDescent="0.25">
      <c r="B25" s="98" t="s">
        <v>10</v>
      </c>
      <c r="C25">
        <v>157</v>
      </c>
      <c r="D25" s="6">
        <v>248</v>
      </c>
      <c r="E25" s="78"/>
      <c r="F25" s="6">
        <v>198</v>
      </c>
      <c r="G25" s="45">
        <v>30</v>
      </c>
      <c r="H25" s="6"/>
      <c r="I25" s="20">
        <f t="shared" si="1"/>
        <v>355</v>
      </c>
      <c r="J25" s="83">
        <f>D25+G25</f>
        <v>278</v>
      </c>
      <c r="K25">
        <f>(I25+J25)/2</f>
        <v>316.5</v>
      </c>
    </row>
    <row r="26" spans="2:11" ht="20.25" x14ac:dyDescent="0.25">
      <c r="B26" s="98" t="s">
        <v>11</v>
      </c>
      <c r="D26" s="6">
        <v>2</v>
      </c>
      <c r="E26" s="76"/>
      <c r="F26" s="6">
        <v>4</v>
      </c>
      <c r="G26" s="45">
        <v>5</v>
      </c>
      <c r="H26" s="6"/>
      <c r="I26" s="20">
        <f t="shared" si="1"/>
        <v>4</v>
      </c>
      <c r="J26" s="83">
        <f>D26+G26</f>
        <v>7</v>
      </c>
      <c r="K26">
        <f>(I26+J26)/2</f>
        <v>5.5</v>
      </c>
    </row>
    <row r="27" spans="2:11" ht="20.25" x14ac:dyDescent="0.25">
      <c r="B27" s="98" t="s">
        <v>12</v>
      </c>
      <c r="C27">
        <v>1</v>
      </c>
      <c r="D27" s="6"/>
      <c r="E27" s="77"/>
      <c r="F27" s="6">
        <v>5</v>
      </c>
      <c r="G27" s="45"/>
      <c r="H27" s="6"/>
      <c r="I27" s="20">
        <f t="shared" si="1"/>
        <v>6</v>
      </c>
      <c r="J27" s="76"/>
      <c r="K27" s="5">
        <f>(I27+J27)/2</f>
        <v>3</v>
      </c>
    </row>
    <row r="28" spans="2:11" ht="20.25" x14ac:dyDescent="0.25">
      <c r="B28" s="99" t="s">
        <v>30</v>
      </c>
      <c r="C28">
        <f>SUM(C19:C27)</f>
        <v>246</v>
      </c>
      <c r="D28" s="6">
        <f>SUM(D19:D27)</f>
        <v>374</v>
      </c>
      <c r="E28" s="76"/>
      <c r="F28" s="6">
        <f>SUM(F19:F27)</f>
        <v>266</v>
      </c>
      <c r="G28" s="6">
        <f>SUM(G19:G27)</f>
        <v>161</v>
      </c>
      <c r="H28" s="6"/>
      <c r="I28" s="20">
        <f>C28+F28</f>
        <v>512</v>
      </c>
      <c r="J28" s="83">
        <f>D28+G28</f>
        <v>535</v>
      </c>
      <c r="K28">
        <f>(I28+J28)/2</f>
        <v>523.5</v>
      </c>
    </row>
    <row r="29" spans="2:11" ht="20.25" x14ac:dyDescent="0.25">
      <c r="B29" s="99"/>
      <c r="D29" s="6"/>
      <c r="E29" s="77"/>
      <c r="F29" s="6"/>
      <c r="G29" s="6"/>
      <c r="H29" s="6"/>
      <c r="I29" s="20"/>
      <c r="J29" s="6"/>
    </row>
    <row r="30" spans="2:11" x14ac:dyDescent="0.25">
      <c r="B30" s="98" t="s">
        <v>13</v>
      </c>
      <c r="D30" s="6">
        <v>5</v>
      </c>
      <c r="E30" s="78"/>
      <c r="F30" s="6"/>
      <c r="G30" s="6">
        <v>4</v>
      </c>
      <c r="H30" s="6"/>
      <c r="I30" s="20">
        <f>C30+F30</f>
        <v>0</v>
      </c>
      <c r="J30" s="83">
        <f>D30+G30</f>
        <v>9</v>
      </c>
      <c r="K30">
        <f>(I30+J30)/2</f>
        <v>4.5</v>
      </c>
    </row>
    <row r="31" spans="2:11" ht="20.25" x14ac:dyDescent="0.25">
      <c r="B31" s="98" t="s">
        <v>34</v>
      </c>
      <c r="C31">
        <v>13</v>
      </c>
      <c r="D31" s="6"/>
      <c r="E31" s="76"/>
      <c r="F31" s="6">
        <v>15</v>
      </c>
      <c r="G31" s="6">
        <v>5</v>
      </c>
      <c r="H31" s="6"/>
      <c r="I31" s="20">
        <f>C31+F31</f>
        <v>28</v>
      </c>
      <c r="J31" s="83">
        <f>D31+G31</f>
        <v>5</v>
      </c>
      <c r="K31">
        <f>(I31+J31)/2</f>
        <v>16.5</v>
      </c>
    </row>
    <row r="32" spans="2:11" ht="20.25" x14ac:dyDescent="0.25">
      <c r="B32" s="98" t="s">
        <v>14</v>
      </c>
      <c r="D32" s="6"/>
      <c r="E32" s="77"/>
      <c r="F32" s="6"/>
      <c r="G32" s="6"/>
      <c r="H32" s="6"/>
      <c r="I32" s="20">
        <f t="shared" ref="I32:I52" si="2">C32+F32</f>
        <v>0</v>
      </c>
      <c r="J32" s="83"/>
    </row>
    <row r="33" spans="2:13" x14ac:dyDescent="0.25">
      <c r="B33" s="98" t="s">
        <v>210</v>
      </c>
      <c r="C33">
        <v>1</v>
      </c>
      <c r="D33" s="6"/>
      <c r="E33" s="78"/>
      <c r="F33" s="6"/>
      <c r="G33" s="6"/>
      <c r="H33" s="6"/>
      <c r="I33" s="20">
        <f t="shared" si="2"/>
        <v>1</v>
      </c>
      <c r="J33" s="83"/>
      <c r="K33">
        <f t="shared" ref="K33:K40" si="3">(I33+J33)/2</f>
        <v>0.5</v>
      </c>
      <c r="L33" s="6"/>
    </row>
    <row r="34" spans="2:13" ht="20.25" x14ac:dyDescent="0.25">
      <c r="B34" s="98" t="s">
        <v>16</v>
      </c>
      <c r="D34" s="6"/>
      <c r="E34" s="76"/>
      <c r="F34" s="6"/>
      <c r="G34" s="6">
        <v>1</v>
      </c>
      <c r="H34" s="6"/>
      <c r="I34" s="20">
        <f t="shared" si="2"/>
        <v>0</v>
      </c>
      <c r="J34" s="83">
        <f>D34+G34</f>
        <v>1</v>
      </c>
      <c r="K34">
        <f t="shared" si="3"/>
        <v>0.5</v>
      </c>
      <c r="L34" s="6"/>
    </row>
    <row r="35" spans="2:13" ht="20.25" x14ac:dyDescent="0.25">
      <c r="B35" s="98" t="s">
        <v>15</v>
      </c>
      <c r="D35" s="6">
        <v>2</v>
      </c>
      <c r="E35" s="77"/>
      <c r="F35" s="6">
        <v>18</v>
      </c>
      <c r="G35" s="6">
        <v>30</v>
      </c>
      <c r="H35" s="6"/>
      <c r="I35" s="20">
        <f t="shared" si="2"/>
        <v>18</v>
      </c>
      <c r="J35" s="83">
        <f>D35+G35</f>
        <v>32</v>
      </c>
      <c r="K35" s="5">
        <f t="shared" si="3"/>
        <v>25</v>
      </c>
      <c r="L35" s="6"/>
    </row>
    <row r="36" spans="2:13" x14ac:dyDescent="0.25">
      <c r="B36" s="98" t="s">
        <v>14</v>
      </c>
      <c r="C36">
        <v>4</v>
      </c>
      <c r="D36" s="6"/>
      <c r="E36" s="78"/>
      <c r="F36" s="6"/>
      <c r="G36" s="6"/>
      <c r="H36" s="6"/>
      <c r="I36" s="20">
        <f t="shared" si="2"/>
        <v>4</v>
      </c>
      <c r="J36" s="83"/>
      <c r="K36" s="5">
        <f t="shared" si="3"/>
        <v>2</v>
      </c>
      <c r="L36" s="6"/>
    </row>
    <row r="37" spans="2:13" x14ac:dyDescent="0.25">
      <c r="B37" s="98" t="s">
        <v>24</v>
      </c>
      <c r="D37" s="6"/>
      <c r="E37" s="78"/>
      <c r="F37" s="6">
        <v>2</v>
      </c>
      <c r="G37" s="6"/>
      <c r="H37" s="6"/>
      <c r="I37" s="20">
        <f t="shared" si="2"/>
        <v>2</v>
      </c>
      <c r="J37" s="83"/>
      <c r="K37" s="5">
        <f t="shared" si="3"/>
        <v>1</v>
      </c>
      <c r="L37" s="6"/>
      <c r="M37" s="6"/>
    </row>
    <row r="38" spans="2:13" ht="20.25" x14ac:dyDescent="0.25">
      <c r="B38" s="98" t="s">
        <v>25</v>
      </c>
      <c r="C38">
        <v>2</v>
      </c>
      <c r="D38">
        <v>21</v>
      </c>
      <c r="E38" s="76"/>
      <c r="F38" s="6"/>
      <c r="G38" s="6">
        <v>4</v>
      </c>
      <c r="H38" s="6"/>
      <c r="I38" s="20">
        <f t="shared" si="2"/>
        <v>2</v>
      </c>
      <c r="J38" s="83">
        <f>D38+G38</f>
        <v>25</v>
      </c>
      <c r="K38" s="5">
        <f t="shared" si="3"/>
        <v>13.5</v>
      </c>
      <c r="L38" s="6"/>
      <c r="M38" s="6"/>
    </row>
    <row r="39" spans="2:13" ht="20.25" x14ac:dyDescent="0.25">
      <c r="B39" s="98" t="s">
        <v>17</v>
      </c>
      <c r="C39">
        <v>9</v>
      </c>
      <c r="D39" s="6">
        <v>2</v>
      </c>
      <c r="E39" s="77"/>
      <c r="F39" s="6">
        <v>1</v>
      </c>
      <c r="G39" s="6">
        <v>2</v>
      </c>
      <c r="H39" s="6"/>
      <c r="I39" s="20">
        <f t="shared" si="2"/>
        <v>10</v>
      </c>
      <c r="J39" s="83">
        <f>D39+G39</f>
        <v>4</v>
      </c>
      <c r="K39" s="5">
        <f t="shared" si="3"/>
        <v>7</v>
      </c>
      <c r="L39" s="6"/>
      <c r="M39" s="6"/>
    </row>
    <row r="40" spans="2:13" x14ac:dyDescent="0.25">
      <c r="B40" s="98" t="s">
        <v>18</v>
      </c>
      <c r="C40">
        <v>11</v>
      </c>
      <c r="D40" s="6">
        <v>6</v>
      </c>
      <c r="E40" s="78"/>
      <c r="F40" s="6">
        <v>10</v>
      </c>
      <c r="G40" s="6">
        <v>8</v>
      </c>
      <c r="H40" s="6"/>
      <c r="I40" s="20">
        <f t="shared" si="2"/>
        <v>21</v>
      </c>
      <c r="J40" s="83">
        <f>D40+G40</f>
        <v>14</v>
      </c>
      <c r="K40">
        <f t="shared" si="3"/>
        <v>17.5</v>
      </c>
      <c r="L40" s="6"/>
      <c r="M40" s="6"/>
    </row>
    <row r="41" spans="2:13" ht="20.25" x14ac:dyDescent="0.25">
      <c r="B41" s="100" t="s">
        <v>113</v>
      </c>
      <c r="D41" s="6"/>
      <c r="E41" s="76"/>
      <c r="F41" s="6"/>
      <c r="G41" s="6"/>
      <c r="H41" s="6"/>
      <c r="I41" s="20">
        <f t="shared" si="2"/>
        <v>0</v>
      </c>
      <c r="J41" s="83"/>
      <c r="L41" s="6"/>
      <c r="M41" s="6"/>
    </row>
    <row r="42" spans="2:13" ht="20.25" x14ac:dyDescent="0.25">
      <c r="B42" s="98" t="s">
        <v>132</v>
      </c>
      <c r="D42" s="6"/>
      <c r="E42" s="77"/>
      <c r="F42" s="6"/>
      <c r="G42" s="6"/>
      <c r="H42" s="6"/>
      <c r="I42" s="20">
        <f t="shared" si="2"/>
        <v>0</v>
      </c>
      <c r="J42" s="83"/>
      <c r="L42" s="6"/>
      <c r="M42" s="6"/>
    </row>
    <row r="43" spans="2:13" x14ac:dyDescent="0.25">
      <c r="B43" s="98" t="s">
        <v>19</v>
      </c>
      <c r="C43">
        <v>3</v>
      </c>
      <c r="D43" s="6">
        <v>8</v>
      </c>
      <c r="E43" s="78"/>
      <c r="F43" s="6">
        <v>12</v>
      </c>
      <c r="G43" s="6">
        <v>9</v>
      </c>
      <c r="H43" s="6"/>
      <c r="I43" s="20">
        <f t="shared" si="2"/>
        <v>15</v>
      </c>
      <c r="J43" s="83">
        <f>D43+G43</f>
        <v>17</v>
      </c>
      <c r="K43" s="5">
        <f>(I43+J43)/2</f>
        <v>16</v>
      </c>
      <c r="L43" s="6"/>
      <c r="M43" s="6"/>
    </row>
    <row r="44" spans="2:13" ht="20.25" x14ac:dyDescent="0.25">
      <c r="B44" s="98" t="s">
        <v>40</v>
      </c>
      <c r="D44" s="6"/>
      <c r="E44" s="76"/>
      <c r="F44" s="6"/>
      <c r="G44" s="6"/>
      <c r="H44" s="6"/>
      <c r="I44" s="20">
        <f t="shared" si="2"/>
        <v>0</v>
      </c>
      <c r="J44" s="83"/>
      <c r="L44" s="6"/>
    </row>
    <row r="45" spans="2:13" ht="20.25" x14ac:dyDescent="0.25">
      <c r="B45" s="98" t="s">
        <v>20</v>
      </c>
      <c r="C45">
        <v>23</v>
      </c>
      <c r="D45" s="6">
        <v>29</v>
      </c>
      <c r="E45" s="77"/>
      <c r="F45" s="6">
        <v>13</v>
      </c>
      <c r="G45" s="6">
        <v>22</v>
      </c>
      <c r="H45" s="6"/>
      <c r="I45" s="20">
        <f t="shared" si="2"/>
        <v>36</v>
      </c>
      <c r="J45" s="83">
        <f>D45+G45</f>
        <v>51</v>
      </c>
      <c r="K45">
        <f>(I45+J45)/2</f>
        <v>43.5</v>
      </c>
      <c r="L45" s="6"/>
      <c r="M45" s="6"/>
    </row>
    <row r="46" spans="2:13" x14ac:dyDescent="0.25">
      <c r="B46" s="98" t="s">
        <v>140</v>
      </c>
      <c r="D46" s="6">
        <v>1</v>
      </c>
      <c r="E46" s="78"/>
      <c r="F46" s="6"/>
      <c r="G46" s="6"/>
      <c r="H46" s="6"/>
      <c r="I46" s="20">
        <f t="shared" si="2"/>
        <v>0</v>
      </c>
      <c r="J46" s="83">
        <f>D46+G46</f>
        <v>1</v>
      </c>
      <c r="K46">
        <f>(I46+J46)/2</f>
        <v>0.5</v>
      </c>
      <c r="L46" s="6"/>
      <c r="M46" s="6"/>
    </row>
    <row r="47" spans="2:13" ht="20.25" x14ac:dyDescent="0.25">
      <c r="B47" s="98" t="s">
        <v>145</v>
      </c>
      <c r="C47">
        <v>1</v>
      </c>
      <c r="D47" s="6"/>
      <c r="E47" s="76"/>
      <c r="F47" s="6"/>
      <c r="G47" s="6"/>
      <c r="H47" s="6"/>
      <c r="I47" s="20">
        <f t="shared" si="2"/>
        <v>1</v>
      </c>
      <c r="J47" s="83"/>
      <c r="K47">
        <f>(I47+J47)/2</f>
        <v>0.5</v>
      </c>
      <c r="L47" s="6"/>
      <c r="M47" s="6"/>
    </row>
    <row r="48" spans="2:13" ht="20.25" x14ac:dyDescent="0.25">
      <c r="B48" s="98" t="s">
        <v>21</v>
      </c>
      <c r="C48">
        <v>1</v>
      </c>
      <c r="D48" s="79">
        <v>8</v>
      </c>
      <c r="E48" s="77"/>
      <c r="F48" s="6">
        <v>5</v>
      </c>
      <c r="G48" s="6">
        <v>14</v>
      </c>
      <c r="H48" s="6"/>
      <c r="I48" s="20">
        <f t="shared" si="2"/>
        <v>6</v>
      </c>
      <c r="J48" s="83">
        <f>D48+G48</f>
        <v>22</v>
      </c>
      <c r="K48" s="5">
        <f>(I48+J48)/2</f>
        <v>14</v>
      </c>
      <c r="L48" s="6"/>
      <c r="M48" s="6"/>
    </row>
    <row r="49" spans="2:14" x14ac:dyDescent="0.25">
      <c r="B49" s="98" t="s">
        <v>26</v>
      </c>
      <c r="C49">
        <v>7</v>
      </c>
      <c r="D49" s="79">
        <v>107</v>
      </c>
      <c r="E49" s="78"/>
      <c r="F49" s="6">
        <v>45</v>
      </c>
      <c r="G49" s="6">
        <v>21</v>
      </c>
      <c r="H49" s="6"/>
      <c r="I49" s="20">
        <f t="shared" si="2"/>
        <v>52</v>
      </c>
      <c r="J49" s="83">
        <f>D49+G49</f>
        <v>128</v>
      </c>
      <c r="K49" s="5">
        <f>(I49+J49)/2</f>
        <v>90</v>
      </c>
      <c r="L49" s="6"/>
      <c r="M49" s="6"/>
    </row>
    <row r="50" spans="2:14" ht="20.25" x14ac:dyDescent="0.25">
      <c r="B50" s="98" t="s">
        <v>78</v>
      </c>
      <c r="C50">
        <v>1</v>
      </c>
      <c r="D50" s="53"/>
      <c r="E50" s="76"/>
      <c r="F50" s="6">
        <v>1</v>
      </c>
      <c r="G50" s="6"/>
      <c r="H50" s="6"/>
      <c r="I50" s="20">
        <f t="shared" si="2"/>
        <v>2</v>
      </c>
      <c r="J50" s="83"/>
      <c r="K50" s="5"/>
      <c r="L50" s="6"/>
      <c r="M50" s="6"/>
    </row>
    <row r="51" spans="2:14" ht="20.25" x14ac:dyDescent="0.25">
      <c r="B51" s="101" t="s">
        <v>30</v>
      </c>
      <c r="C51">
        <f>SUM(C30:C50)</f>
        <v>76</v>
      </c>
      <c r="D51" s="51">
        <f>SUM(D30:D50)</f>
        <v>189</v>
      </c>
      <c r="E51" s="77"/>
      <c r="F51" s="6">
        <f>SUM(F30:F50)</f>
        <v>122</v>
      </c>
      <c r="G51" s="6">
        <f>SUM(G30:G50)</f>
        <v>120</v>
      </c>
      <c r="H51" s="6"/>
      <c r="I51" s="20">
        <f t="shared" si="2"/>
        <v>198</v>
      </c>
      <c r="J51" s="83">
        <f>D51+G51</f>
        <v>309</v>
      </c>
      <c r="K51">
        <f>(I51+J51)/2</f>
        <v>253.5</v>
      </c>
      <c r="L51" s="6"/>
      <c r="M51" s="6"/>
    </row>
    <row r="52" spans="2:14" x14ac:dyDescent="0.25">
      <c r="B52" s="101" t="s">
        <v>35</v>
      </c>
      <c r="C52">
        <v>322</v>
      </c>
      <c r="D52" s="36">
        <v>563</v>
      </c>
      <c r="E52" s="78"/>
      <c r="F52" s="6">
        <v>388</v>
      </c>
      <c r="G52" s="6">
        <v>281</v>
      </c>
      <c r="H52" s="6"/>
      <c r="I52" s="20">
        <f t="shared" si="2"/>
        <v>710</v>
      </c>
      <c r="J52" s="83">
        <f>D52+G52</f>
        <v>844</v>
      </c>
      <c r="K52" s="28">
        <f>(I52+J52)/2</f>
        <v>777</v>
      </c>
      <c r="L52" s="6"/>
      <c r="M52" s="6"/>
    </row>
    <row r="53" spans="2:14" ht="20.25" x14ac:dyDescent="0.25">
      <c r="B53" s="1"/>
      <c r="C53" s="6"/>
      <c r="D53" s="6"/>
      <c r="E53" s="76"/>
      <c r="F53" s="6"/>
      <c r="G53" s="6"/>
      <c r="H53" s="6"/>
      <c r="I53" s="77"/>
      <c r="J53" s="6"/>
      <c r="L53" s="6"/>
      <c r="M53" s="6"/>
    </row>
    <row r="54" spans="2:14" ht="20.25" x14ac:dyDescent="0.25">
      <c r="B54" s="6" t="s">
        <v>75</v>
      </c>
      <c r="C54" s="6" t="s">
        <v>212</v>
      </c>
      <c r="D54" s="6"/>
      <c r="E54" s="77"/>
      <c r="F54" s="6"/>
      <c r="G54" s="6" t="s">
        <v>215</v>
      </c>
      <c r="H54" s="6"/>
      <c r="I54" s="78"/>
      <c r="J54" s="6"/>
      <c r="K54" s="6"/>
      <c r="L54" s="6"/>
    </row>
    <row r="55" spans="2:14" ht="20.25" x14ac:dyDescent="0.25">
      <c r="B55" s="6"/>
      <c r="C55" s="6" t="s">
        <v>211</v>
      </c>
      <c r="D55" s="6"/>
      <c r="E55" s="78"/>
      <c r="F55" s="6"/>
      <c r="G55" s="6" t="s">
        <v>214</v>
      </c>
      <c r="H55" s="6"/>
      <c r="I55" s="76"/>
      <c r="J55" s="6"/>
      <c r="K55" s="6"/>
      <c r="L55" s="6"/>
      <c r="M55" s="6"/>
    </row>
    <row r="56" spans="2:14" ht="20.25" x14ac:dyDescent="0.25">
      <c r="B56" s="6"/>
      <c r="C56" s="6"/>
      <c r="D56" s="6"/>
      <c r="E56" s="76"/>
      <c r="F56" s="6"/>
      <c r="G56" s="6"/>
      <c r="H56" s="6"/>
      <c r="I56" s="77"/>
      <c r="J56" s="6"/>
      <c r="K56" s="6"/>
      <c r="L56" s="6"/>
      <c r="M56" s="6"/>
    </row>
    <row r="57" spans="2:14" ht="20.25" x14ac:dyDescent="0.25">
      <c r="B57" s="6"/>
      <c r="C57" s="6"/>
      <c r="D57" s="6"/>
      <c r="E57" s="77"/>
      <c r="F57" s="6"/>
      <c r="G57" s="6"/>
      <c r="H57" s="6"/>
      <c r="I57" s="78"/>
      <c r="J57" s="6"/>
      <c r="K57" s="6"/>
      <c r="L57" s="6"/>
      <c r="M57" s="6"/>
    </row>
    <row r="58" spans="2:14" x14ac:dyDescent="0.25">
      <c r="B58" s="1" t="s">
        <v>32</v>
      </c>
      <c r="C58" s="33" t="s">
        <v>27</v>
      </c>
      <c r="D58" s="33" t="s">
        <v>27</v>
      </c>
      <c r="E58" s="78"/>
      <c r="F58" s="33" t="s">
        <v>28</v>
      </c>
      <c r="G58" s="33" t="s">
        <v>28</v>
      </c>
      <c r="H58" s="16"/>
      <c r="I58" s="33" t="s">
        <v>31</v>
      </c>
      <c r="J58" s="33" t="s">
        <v>31</v>
      </c>
      <c r="L58" s="6"/>
      <c r="M58" s="6"/>
      <c r="N58" s="6"/>
    </row>
    <row r="59" spans="2:14" ht="20.25" x14ac:dyDescent="0.25">
      <c r="B59" t="s">
        <v>79</v>
      </c>
      <c r="C59" s="33" t="s">
        <v>61</v>
      </c>
      <c r="D59" s="33" t="s">
        <v>80</v>
      </c>
      <c r="E59" s="76"/>
      <c r="F59" s="33" t="s">
        <v>61</v>
      </c>
      <c r="G59" s="33" t="s">
        <v>80</v>
      </c>
      <c r="H59" s="16"/>
      <c r="I59" s="33" t="s">
        <v>61</v>
      </c>
      <c r="J59" s="33" t="s">
        <v>80</v>
      </c>
      <c r="K59" s="33" t="s">
        <v>47</v>
      </c>
      <c r="L59" s="6"/>
      <c r="M59" s="6"/>
      <c r="N59" s="6"/>
    </row>
    <row r="60" spans="2:14" ht="20.25" x14ac:dyDescent="0.25">
      <c r="B60" t="s">
        <v>2</v>
      </c>
      <c r="C60" s="53" t="s">
        <v>216</v>
      </c>
      <c r="D60" s="62" t="s">
        <v>221</v>
      </c>
      <c r="E60" s="77"/>
      <c r="F60" s="53" t="s">
        <v>222</v>
      </c>
      <c r="G60" s="47" t="s">
        <v>218</v>
      </c>
      <c r="H60" s="6"/>
      <c r="I60" s="78"/>
      <c r="J60" s="6"/>
    </row>
    <row r="61" spans="2:14" ht="30" x14ac:dyDescent="0.25">
      <c r="B61" t="s">
        <v>3</v>
      </c>
      <c r="C61" s="6" t="s">
        <v>217</v>
      </c>
      <c r="D61" t="s">
        <v>503</v>
      </c>
      <c r="E61" s="78"/>
      <c r="F61" s="6" t="s">
        <v>504</v>
      </c>
      <c r="G61" s="6" t="s">
        <v>505</v>
      </c>
      <c r="H61" s="6"/>
      <c r="I61" s="76" t="s">
        <v>506</v>
      </c>
      <c r="J61" s="6" t="s">
        <v>507</v>
      </c>
    </row>
    <row r="62" spans="2:14" ht="20.25" x14ac:dyDescent="0.25">
      <c r="B62" t="s">
        <v>4</v>
      </c>
      <c r="C62" s="5">
        <v>10.4</v>
      </c>
      <c r="D62">
        <v>10.8</v>
      </c>
      <c r="E62" s="76"/>
      <c r="F62" s="55">
        <v>8.4</v>
      </c>
      <c r="G62" s="5">
        <v>8.1</v>
      </c>
      <c r="H62" s="6"/>
      <c r="I62" s="89">
        <v>18.8</v>
      </c>
      <c r="J62" s="26">
        <v>18.899999999999999</v>
      </c>
    </row>
    <row r="63" spans="2:14" ht="20.25" x14ac:dyDescent="0.25">
      <c r="B63" t="s">
        <v>73</v>
      </c>
      <c r="C63" s="6">
        <v>4</v>
      </c>
      <c r="D63">
        <v>4</v>
      </c>
      <c r="E63" s="77"/>
      <c r="F63" s="36">
        <v>4</v>
      </c>
      <c r="G63">
        <v>4</v>
      </c>
      <c r="H63" s="6"/>
      <c r="I63" s="78"/>
      <c r="J63" s="6"/>
    </row>
    <row r="64" spans="2:14" ht="20.25" x14ac:dyDescent="0.25">
      <c r="C64" s="6"/>
      <c r="E64" s="78"/>
      <c r="F64" s="36"/>
      <c r="H64" s="6"/>
      <c r="I64" s="76"/>
      <c r="J64" s="5"/>
      <c r="K64" s="6"/>
      <c r="L64" s="6"/>
      <c r="M64" s="6"/>
      <c r="N64" s="6"/>
    </row>
    <row r="65" spans="2:11" ht="20.25" x14ac:dyDescent="0.25">
      <c r="B65" s="1" t="s">
        <v>5</v>
      </c>
      <c r="C65" s="6"/>
      <c r="E65" s="76"/>
      <c r="F65" s="36"/>
      <c r="H65" s="6"/>
      <c r="I65" s="6"/>
      <c r="J65" s="6"/>
    </row>
    <row r="66" spans="2:11" ht="20.25" x14ac:dyDescent="0.25">
      <c r="B66" s="27" t="s">
        <v>6</v>
      </c>
      <c r="C66" s="6">
        <v>39</v>
      </c>
      <c r="D66">
        <v>104</v>
      </c>
      <c r="E66" s="77"/>
      <c r="F66" s="6">
        <v>5</v>
      </c>
      <c r="G66">
        <v>26</v>
      </c>
      <c r="H66" s="6"/>
      <c r="I66" s="6">
        <f>C66+F66</f>
        <v>44</v>
      </c>
      <c r="J66" s="6">
        <f>D66+G66</f>
        <v>130</v>
      </c>
      <c r="K66" s="5">
        <f>(I66+J66)/2</f>
        <v>87</v>
      </c>
    </row>
    <row r="67" spans="2:11" x14ac:dyDescent="0.25">
      <c r="B67" s="27" t="s">
        <v>46</v>
      </c>
      <c r="C67" s="6"/>
      <c r="E67" s="78"/>
      <c r="F67" s="6"/>
      <c r="H67" s="6"/>
      <c r="I67" s="6"/>
      <c r="J67" s="6"/>
      <c r="K67" s="6"/>
    </row>
    <row r="68" spans="2:11" ht="20.25" x14ac:dyDescent="0.25">
      <c r="B68" s="27" t="s">
        <v>7</v>
      </c>
      <c r="C68" s="6">
        <v>58</v>
      </c>
      <c r="D68">
        <v>42</v>
      </c>
      <c r="E68" s="76"/>
      <c r="F68" s="45">
        <v>54</v>
      </c>
      <c r="G68">
        <v>59</v>
      </c>
      <c r="H68" s="6"/>
      <c r="I68" s="6">
        <f t="shared" ref="I68:J70" si="4">C68+F68</f>
        <v>112</v>
      </c>
      <c r="J68" s="6">
        <f t="shared" si="4"/>
        <v>101</v>
      </c>
      <c r="K68" s="5">
        <f t="shared" ref="K68:K99" si="5">(I68+J68)/2</f>
        <v>106.5</v>
      </c>
    </row>
    <row r="69" spans="2:11" x14ac:dyDescent="0.25">
      <c r="B69" s="27" t="s">
        <v>22</v>
      </c>
      <c r="C69" s="6">
        <v>20</v>
      </c>
      <c r="D69">
        <v>6</v>
      </c>
      <c r="E69" s="36"/>
      <c r="F69" s="45">
        <v>35</v>
      </c>
      <c r="G69">
        <v>55</v>
      </c>
      <c r="H69" s="6"/>
      <c r="I69" s="6">
        <f t="shared" si="4"/>
        <v>55</v>
      </c>
      <c r="J69" s="6">
        <f t="shared" si="4"/>
        <v>61</v>
      </c>
      <c r="K69" s="5">
        <f t="shared" si="5"/>
        <v>58</v>
      </c>
    </row>
    <row r="70" spans="2:11" x14ac:dyDescent="0.25">
      <c r="B70" s="27" t="s">
        <v>8</v>
      </c>
      <c r="C70" s="6">
        <v>7</v>
      </c>
      <c r="D70">
        <v>12</v>
      </c>
      <c r="E70" s="36"/>
      <c r="F70" s="45"/>
      <c r="H70" s="6"/>
      <c r="I70" s="6">
        <f t="shared" si="4"/>
        <v>7</v>
      </c>
      <c r="J70" s="6">
        <f t="shared" si="4"/>
        <v>12</v>
      </c>
      <c r="K70" s="5">
        <f t="shared" si="5"/>
        <v>9.5</v>
      </c>
    </row>
    <row r="71" spans="2:11" x14ac:dyDescent="0.25">
      <c r="B71" s="27" t="s">
        <v>39</v>
      </c>
      <c r="C71" s="6"/>
      <c r="E71" s="36"/>
      <c r="F71" s="45"/>
      <c r="H71" s="6"/>
      <c r="I71" s="6"/>
      <c r="J71" s="6"/>
      <c r="K71" s="5">
        <f t="shared" si="5"/>
        <v>0</v>
      </c>
    </row>
    <row r="72" spans="2:11" x14ac:dyDescent="0.25">
      <c r="B72" s="27" t="s">
        <v>37</v>
      </c>
      <c r="C72" s="6">
        <v>15</v>
      </c>
      <c r="E72" s="36"/>
      <c r="F72" s="45"/>
      <c r="G72">
        <v>2</v>
      </c>
      <c r="H72" s="6"/>
      <c r="I72" s="6">
        <f t="shared" ref="I72:J75" si="6">C72+F72</f>
        <v>15</v>
      </c>
      <c r="J72" s="6">
        <f t="shared" si="6"/>
        <v>2</v>
      </c>
      <c r="K72" s="5">
        <f t="shared" si="5"/>
        <v>8.5</v>
      </c>
    </row>
    <row r="73" spans="2:11" x14ac:dyDescent="0.25">
      <c r="B73" s="27" t="s">
        <v>9</v>
      </c>
      <c r="C73" s="6"/>
      <c r="D73">
        <v>4</v>
      </c>
      <c r="E73" s="36"/>
      <c r="F73" s="36">
        <v>16</v>
      </c>
      <c r="G73">
        <v>18</v>
      </c>
      <c r="H73" s="6"/>
      <c r="I73" s="6">
        <f t="shared" si="6"/>
        <v>16</v>
      </c>
      <c r="J73" s="6">
        <f t="shared" si="6"/>
        <v>22</v>
      </c>
      <c r="K73" s="5">
        <f t="shared" si="5"/>
        <v>19</v>
      </c>
    </row>
    <row r="74" spans="2:11" ht="15.75" x14ac:dyDescent="0.25">
      <c r="B74" s="27" t="s">
        <v>33</v>
      </c>
      <c r="C74" s="6">
        <v>3</v>
      </c>
      <c r="D74">
        <v>8</v>
      </c>
      <c r="E74" s="36"/>
      <c r="F74" s="52"/>
      <c r="G74" s="6">
        <v>2</v>
      </c>
      <c r="H74" s="6"/>
      <c r="I74" s="6">
        <f t="shared" si="6"/>
        <v>3</v>
      </c>
      <c r="J74" s="6">
        <f t="shared" si="6"/>
        <v>10</v>
      </c>
      <c r="K74" s="5">
        <f t="shared" si="5"/>
        <v>6.5</v>
      </c>
    </row>
    <row r="75" spans="2:11" ht="15.75" x14ac:dyDescent="0.25">
      <c r="B75" s="27" t="s">
        <v>10</v>
      </c>
      <c r="C75" s="6">
        <v>308</v>
      </c>
      <c r="D75">
        <v>400</v>
      </c>
      <c r="E75" s="36"/>
      <c r="F75" s="52">
        <v>365</v>
      </c>
      <c r="G75" s="6">
        <v>622</v>
      </c>
      <c r="H75" s="6"/>
      <c r="I75" s="6">
        <f t="shared" si="6"/>
        <v>673</v>
      </c>
      <c r="J75" s="6">
        <f t="shared" si="6"/>
        <v>1022</v>
      </c>
      <c r="K75" s="5">
        <f t="shared" si="5"/>
        <v>847.5</v>
      </c>
    </row>
    <row r="76" spans="2:11" ht="15.75" x14ac:dyDescent="0.25">
      <c r="B76" s="27" t="s">
        <v>36</v>
      </c>
      <c r="C76" s="6"/>
      <c r="E76" s="36"/>
      <c r="F76" s="52"/>
      <c r="G76" s="6"/>
      <c r="H76" s="6"/>
      <c r="I76" s="6"/>
      <c r="J76" s="6"/>
      <c r="K76" s="5">
        <f t="shared" si="5"/>
        <v>0</v>
      </c>
    </row>
    <row r="77" spans="2:11" ht="15.75" x14ac:dyDescent="0.25">
      <c r="B77" s="27" t="s">
        <v>11</v>
      </c>
      <c r="C77" s="6">
        <v>11</v>
      </c>
      <c r="D77">
        <v>8</v>
      </c>
      <c r="E77" s="36"/>
      <c r="F77" s="52">
        <v>28</v>
      </c>
      <c r="G77" s="6">
        <v>22</v>
      </c>
      <c r="H77" s="6"/>
      <c r="I77" s="6">
        <f t="shared" ref="I77:J80" si="7">C77+F77</f>
        <v>39</v>
      </c>
      <c r="J77" s="6">
        <f t="shared" si="7"/>
        <v>30</v>
      </c>
      <c r="K77" s="5">
        <f t="shared" si="5"/>
        <v>34.5</v>
      </c>
    </row>
    <row r="78" spans="2:11" ht="15.75" x14ac:dyDescent="0.25">
      <c r="B78" s="27" t="s">
        <v>12</v>
      </c>
      <c r="C78" s="6">
        <v>3</v>
      </c>
      <c r="D78">
        <v>27</v>
      </c>
      <c r="E78" s="36"/>
      <c r="F78" s="52"/>
      <c r="G78" s="6">
        <v>28</v>
      </c>
      <c r="H78" s="6"/>
      <c r="I78" s="6">
        <f t="shared" si="7"/>
        <v>3</v>
      </c>
      <c r="J78" s="6">
        <f t="shared" si="7"/>
        <v>55</v>
      </c>
      <c r="K78" s="5">
        <f t="shared" si="5"/>
        <v>29</v>
      </c>
    </row>
    <row r="79" spans="2:11" ht="15.75" x14ac:dyDescent="0.25">
      <c r="B79" s="102" t="s">
        <v>23</v>
      </c>
      <c r="C79" s="6"/>
      <c r="E79" s="36"/>
      <c r="F79" s="52">
        <v>11</v>
      </c>
      <c r="G79" s="6"/>
      <c r="H79" s="6"/>
      <c r="I79" s="6">
        <f t="shared" si="7"/>
        <v>11</v>
      </c>
      <c r="J79" s="6">
        <f t="shared" si="7"/>
        <v>0</v>
      </c>
      <c r="K79" s="5">
        <f t="shared" si="5"/>
        <v>5.5</v>
      </c>
    </row>
    <row r="80" spans="2:11" ht="15.75" x14ac:dyDescent="0.25">
      <c r="B80" s="101" t="s">
        <v>30</v>
      </c>
      <c r="C80" s="6">
        <f>SUM(C66:C78)</f>
        <v>464</v>
      </c>
      <c r="D80">
        <f>SUM(D66:D78)</f>
        <v>611</v>
      </c>
      <c r="E80" s="36"/>
      <c r="F80" s="52">
        <f>SUM(F66:F79)</f>
        <v>514</v>
      </c>
      <c r="G80" s="52">
        <f>SUM(G66:H79)</f>
        <v>834</v>
      </c>
      <c r="H80" s="6"/>
      <c r="I80" s="6">
        <f t="shared" si="7"/>
        <v>978</v>
      </c>
      <c r="J80" s="6">
        <f t="shared" si="7"/>
        <v>1445</v>
      </c>
      <c r="K80" s="5">
        <f t="shared" si="5"/>
        <v>1211.5</v>
      </c>
    </row>
    <row r="81" spans="2:11" ht="15.75" x14ac:dyDescent="0.25">
      <c r="B81" s="101"/>
      <c r="C81" s="6"/>
      <c r="E81" s="36"/>
      <c r="F81" s="52"/>
      <c r="G81" s="6"/>
      <c r="H81" s="6"/>
      <c r="I81" s="6"/>
      <c r="J81" s="6">
        <f>D81+G81</f>
        <v>0</v>
      </c>
      <c r="K81" s="5">
        <f t="shared" si="5"/>
        <v>0</v>
      </c>
    </row>
    <row r="82" spans="2:11" ht="15.75" x14ac:dyDescent="0.25">
      <c r="B82" s="27" t="s">
        <v>13</v>
      </c>
      <c r="C82" s="6">
        <v>3</v>
      </c>
      <c r="D82">
        <v>6</v>
      </c>
      <c r="E82" s="36"/>
      <c r="F82" s="52">
        <v>3</v>
      </c>
      <c r="G82" s="6">
        <v>7</v>
      </c>
      <c r="H82" s="6"/>
      <c r="I82" s="6">
        <f t="shared" ref="I82:I87" si="8">C82+F82</f>
        <v>6</v>
      </c>
      <c r="J82" s="6">
        <f>D82+G82</f>
        <v>13</v>
      </c>
      <c r="K82" s="5">
        <f t="shared" si="5"/>
        <v>9.5</v>
      </c>
    </row>
    <row r="83" spans="2:11" ht="15.75" x14ac:dyDescent="0.25">
      <c r="B83" s="27" t="s">
        <v>34</v>
      </c>
      <c r="C83" s="6">
        <v>10</v>
      </c>
      <c r="D83">
        <v>3</v>
      </c>
      <c r="E83" s="36"/>
      <c r="F83" s="52">
        <v>7</v>
      </c>
      <c r="G83" s="6"/>
      <c r="H83" s="6"/>
      <c r="I83" s="6">
        <f t="shared" si="8"/>
        <v>17</v>
      </c>
      <c r="J83" s="6">
        <f>D83+G83</f>
        <v>3</v>
      </c>
      <c r="K83" s="5">
        <f t="shared" si="5"/>
        <v>10</v>
      </c>
    </row>
    <row r="84" spans="2:11" ht="15.75" x14ac:dyDescent="0.25">
      <c r="B84" s="102" t="s">
        <v>210</v>
      </c>
      <c r="C84" s="6"/>
      <c r="E84" s="36"/>
      <c r="F84" s="52">
        <v>1</v>
      </c>
      <c r="G84" s="6"/>
      <c r="H84" s="6"/>
      <c r="I84" s="6">
        <f t="shared" si="8"/>
        <v>1</v>
      </c>
      <c r="J84" s="6"/>
      <c r="K84" s="5">
        <f t="shared" si="5"/>
        <v>0.5</v>
      </c>
    </row>
    <row r="85" spans="2:11" ht="15.75" x14ac:dyDescent="0.25">
      <c r="B85" s="27" t="s">
        <v>16</v>
      </c>
      <c r="C85" s="6">
        <v>3</v>
      </c>
      <c r="E85" s="36"/>
      <c r="F85" s="52">
        <v>1</v>
      </c>
      <c r="G85" s="6"/>
      <c r="H85" s="6"/>
      <c r="I85" s="6">
        <f t="shared" si="8"/>
        <v>4</v>
      </c>
      <c r="J85" s="6"/>
      <c r="K85" s="5">
        <f t="shared" si="5"/>
        <v>2</v>
      </c>
    </row>
    <row r="86" spans="2:11" ht="15.75" x14ac:dyDescent="0.25">
      <c r="B86" s="102" t="s">
        <v>223</v>
      </c>
      <c r="C86" s="6"/>
      <c r="E86" s="36"/>
      <c r="F86" s="52">
        <v>2</v>
      </c>
      <c r="G86" s="6"/>
      <c r="H86" s="6"/>
      <c r="I86" s="6">
        <f t="shared" si="8"/>
        <v>2</v>
      </c>
      <c r="J86" s="6"/>
      <c r="K86" s="5">
        <f t="shared" si="5"/>
        <v>1</v>
      </c>
    </row>
    <row r="87" spans="2:11" ht="15.75" x14ac:dyDescent="0.25">
      <c r="B87" s="27" t="s">
        <v>15</v>
      </c>
      <c r="C87" s="6">
        <v>1</v>
      </c>
      <c r="D87">
        <v>1</v>
      </c>
      <c r="E87" s="36"/>
      <c r="F87" s="52"/>
      <c r="G87" s="6">
        <v>3</v>
      </c>
      <c r="H87" s="6"/>
      <c r="I87" s="6">
        <f t="shared" si="8"/>
        <v>1</v>
      </c>
      <c r="J87" s="6">
        <f>D87+G87</f>
        <v>4</v>
      </c>
      <c r="K87" s="5">
        <f t="shared" si="5"/>
        <v>2.5</v>
      </c>
    </row>
    <row r="88" spans="2:11" ht="15.75" x14ac:dyDescent="0.25">
      <c r="B88" s="27" t="s">
        <v>14</v>
      </c>
      <c r="C88" s="6"/>
      <c r="D88">
        <v>1</v>
      </c>
      <c r="E88" s="36"/>
      <c r="F88" s="52"/>
      <c r="G88" s="6">
        <v>2</v>
      </c>
      <c r="H88" s="6"/>
      <c r="I88" s="6"/>
      <c r="J88" s="6">
        <f>D88+G88</f>
        <v>3</v>
      </c>
      <c r="K88" s="5">
        <f t="shared" si="5"/>
        <v>1.5</v>
      </c>
    </row>
    <row r="89" spans="2:11" ht="15.75" x14ac:dyDescent="0.25">
      <c r="B89" s="27" t="s">
        <v>25</v>
      </c>
      <c r="C89" s="6"/>
      <c r="E89" s="36"/>
      <c r="F89" s="52"/>
      <c r="G89" s="6">
        <v>8</v>
      </c>
      <c r="H89" s="6"/>
      <c r="I89" s="6"/>
      <c r="J89" s="6">
        <f>D89+G89</f>
        <v>8</v>
      </c>
      <c r="K89" s="5">
        <f t="shared" si="5"/>
        <v>4</v>
      </c>
    </row>
    <row r="90" spans="2:11" ht="15.75" x14ac:dyDescent="0.25">
      <c r="B90" s="27" t="s">
        <v>17</v>
      </c>
      <c r="C90" s="6">
        <v>36</v>
      </c>
      <c r="E90" s="36"/>
      <c r="F90" s="52">
        <v>18</v>
      </c>
      <c r="G90" s="6">
        <v>4</v>
      </c>
      <c r="H90" s="6"/>
      <c r="I90" s="6">
        <f>C90+F90</f>
        <v>54</v>
      </c>
      <c r="J90" s="6">
        <f>D90+G90</f>
        <v>4</v>
      </c>
      <c r="K90" s="5">
        <f t="shared" si="5"/>
        <v>29</v>
      </c>
    </row>
    <row r="91" spans="2:11" ht="15.75" x14ac:dyDescent="0.25">
      <c r="B91" s="102" t="s">
        <v>224</v>
      </c>
      <c r="C91" s="6"/>
      <c r="E91" s="36"/>
      <c r="F91" s="52">
        <v>3</v>
      </c>
      <c r="G91" s="6"/>
      <c r="H91" s="6"/>
      <c r="I91" s="6">
        <f>C91+F91</f>
        <v>3</v>
      </c>
      <c r="J91" s="6"/>
      <c r="K91" s="5">
        <f t="shared" si="5"/>
        <v>1.5</v>
      </c>
    </row>
    <row r="92" spans="2:11" ht="15.75" x14ac:dyDescent="0.25">
      <c r="B92" s="27" t="s">
        <v>18</v>
      </c>
      <c r="C92" s="6">
        <v>5</v>
      </c>
      <c r="D92">
        <v>27</v>
      </c>
      <c r="E92" s="36"/>
      <c r="F92" s="52">
        <v>4</v>
      </c>
      <c r="G92" s="6">
        <v>2</v>
      </c>
      <c r="H92" s="6"/>
      <c r="I92" s="6">
        <f>C92+F92</f>
        <v>9</v>
      </c>
      <c r="J92" s="6">
        <f t="shared" ref="J92:J99" si="9">D92+G92</f>
        <v>29</v>
      </c>
      <c r="K92" s="5">
        <f t="shared" si="5"/>
        <v>19</v>
      </c>
    </row>
    <row r="93" spans="2:11" ht="15.75" x14ac:dyDescent="0.25">
      <c r="B93" s="27" t="s">
        <v>132</v>
      </c>
      <c r="C93" s="6"/>
      <c r="E93" s="36"/>
      <c r="F93" s="52"/>
      <c r="G93" s="6">
        <v>1</v>
      </c>
      <c r="H93" s="6"/>
      <c r="I93" s="6"/>
      <c r="J93" s="6">
        <f t="shared" si="9"/>
        <v>1</v>
      </c>
      <c r="K93" s="5">
        <f t="shared" si="5"/>
        <v>0.5</v>
      </c>
    </row>
    <row r="94" spans="2:11" ht="15.75" x14ac:dyDescent="0.25">
      <c r="B94" s="27" t="s">
        <v>19</v>
      </c>
      <c r="C94" s="6">
        <v>7</v>
      </c>
      <c r="D94">
        <v>39</v>
      </c>
      <c r="E94" s="36"/>
      <c r="F94" s="52">
        <v>54</v>
      </c>
      <c r="G94" s="6">
        <v>45</v>
      </c>
      <c r="H94" s="6"/>
      <c r="I94" s="6">
        <f>C94+F94</f>
        <v>61</v>
      </c>
      <c r="J94" s="6">
        <f t="shared" si="9"/>
        <v>84</v>
      </c>
      <c r="K94" s="5">
        <f t="shared" si="5"/>
        <v>72.5</v>
      </c>
    </row>
    <row r="95" spans="2:11" x14ac:dyDescent="0.25">
      <c r="B95" s="27" t="s">
        <v>20</v>
      </c>
      <c r="C95" s="6">
        <v>33</v>
      </c>
      <c r="D95">
        <v>74</v>
      </c>
      <c r="E95" s="36"/>
      <c r="F95" s="36">
        <v>16</v>
      </c>
      <c r="G95" s="6">
        <v>24</v>
      </c>
      <c r="H95" s="6"/>
      <c r="I95" s="6">
        <f>C95+F95</f>
        <v>49</v>
      </c>
      <c r="J95" s="6">
        <f t="shared" si="9"/>
        <v>98</v>
      </c>
      <c r="K95" s="5">
        <f t="shared" si="5"/>
        <v>73.5</v>
      </c>
    </row>
    <row r="96" spans="2:11" x14ac:dyDescent="0.25">
      <c r="B96" s="27" t="s">
        <v>140</v>
      </c>
      <c r="C96" s="6"/>
      <c r="E96" s="36"/>
      <c r="F96" s="36"/>
      <c r="G96" s="6">
        <v>1</v>
      </c>
      <c r="H96" s="6"/>
      <c r="I96" s="6"/>
      <c r="J96" s="6">
        <f t="shared" si="9"/>
        <v>1</v>
      </c>
      <c r="K96" s="5">
        <f t="shared" si="5"/>
        <v>0.5</v>
      </c>
    </row>
    <row r="97" spans="2:14" x14ac:dyDescent="0.25">
      <c r="B97" s="27" t="s">
        <v>21</v>
      </c>
      <c r="C97" s="6">
        <v>1</v>
      </c>
      <c r="D97">
        <v>2</v>
      </c>
      <c r="E97" s="36"/>
      <c r="F97" s="36"/>
      <c r="G97" s="6">
        <v>6</v>
      </c>
      <c r="H97" s="6"/>
      <c r="I97" s="6">
        <f>C97+F97</f>
        <v>1</v>
      </c>
      <c r="J97" s="6">
        <f t="shared" si="9"/>
        <v>8</v>
      </c>
      <c r="K97" s="5">
        <f t="shared" si="5"/>
        <v>4.5</v>
      </c>
    </row>
    <row r="98" spans="2:14" x14ac:dyDescent="0.25">
      <c r="B98" s="27" t="s">
        <v>26</v>
      </c>
      <c r="C98" s="6">
        <v>145</v>
      </c>
      <c r="D98">
        <v>150</v>
      </c>
      <c r="E98" s="36"/>
      <c r="F98" s="36">
        <v>35</v>
      </c>
      <c r="G98" s="6">
        <v>30</v>
      </c>
      <c r="H98" s="6"/>
      <c r="I98" s="6">
        <f>C98+F98</f>
        <v>180</v>
      </c>
      <c r="J98" s="6">
        <f t="shared" si="9"/>
        <v>180</v>
      </c>
      <c r="K98" s="5">
        <f t="shared" si="5"/>
        <v>180</v>
      </c>
    </row>
    <row r="99" spans="2:14" x14ac:dyDescent="0.25">
      <c r="B99" s="27" t="s">
        <v>78</v>
      </c>
      <c r="C99" s="6"/>
      <c r="D99">
        <v>4</v>
      </c>
      <c r="E99" s="36"/>
      <c r="F99" s="36">
        <v>1</v>
      </c>
      <c r="G99" s="6"/>
      <c r="H99" s="6"/>
      <c r="I99" s="6">
        <f>C99+F99</f>
        <v>1</v>
      </c>
      <c r="J99" s="6">
        <f t="shared" si="9"/>
        <v>4</v>
      </c>
      <c r="K99" s="5">
        <f t="shared" si="5"/>
        <v>2.5</v>
      </c>
    </row>
    <row r="100" spans="2:14" x14ac:dyDescent="0.25">
      <c r="B100" s="27" t="s">
        <v>123</v>
      </c>
      <c r="C100" s="6"/>
      <c r="E100" s="36"/>
      <c r="F100" s="36"/>
      <c r="G100" s="6"/>
      <c r="H100" s="6"/>
      <c r="K100" s="5"/>
    </row>
    <row r="101" spans="2:14" x14ac:dyDescent="0.25">
      <c r="B101" s="27"/>
      <c r="E101" s="36"/>
      <c r="F101" s="36"/>
      <c r="H101" s="6"/>
      <c r="I101" s="6"/>
      <c r="J101" s="6"/>
      <c r="K101" s="5"/>
    </row>
    <row r="102" spans="2:14" x14ac:dyDescent="0.25">
      <c r="B102" s="16" t="s">
        <v>30</v>
      </c>
      <c r="C102" s="6">
        <f>SUM(C82:C100)</f>
        <v>244</v>
      </c>
      <c r="D102">
        <f>SUM(D82:D100)</f>
        <v>307</v>
      </c>
      <c r="E102" s="36"/>
      <c r="F102" s="36">
        <f>SUM(F82:F99)</f>
        <v>145</v>
      </c>
      <c r="G102" s="36">
        <f>SUM(G82:G100)</f>
        <v>133</v>
      </c>
      <c r="H102" s="6"/>
      <c r="I102" s="6">
        <f>C102+F102</f>
        <v>389</v>
      </c>
      <c r="J102" s="6">
        <f>SUM(J82:J100)</f>
        <v>440</v>
      </c>
      <c r="K102" s="5">
        <f>(I102+J102)/2</f>
        <v>414.5</v>
      </c>
    </row>
    <row r="103" spans="2:14" x14ac:dyDescent="0.25">
      <c r="B103" s="16" t="s">
        <v>35</v>
      </c>
      <c r="C103" s="6">
        <v>708</v>
      </c>
      <c r="D103">
        <f>SUM(D66:D102)/2</f>
        <v>918</v>
      </c>
      <c r="E103" s="36"/>
      <c r="F103" s="6">
        <f>F102+F80</f>
        <v>659</v>
      </c>
      <c r="G103" s="6">
        <f>G102+G80</f>
        <v>967</v>
      </c>
      <c r="H103" s="6"/>
      <c r="I103" s="6">
        <f>I102+I80</f>
        <v>1367</v>
      </c>
      <c r="J103" s="6">
        <f>J102+J80</f>
        <v>1885</v>
      </c>
      <c r="K103" s="5">
        <f>(I103+J103)/2</f>
        <v>1626</v>
      </c>
    </row>
    <row r="104" spans="2:14" x14ac:dyDescent="0.25">
      <c r="C104" s="36"/>
      <c r="D104" s="46"/>
      <c r="E104" s="46"/>
      <c r="F104" s="36"/>
      <c r="G104" s="36"/>
      <c r="H104" s="6"/>
      <c r="I104" s="6"/>
      <c r="J104" s="6"/>
      <c r="K104" s="6"/>
      <c r="L104" s="6"/>
      <c r="M104" s="6"/>
      <c r="N104" s="6"/>
    </row>
    <row r="105" spans="2:14" x14ac:dyDescent="0.25">
      <c r="B105" s="6" t="s">
        <v>75</v>
      </c>
      <c r="C105" s="6" t="s">
        <v>219</v>
      </c>
      <c r="D105" s="6"/>
      <c r="E105" s="6"/>
      <c r="F105" s="6"/>
      <c r="G105" s="6"/>
      <c r="H105" s="6" t="s">
        <v>225</v>
      </c>
      <c r="I105" s="6"/>
      <c r="J105" s="6"/>
      <c r="K105" s="6"/>
    </row>
    <row r="106" spans="2:14" x14ac:dyDescent="0.25">
      <c r="B106" s="6"/>
      <c r="C106" t="s">
        <v>220</v>
      </c>
      <c r="D106" s="6"/>
      <c r="E106" s="6"/>
      <c r="F106" s="6"/>
      <c r="G106" s="6"/>
      <c r="H106" s="6" t="s">
        <v>220</v>
      </c>
      <c r="I106" s="6"/>
      <c r="J106" s="6"/>
      <c r="K106" s="6"/>
    </row>
    <row r="107" spans="2:14" x14ac:dyDescent="0.25">
      <c r="B107" s="6"/>
      <c r="C107" s="6"/>
      <c r="D107" s="6"/>
      <c r="E107" s="6"/>
      <c r="F107" s="6"/>
      <c r="G107" s="6"/>
      <c r="H107" s="6"/>
      <c r="I107" s="6"/>
      <c r="J107" s="6"/>
      <c r="K107" s="6"/>
    </row>
    <row r="108" spans="2:14" x14ac:dyDescent="0.25">
      <c r="B108" s="6"/>
      <c r="C108" s="6"/>
      <c r="D108" s="6"/>
      <c r="E108" s="6"/>
      <c r="F108" s="6"/>
      <c r="G108" s="6"/>
      <c r="H108" s="6"/>
      <c r="I108" s="6"/>
      <c r="J108" s="6"/>
      <c r="K108" s="6"/>
      <c r="L108" s="6"/>
      <c r="M108" s="6"/>
      <c r="N108" s="6"/>
    </row>
    <row r="109" spans="2:14" x14ac:dyDescent="0.25">
      <c r="B109" s="1" t="s">
        <v>42</v>
      </c>
      <c r="C109" s="1"/>
      <c r="H109" s="6"/>
      <c r="I109" s="6"/>
      <c r="J109" s="6"/>
      <c r="K109" s="6"/>
      <c r="L109" s="6"/>
      <c r="M109" s="6"/>
      <c r="N109" s="6"/>
    </row>
    <row r="110" spans="2:14" x14ac:dyDescent="0.25">
      <c r="B110" t="s">
        <v>83</v>
      </c>
      <c r="C110" s="33" t="s">
        <v>61</v>
      </c>
      <c r="D110" s="6"/>
      <c r="E110" s="6"/>
      <c r="G110" s="6"/>
      <c r="H110" s="6"/>
      <c r="I110" s="6"/>
      <c r="J110" s="6"/>
      <c r="K110" s="6"/>
      <c r="L110" s="6"/>
      <c r="M110" s="6"/>
      <c r="N110" s="6"/>
    </row>
    <row r="111" spans="2:14" x14ac:dyDescent="0.25">
      <c r="B111" t="s">
        <v>2</v>
      </c>
      <c r="C111" s="9" t="s">
        <v>226</v>
      </c>
      <c r="D111" s="6"/>
      <c r="E111" s="6"/>
      <c r="F111" s="9"/>
      <c r="G111" s="6"/>
      <c r="H111" s="6"/>
      <c r="I111" s="6"/>
      <c r="J111" s="6"/>
      <c r="K111" s="6"/>
      <c r="L111" s="6"/>
      <c r="M111" s="6"/>
      <c r="N111" s="6"/>
    </row>
    <row r="112" spans="2:14" x14ac:dyDescent="0.25">
      <c r="B112" t="s">
        <v>3</v>
      </c>
      <c r="C112" s="7" t="s">
        <v>227</v>
      </c>
      <c r="D112" s="6"/>
      <c r="E112" s="6"/>
      <c r="F112" s="6"/>
      <c r="G112" s="6"/>
      <c r="H112" s="6"/>
      <c r="I112" s="6"/>
      <c r="J112" s="6"/>
      <c r="K112" s="6"/>
      <c r="L112" s="6"/>
      <c r="M112" s="6"/>
      <c r="N112" s="6"/>
    </row>
    <row r="113" spans="2:14" x14ac:dyDescent="0.25">
      <c r="B113" t="s">
        <v>4</v>
      </c>
      <c r="C113" s="5">
        <v>2</v>
      </c>
      <c r="D113" s="6"/>
      <c r="E113" s="6"/>
      <c r="F113" s="5"/>
      <c r="G113" s="6"/>
      <c r="H113" s="6"/>
      <c r="I113" s="6"/>
      <c r="J113" s="6"/>
      <c r="K113" s="6"/>
      <c r="L113" s="6"/>
      <c r="M113" s="6"/>
      <c r="N113" s="6"/>
    </row>
    <row r="114" spans="2:14" x14ac:dyDescent="0.25">
      <c r="B114" t="s">
        <v>73</v>
      </c>
      <c r="C114" s="6">
        <v>4</v>
      </c>
      <c r="D114" s="6"/>
      <c r="E114" s="6"/>
      <c r="F114" s="6"/>
      <c r="G114" s="6"/>
      <c r="H114" s="6"/>
      <c r="I114" s="6"/>
      <c r="J114" s="6"/>
      <c r="K114" s="6"/>
      <c r="L114" s="6"/>
      <c r="M114" s="6"/>
      <c r="N114" s="6"/>
    </row>
    <row r="115" spans="2:14" x14ac:dyDescent="0.25">
      <c r="C115" s="6"/>
      <c r="D115" s="6"/>
      <c r="E115" s="6"/>
      <c r="F115" s="6"/>
      <c r="G115" s="6"/>
      <c r="H115" s="6"/>
      <c r="I115" s="6"/>
      <c r="J115" s="6"/>
      <c r="K115" s="6"/>
      <c r="L115" s="6"/>
      <c r="M115" s="6"/>
      <c r="N115" s="6"/>
    </row>
    <row r="116" spans="2:14" x14ac:dyDescent="0.25">
      <c r="B116" s="1" t="s">
        <v>5</v>
      </c>
      <c r="C116" s="6"/>
      <c r="D116" s="6"/>
      <c r="E116" s="6"/>
      <c r="F116" s="16"/>
      <c r="G116" s="6"/>
      <c r="H116" s="6"/>
      <c r="I116" s="6"/>
      <c r="J116" s="6"/>
      <c r="K116" s="6"/>
      <c r="L116" s="6"/>
      <c r="M116" s="6"/>
      <c r="N116" s="6"/>
    </row>
    <row r="117" spans="2:14" x14ac:dyDescent="0.25">
      <c r="B117" t="s">
        <v>6</v>
      </c>
      <c r="C117" s="6">
        <v>35</v>
      </c>
      <c r="D117" s="6"/>
      <c r="E117" s="6"/>
      <c r="F117" s="6"/>
      <c r="G117" s="6"/>
      <c r="H117" s="6"/>
      <c r="I117" s="6"/>
      <c r="J117" s="6"/>
      <c r="K117" s="6"/>
      <c r="L117" s="6"/>
      <c r="M117" s="6"/>
      <c r="N117" s="6"/>
    </row>
    <row r="118" spans="2:14" ht="15.75" x14ac:dyDescent="0.25">
      <c r="B118" t="s">
        <v>7</v>
      </c>
      <c r="C118" s="6">
        <v>32</v>
      </c>
      <c r="D118" s="6"/>
      <c r="E118" s="6"/>
      <c r="F118" s="6"/>
      <c r="G118" s="32"/>
      <c r="H118" s="6"/>
      <c r="I118" s="6"/>
      <c r="J118" s="6"/>
      <c r="K118" s="6"/>
      <c r="L118" s="6"/>
      <c r="M118" s="6"/>
    </row>
    <row r="119" spans="2:14" ht="15.75" x14ac:dyDescent="0.25">
      <c r="B119" t="s">
        <v>9</v>
      </c>
      <c r="C119" s="6">
        <v>15</v>
      </c>
      <c r="D119" s="6"/>
      <c r="E119" s="6"/>
      <c r="F119" s="6"/>
      <c r="G119" s="32"/>
      <c r="H119" s="6"/>
      <c r="I119" s="6"/>
      <c r="J119" s="6"/>
      <c r="K119" s="6"/>
      <c r="L119" s="6"/>
      <c r="M119" s="6"/>
    </row>
    <row r="120" spans="2:14" ht="15.75" x14ac:dyDescent="0.25">
      <c r="B120" t="s">
        <v>10</v>
      </c>
      <c r="C120" s="6">
        <v>50</v>
      </c>
      <c r="D120" s="6"/>
      <c r="E120" s="32"/>
      <c r="F120" s="6"/>
      <c r="G120" s="6"/>
      <c r="H120" s="6"/>
      <c r="I120" s="6"/>
      <c r="J120" s="6"/>
      <c r="K120" s="6"/>
    </row>
    <row r="121" spans="2:14" ht="15.75" x14ac:dyDescent="0.25">
      <c r="B121" s="85" t="s">
        <v>23</v>
      </c>
      <c r="C121" s="6">
        <v>3</v>
      </c>
      <c r="D121" s="6"/>
      <c r="E121" s="6"/>
      <c r="F121" s="6"/>
      <c r="G121" s="32"/>
      <c r="H121" s="6"/>
      <c r="I121" s="6"/>
      <c r="J121" s="6"/>
      <c r="K121" s="6"/>
      <c r="L121" s="6"/>
      <c r="M121" s="6"/>
    </row>
    <row r="122" spans="2:14" ht="15.75" x14ac:dyDescent="0.25">
      <c r="B122" s="1" t="s">
        <v>30</v>
      </c>
      <c r="C122" s="6">
        <f>SUM(C117:C121)</f>
        <v>135</v>
      </c>
      <c r="D122" s="6"/>
      <c r="E122" s="32"/>
      <c r="F122" s="6"/>
      <c r="G122" s="6"/>
      <c r="H122" s="6"/>
      <c r="I122" s="6"/>
      <c r="J122" s="6"/>
      <c r="K122" s="6"/>
    </row>
    <row r="123" spans="2:14" ht="15.75" x14ac:dyDescent="0.25">
      <c r="B123" s="1"/>
      <c r="C123" s="6"/>
      <c r="D123" s="6"/>
      <c r="E123" s="32"/>
      <c r="F123" s="6"/>
      <c r="G123" s="6"/>
      <c r="H123" s="6"/>
      <c r="I123" s="6"/>
      <c r="J123" s="6"/>
      <c r="K123" s="6"/>
    </row>
    <row r="124" spans="2:14" ht="15.75" x14ac:dyDescent="0.25">
      <c r="B124" s="27" t="s">
        <v>13</v>
      </c>
      <c r="C124" s="6">
        <v>1</v>
      </c>
      <c r="D124" s="6"/>
      <c r="E124" s="32"/>
      <c r="F124" s="6"/>
      <c r="G124" s="6"/>
      <c r="H124" s="6"/>
      <c r="I124" s="6"/>
      <c r="J124" s="6"/>
      <c r="K124" s="6"/>
    </row>
    <row r="125" spans="2:14" ht="15.75" x14ac:dyDescent="0.25">
      <c r="B125" s="27" t="s">
        <v>34</v>
      </c>
      <c r="C125" s="6">
        <v>2</v>
      </c>
      <c r="D125" s="6"/>
      <c r="E125" s="32"/>
      <c r="F125" s="6"/>
      <c r="G125" s="6"/>
      <c r="H125" s="6"/>
      <c r="I125" s="6"/>
      <c r="J125" s="6"/>
      <c r="K125" s="6"/>
      <c r="L125" s="6"/>
      <c r="M125" s="6"/>
      <c r="N125" s="6"/>
    </row>
    <row r="126" spans="2:14" ht="15.75" x14ac:dyDescent="0.25">
      <c r="B126" s="27" t="s">
        <v>15</v>
      </c>
      <c r="C126" s="6"/>
      <c r="D126" s="6"/>
      <c r="E126" s="32"/>
      <c r="F126" s="6"/>
      <c r="G126" s="6"/>
      <c r="H126" s="6"/>
      <c r="I126" s="6"/>
      <c r="J126" s="6"/>
      <c r="K126" s="6"/>
      <c r="L126" s="6"/>
      <c r="M126" s="6"/>
      <c r="N126" s="6"/>
    </row>
    <row r="127" spans="2:14" x14ac:dyDescent="0.25">
      <c r="B127" s="27" t="s">
        <v>18</v>
      </c>
      <c r="C127" s="6">
        <v>2</v>
      </c>
      <c r="D127" s="6"/>
      <c r="E127" s="10"/>
      <c r="F127" s="6"/>
      <c r="G127" s="6"/>
      <c r="H127" s="6"/>
      <c r="I127" s="6"/>
      <c r="J127" s="6"/>
      <c r="K127" s="6"/>
      <c r="L127" s="6"/>
      <c r="M127" s="6"/>
      <c r="N127" s="6"/>
    </row>
    <row r="128" spans="2:14" x14ac:dyDescent="0.25">
      <c r="B128" s="27" t="s">
        <v>19</v>
      </c>
      <c r="C128" s="6">
        <v>3</v>
      </c>
      <c r="D128" s="6"/>
      <c r="E128" s="10"/>
      <c r="F128" s="6"/>
      <c r="G128" s="6"/>
      <c r="H128" s="6"/>
      <c r="I128" s="6"/>
      <c r="J128" s="6"/>
      <c r="K128" s="6"/>
      <c r="L128" s="6"/>
      <c r="M128" s="6"/>
      <c r="N128" s="6"/>
    </row>
    <row r="129" spans="2:14" x14ac:dyDescent="0.25">
      <c r="B129" s="27" t="s">
        <v>20</v>
      </c>
      <c r="C129" s="6">
        <v>1</v>
      </c>
      <c r="D129" s="6"/>
      <c r="E129" s="10"/>
      <c r="F129" s="6"/>
      <c r="G129" s="6"/>
      <c r="H129" s="6"/>
      <c r="I129" s="6"/>
      <c r="J129" s="6"/>
      <c r="K129" s="6"/>
      <c r="L129" s="6"/>
      <c r="M129" s="6"/>
      <c r="N129" s="6"/>
    </row>
    <row r="130" spans="2:14" x14ac:dyDescent="0.25">
      <c r="B130" s="1" t="s">
        <v>30</v>
      </c>
      <c r="C130" s="6">
        <f>SUM(C124:C129)</f>
        <v>9</v>
      </c>
      <c r="D130" s="6"/>
      <c r="E130" s="11"/>
      <c r="F130" s="6"/>
      <c r="G130" s="6"/>
      <c r="H130" s="6"/>
      <c r="I130" s="6"/>
      <c r="J130" s="6"/>
      <c r="K130" s="6"/>
      <c r="L130" s="6"/>
      <c r="M130" s="6"/>
      <c r="N130" s="6"/>
    </row>
    <row r="131" spans="2:14" x14ac:dyDescent="0.25">
      <c r="B131" s="1" t="s">
        <v>35</v>
      </c>
      <c r="C131" s="6">
        <v>144</v>
      </c>
      <c r="D131" s="6"/>
      <c r="E131" s="11"/>
      <c r="F131" s="6"/>
      <c r="G131" s="6"/>
      <c r="H131" s="6"/>
      <c r="I131" s="6"/>
      <c r="J131" s="6"/>
      <c r="K131" s="6"/>
      <c r="L131" s="6"/>
      <c r="M131" s="6"/>
      <c r="N131" s="6"/>
    </row>
    <row r="132" spans="2:14" x14ac:dyDescent="0.25">
      <c r="C132" s="6"/>
      <c r="D132" s="6"/>
      <c r="E132" s="10"/>
      <c r="H132" s="6"/>
      <c r="I132" s="6"/>
      <c r="J132" s="6"/>
      <c r="K132" s="6"/>
      <c r="L132" s="6"/>
      <c r="M132" s="6"/>
      <c r="N132" s="6"/>
    </row>
    <row r="133" spans="2:14" x14ac:dyDescent="0.25">
      <c r="B133" s="6" t="s">
        <v>75</v>
      </c>
      <c r="C133" s="6" t="s">
        <v>228</v>
      </c>
      <c r="D133" s="6"/>
      <c r="H133" s="6"/>
      <c r="I133" s="6"/>
      <c r="J133" s="6"/>
      <c r="K133" s="6" t="s">
        <v>148</v>
      </c>
      <c r="L133" s="6"/>
      <c r="M133" s="6"/>
      <c r="N133" s="6"/>
    </row>
    <row r="134" spans="2:14" x14ac:dyDescent="0.25">
      <c r="B134" s="6"/>
      <c r="C134" s="6"/>
      <c r="D134" s="6"/>
      <c r="E134" s="10"/>
      <c r="H134" s="6"/>
      <c r="I134" s="6"/>
      <c r="J134" s="6"/>
      <c r="K134" s="6"/>
      <c r="L134" s="6"/>
      <c r="M134" s="6"/>
      <c r="N134" s="6"/>
    </row>
    <row r="135" spans="2:14" x14ac:dyDescent="0.25">
      <c r="B135" s="6"/>
      <c r="C135" s="6"/>
      <c r="D135" s="6"/>
      <c r="E135" s="10"/>
      <c r="H135" s="6"/>
      <c r="I135" s="6"/>
      <c r="J135" s="6"/>
      <c r="K135" s="6"/>
      <c r="L135" s="6"/>
      <c r="M135" s="6"/>
      <c r="N135" s="6"/>
    </row>
    <row r="136" spans="2:14" x14ac:dyDescent="0.25">
      <c r="E136" s="10"/>
      <c r="H136" s="6"/>
      <c r="I136" s="6"/>
      <c r="J136" s="6"/>
      <c r="K136" s="6"/>
      <c r="L136" s="6"/>
      <c r="M136" s="6"/>
      <c r="N136" s="6"/>
    </row>
    <row r="137" spans="2:14" x14ac:dyDescent="0.25">
      <c r="B137" s="1" t="s">
        <v>43</v>
      </c>
      <c r="C137" s="4" t="s">
        <v>52</v>
      </c>
      <c r="D137" s="4" t="s">
        <v>52</v>
      </c>
      <c r="F137" s="4" t="s">
        <v>172</v>
      </c>
      <c r="G137" s="4" t="s">
        <v>172</v>
      </c>
      <c r="I137" s="33" t="s">
        <v>31</v>
      </c>
      <c r="J137" s="33" t="s">
        <v>31</v>
      </c>
      <c r="L137" s="6"/>
      <c r="M137" s="6"/>
      <c r="N137" s="6"/>
    </row>
    <row r="138" spans="2:14" x14ac:dyDescent="0.25">
      <c r="B138" t="s">
        <v>83</v>
      </c>
      <c r="C138" s="33" t="s">
        <v>165</v>
      </c>
      <c r="D138" s="4" t="s">
        <v>173</v>
      </c>
      <c r="F138" s="4" t="s">
        <v>165</v>
      </c>
      <c r="G138" s="87" t="s">
        <v>173</v>
      </c>
      <c r="I138" s="4" t="s">
        <v>165</v>
      </c>
      <c r="J138" s="60" t="s">
        <v>173</v>
      </c>
      <c r="K138" s="33" t="s">
        <v>47</v>
      </c>
      <c r="L138" s="6"/>
      <c r="M138" s="6"/>
      <c r="N138" s="6"/>
    </row>
    <row r="139" spans="2:14" x14ac:dyDescent="0.25">
      <c r="B139" t="s">
        <v>2</v>
      </c>
      <c r="C139" t="s">
        <v>234</v>
      </c>
      <c r="D139" s="47" t="s">
        <v>232</v>
      </c>
      <c r="E139" s="6"/>
      <c r="F139" t="s">
        <v>234</v>
      </c>
      <c r="G139" s="47" t="s">
        <v>231</v>
      </c>
      <c r="H139" s="6"/>
      <c r="I139" s="86">
        <v>0.3923611111111111</v>
      </c>
      <c r="J139" s="6"/>
      <c r="K139" s="6"/>
      <c r="L139" s="6"/>
    </row>
    <row r="140" spans="2:14" x14ac:dyDescent="0.25">
      <c r="B140" t="s">
        <v>3</v>
      </c>
      <c r="D140" s="51" t="s">
        <v>233</v>
      </c>
      <c r="E140" s="6"/>
      <c r="G140" s="6" t="s">
        <v>508</v>
      </c>
      <c r="H140" s="6"/>
      <c r="I140" s="44" t="s">
        <v>229</v>
      </c>
      <c r="J140" s="6" t="s">
        <v>509</v>
      </c>
      <c r="K140" s="6"/>
      <c r="L140" s="6"/>
    </row>
    <row r="141" spans="2:14" x14ac:dyDescent="0.25">
      <c r="B141" t="s">
        <v>4</v>
      </c>
      <c r="D141" s="5">
        <v>2.1</v>
      </c>
      <c r="E141" s="5"/>
      <c r="F141" s="5"/>
      <c r="G141" s="5">
        <v>2.9</v>
      </c>
      <c r="H141" s="6"/>
      <c r="I141" s="64">
        <v>6.4</v>
      </c>
      <c r="J141" s="5">
        <f>D141+G141</f>
        <v>5</v>
      </c>
      <c r="K141" s="6"/>
      <c r="L141" s="6"/>
    </row>
    <row r="142" spans="2:14" x14ac:dyDescent="0.25">
      <c r="B142" t="s">
        <v>74</v>
      </c>
      <c r="D142" s="6">
        <v>3</v>
      </c>
      <c r="E142" s="6"/>
      <c r="F142" s="6"/>
      <c r="G142" s="6">
        <v>3</v>
      </c>
      <c r="H142" s="6"/>
      <c r="I142" s="45">
        <v>4</v>
      </c>
      <c r="J142" s="6">
        <v>3</v>
      </c>
      <c r="K142" s="6"/>
      <c r="L142" s="6"/>
    </row>
    <row r="143" spans="2:14" x14ac:dyDescent="0.25">
      <c r="D143" s="6"/>
      <c r="E143" s="6"/>
      <c r="F143" s="6"/>
      <c r="G143" s="6"/>
      <c r="H143" s="6"/>
      <c r="I143" s="6"/>
      <c r="J143" s="6"/>
      <c r="K143" s="6"/>
      <c r="L143" s="6"/>
      <c r="M143" s="6"/>
      <c r="N143" s="6"/>
    </row>
    <row r="144" spans="2:14" ht="15.75" x14ac:dyDescent="0.25">
      <c r="B144" s="1" t="s">
        <v>5</v>
      </c>
      <c r="D144" s="6"/>
      <c r="E144" s="52"/>
      <c r="F144" s="6"/>
      <c r="G144" s="6"/>
      <c r="H144" s="6"/>
      <c r="I144" s="6"/>
      <c r="J144" s="6"/>
      <c r="K144" s="6"/>
      <c r="L144" s="6"/>
      <c r="M144" s="6"/>
      <c r="N144" s="6"/>
    </row>
    <row r="145" spans="2:14" ht="15.75" x14ac:dyDescent="0.25">
      <c r="B145" s="27" t="s">
        <v>6</v>
      </c>
      <c r="D145" s="6">
        <v>6</v>
      </c>
      <c r="E145" s="52"/>
      <c r="F145" s="6"/>
      <c r="G145" s="6"/>
      <c r="H145" s="6"/>
      <c r="I145" s="6">
        <v>22</v>
      </c>
      <c r="J145" s="6">
        <f>D145+G145</f>
        <v>6</v>
      </c>
      <c r="K145" s="5">
        <f t="shared" ref="K145:K151" si="10">(I145+J145)/2</f>
        <v>14</v>
      </c>
      <c r="L145" s="6"/>
      <c r="M145" s="6"/>
      <c r="N145" s="6"/>
    </row>
    <row r="146" spans="2:14" ht="15.75" x14ac:dyDescent="0.25">
      <c r="B146" s="27" t="s">
        <v>46</v>
      </c>
      <c r="D146" s="6"/>
      <c r="E146" s="52"/>
      <c r="F146" s="6"/>
      <c r="G146" s="6"/>
      <c r="H146" s="6"/>
      <c r="I146" s="6">
        <v>12</v>
      </c>
      <c r="J146" s="6"/>
      <c r="K146" s="5">
        <f t="shared" si="10"/>
        <v>6</v>
      </c>
      <c r="L146" s="6"/>
      <c r="M146" s="6"/>
      <c r="N146" s="6"/>
    </row>
    <row r="147" spans="2:14" ht="15.75" x14ac:dyDescent="0.25">
      <c r="B147" s="27" t="s">
        <v>77</v>
      </c>
      <c r="D147" s="6"/>
      <c r="E147" s="52"/>
      <c r="F147" s="6"/>
      <c r="G147" s="6"/>
      <c r="H147" s="6"/>
      <c r="I147" s="6">
        <v>4</v>
      </c>
      <c r="J147" s="6"/>
      <c r="K147" s="5">
        <f t="shared" si="10"/>
        <v>2</v>
      </c>
      <c r="L147" s="6"/>
      <c r="M147" s="6"/>
      <c r="N147" s="6"/>
    </row>
    <row r="148" spans="2:14" ht="15.75" x14ac:dyDescent="0.25">
      <c r="B148" s="27" t="s">
        <v>7</v>
      </c>
      <c r="D148" s="6">
        <v>23</v>
      </c>
      <c r="E148" s="52"/>
      <c r="F148" s="6"/>
      <c r="G148" s="6">
        <v>69</v>
      </c>
      <c r="H148" s="6"/>
      <c r="I148" s="6">
        <v>122</v>
      </c>
      <c r="J148" s="6">
        <f>D148+G148</f>
        <v>92</v>
      </c>
      <c r="K148" s="5">
        <f t="shared" si="10"/>
        <v>107</v>
      </c>
      <c r="L148" s="6"/>
      <c r="M148" s="6"/>
      <c r="N148" s="6"/>
    </row>
    <row r="149" spans="2:14" ht="15.75" x14ac:dyDescent="0.25">
      <c r="B149" s="27" t="s">
        <v>22</v>
      </c>
      <c r="D149" s="6"/>
      <c r="E149" s="6"/>
      <c r="F149" s="6"/>
      <c r="G149" s="52">
        <v>34</v>
      </c>
      <c r="H149" s="6"/>
      <c r="I149" s="65">
        <v>12</v>
      </c>
      <c r="J149" s="6">
        <f>D149+G149</f>
        <v>34</v>
      </c>
      <c r="K149" s="5">
        <f t="shared" si="10"/>
        <v>23</v>
      </c>
      <c r="L149" s="6"/>
      <c r="M149" s="6"/>
      <c r="N149" s="6"/>
    </row>
    <row r="150" spans="2:14" ht="15.75" x14ac:dyDescent="0.25">
      <c r="B150" s="27" t="s">
        <v>8</v>
      </c>
      <c r="D150" s="6"/>
      <c r="E150" s="6"/>
      <c r="F150" s="6"/>
      <c r="G150" s="52">
        <v>124</v>
      </c>
      <c r="H150" s="6"/>
      <c r="I150" s="6">
        <v>42</v>
      </c>
      <c r="J150" s="6">
        <f>D150+G150</f>
        <v>124</v>
      </c>
      <c r="K150" s="5">
        <f t="shared" si="10"/>
        <v>83</v>
      </c>
      <c r="L150" s="6"/>
      <c r="M150" s="6"/>
      <c r="N150" s="6"/>
    </row>
    <row r="151" spans="2:14" ht="15.75" x14ac:dyDescent="0.25">
      <c r="B151" s="27" t="s">
        <v>39</v>
      </c>
      <c r="D151" s="6"/>
      <c r="E151" s="6"/>
      <c r="F151" s="6"/>
      <c r="G151" s="52"/>
      <c r="H151" s="6"/>
      <c r="I151" s="6">
        <v>1</v>
      </c>
      <c r="J151" s="6"/>
      <c r="K151" s="5">
        <f t="shared" si="10"/>
        <v>0.5</v>
      </c>
      <c r="L151" s="6"/>
      <c r="M151" s="6"/>
      <c r="N151" s="6"/>
    </row>
    <row r="152" spans="2:14" ht="15.75" x14ac:dyDescent="0.25">
      <c r="B152" s="27" t="s">
        <v>44</v>
      </c>
      <c r="D152" s="6"/>
      <c r="E152" s="6"/>
      <c r="F152" s="6"/>
      <c r="G152" s="52"/>
      <c r="H152" s="6"/>
      <c r="I152" s="6"/>
      <c r="J152" s="6"/>
      <c r="K152" s="5"/>
      <c r="L152" s="6"/>
      <c r="M152" s="6"/>
      <c r="N152" s="6"/>
    </row>
    <row r="153" spans="2:14" ht="15.75" x14ac:dyDescent="0.25">
      <c r="B153" s="27" t="s">
        <v>37</v>
      </c>
      <c r="D153" s="6"/>
      <c r="E153" s="6"/>
      <c r="F153" s="6"/>
      <c r="G153" s="52"/>
      <c r="H153" s="6"/>
      <c r="I153" s="52">
        <v>1</v>
      </c>
      <c r="J153" s="6"/>
      <c r="K153" s="5">
        <f>(I153+J153)/2</f>
        <v>0.5</v>
      </c>
      <c r="L153" s="6"/>
      <c r="M153" s="6"/>
      <c r="N153" s="6"/>
    </row>
    <row r="154" spans="2:14" ht="15.75" x14ac:dyDescent="0.25">
      <c r="B154" s="27" t="s">
        <v>9</v>
      </c>
      <c r="D154" s="6"/>
      <c r="E154" s="6"/>
      <c r="F154" s="6"/>
      <c r="G154" s="52"/>
      <c r="H154" s="6"/>
      <c r="I154" s="45">
        <v>1</v>
      </c>
      <c r="J154" s="6"/>
      <c r="K154" s="5">
        <f>(I154+J154)/2</f>
        <v>0.5</v>
      </c>
      <c r="L154" s="6"/>
      <c r="M154" s="6"/>
      <c r="N154" s="6"/>
    </row>
    <row r="155" spans="2:14" ht="15.75" x14ac:dyDescent="0.25">
      <c r="B155" s="27" t="s">
        <v>33</v>
      </c>
      <c r="D155" s="6"/>
      <c r="E155" s="6"/>
      <c r="F155" s="6"/>
      <c r="G155" s="52">
        <v>28</v>
      </c>
      <c r="H155" s="6"/>
      <c r="I155" s="45">
        <v>138</v>
      </c>
      <c r="J155" s="6">
        <f>D155+G155</f>
        <v>28</v>
      </c>
      <c r="K155" s="5">
        <f>(I155+J155)/2</f>
        <v>83</v>
      </c>
      <c r="L155" s="6"/>
      <c r="M155" s="6"/>
      <c r="N155" s="6"/>
    </row>
    <row r="156" spans="2:14" ht="15.75" x14ac:dyDescent="0.25">
      <c r="B156" s="27" t="s">
        <v>10</v>
      </c>
      <c r="D156" s="6">
        <v>17</v>
      </c>
      <c r="E156" s="6"/>
      <c r="F156" s="6"/>
      <c r="G156" s="52">
        <v>88</v>
      </c>
      <c r="H156" s="6"/>
      <c r="I156" s="45">
        <v>11</v>
      </c>
      <c r="J156" s="6">
        <f>D156+G156</f>
        <v>105</v>
      </c>
      <c r="K156" s="5">
        <f>(I156+J156)/2</f>
        <v>58</v>
      </c>
      <c r="L156" s="6"/>
      <c r="M156" s="6"/>
      <c r="N156" s="6"/>
    </row>
    <row r="157" spans="2:14" ht="15.75" x14ac:dyDescent="0.25">
      <c r="B157" s="27" t="s">
        <v>36</v>
      </c>
      <c r="D157" s="6"/>
      <c r="E157" s="6"/>
      <c r="F157" s="6"/>
      <c r="G157" s="52"/>
      <c r="H157" s="6"/>
      <c r="I157" s="45">
        <v>5</v>
      </c>
      <c r="J157" s="6"/>
      <c r="K157" s="5">
        <f>(I157+J157)/2</f>
        <v>2.5</v>
      </c>
      <c r="L157" s="6"/>
      <c r="M157" s="6"/>
      <c r="N157" s="6"/>
    </row>
    <row r="158" spans="2:14" ht="15.75" x14ac:dyDescent="0.25">
      <c r="B158" s="27" t="s">
        <v>11</v>
      </c>
      <c r="D158" s="6"/>
      <c r="E158" s="6"/>
      <c r="F158" s="6"/>
      <c r="G158" s="52"/>
      <c r="H158" s="6"/>
      <c r="I158" s="45"/>
      <c r="J158" s="6"/>
      <c r="K158" s="5"/>
      <c r="L158" s="6"/>
      <c r="M158" s="6"/>
      <c r="N158" s="6"/>
    </row>
    <row r="159" spans="2:14" ht="15.75" x14ac:dyDescent="0.25">
      <c r="B159" s="27" t="s">
        <v>12</v>
      </c>
      <c r="D159" s="6">
        <v>16</v>
      </c>
      <c r="E159" s="6"/>
      <c r="F159" s="6"/>
      <c r="G159" s="52">
        <v>10</v>
      </c>
      <c r="H159" s="6"/>
      <c r="I159" s="45">
        <v>33</v>
      </c>
      <c r="J159" s="6">
        <f>D159+G159</f>
        <v>26</v>
      </c>
      <c r="K159" s="5">
        <f>(I159+J159)/2</f>
        <v>29.5</v>
      </c>
      <c r="L159" s="6"/>
      <c r="M159" s="6"/>
      <c r="N159" s="6"/>
    </row>
    <row r="160" spans="2:14" ht="15.75" x14ac:dyDescent="0.25">
      <c r="B160" s="27" t="s">
        <v>23</v>
      </c>
      <c r="D160" s="6"/>
      <c r="E160" s="6"/>
      <c r="F160" s="6"/>
      <c r="G160" s="52"/>
      <c r="H160" s="6"/>
      <c r="I160" s="45"/>
      <c r="J160" s="6"/>
      <c r="K160" s="5"/>
      <c r="L160" s="6"/>
      <c r="M160" s="6"/>
      <c r="N160" s="6"/>
    </row>
    <row r="161" spans="2:14" ht="15.75" x14ac:dyDescent="0.25">
      <c r="B161" s="1" t="s">
        <v>30</v>
      </c>
      <c r="D161" s="45">
        <f>SUM(D145:D160)</f>
        <v>62</v>
      </c>
      <c r="E161" s="6"/>
      <c r="F161" s="6"/>
      <c r="G161" s="52"/>
      <c r="H161" s="6"/>
      <c r="I161" s="45">
        <f>SUM(I145:I160)</f>
        <v>404</v>
      </c>
      <c r="J161" s="6">
        <f>SUM(J145:J160)</f>
        <v>415</v>
      </c>
      <c r="K161" s="5">
        <f>(I161+J161)/2</f>
        <v>409.5</v>
      </c>
      <c r="L161" s="6"/>
      <c r="M161" s="6"/>
      <c r="N161" s="6"/>
    </row>
    <row r="162" spans="2:14" ht="15.75" x14ac:dyDescent="0.25">
      <c r="B162" s="1"/>
      <c r="D162" s="6"/>
      <c r="E162" s="6"/>
      <c r="F162" s="6"/>
      <c r="G162" s="52"/>
      <c r="H162" s="6"/>
      <c r="I162" s="45"/>
      <c r="J162" s="6"/>
      <c r="K162" s="5"/>
      <c r="L162" s="6"/>
      <c r="M162" s="6"/>
      <c r="N162" s="6"/>
    </row>
    <row r="163" spans="2:14" ht="15.75" x14ac:dyDescent="0.25">
      <c r="B163" s="27" t="s">
        <v>230</v>
      </c>
      <c r="D163" s="6"/>
      <c r="E163" s="6"/>
      <c r="F163" s="6"/>
      <c r="G163" s="52"/>
      <c r="H163" s="6"/>
      <c r="I163" s="52">
        <v>1</v>
      </c>
      <c r="J163" s="6"/>
      <c r="K163" s="5">
        <f>(I163+J163)/2</f>
        <v>0.5</v>
      </c>
      <c r="L163" s="6"/>
      <c r="M163" s="6"/>
      <c r="N163" s="6"/>
    </row>
    <row r="164" spans="2:14" ht="15.75" x14ac:dyDescent="0.25">
      <c r="B164" s="27" t="s">
        <v>13</v>
      </c>
      <c r="D164" s="6">
        <v>5</v>
      </c>
      <c r="E164" s="6"/>
      <c r="F164" s="6"/>
      <c r="G164" s="52">
        <v>12</v>
      </c>
      <c r="H164" s="6"/>
      <c r="I164" s="65">
        <v>1</v>
      </c>
      <c r="J164" s="6">
        <f>D164+G164</f>
        <v>17</v>
      </c>
      <c r="K164" s="5">
        <f>(I164+J164)/2</f>
        <v>9</v>
      </c>
      <c r="L164" s="6"/>
      <c r="M164" s="6"/>
      <c r="N164" s="6"/>
    </row>
    <row r="165" spans="2:14" ht="15.75" x14ac:dyDescent="0.25">
      <c r="B165" s="27" t="s">
        <v>34</v>
      </c>
      <c r="D165" s="6">
        <v>4</v>
      </c>
      <c r="E165" s="6"/>
      <c r="F165" s="6"/>
      <c r="G165" s="52">
        <v>1</v>
      </c>
      <c r="H165" s="6"/>
      <c r="I165" s="45">
        <v>41</v>
      </c>
      <c r="J165" s="6">
        <f>D165+G165</f>
        <v>5</v>
      </c>
      <c r="K165" s="5">
        <f>(I165+J165)/2</f>
        <v>23</v>
      </c>
      <c r="L165" s="6"/>
      <c r="M165" s="6"/>
      <c r="N165" s="6"/>
    </row>
    <row r="166" spans="2:14" ht="15.75" x14ac:dyDescent="0.25">
      <c r="B166" s="27" t="s">
        <v>168</v>
      </c>
      <c r="D166" s="6"/>
      <c r="E166" s="6"/>
      <c r="F166" s="6"/>
      <c r="G166" s="52"/>
      <c r="H166" s="6"/>
      <c r="I166" s="45"/>
      <c r="J166" s="6"/>
      <c r="K166" s="5"/>
      <c r="L166" s="6"/>
      <c r="M166" s="6"/>
      <c r="N166" s="6"/>
    </row>
    <row r="167" spans="2:14" ht="15.75" x14ac:dyDescent="0.25">
      <c r="B167" s="27" t="s">
        <v>14</v>
      </c>
      <c r="D167" s="6"/>
      <c r="E167" s="6"/>
      <c r="F167" s="6"/>
      <c r="G167" s="52"/>
      <c r="H167" s="6"/>
      <c r="I167" s="45"/>
      <c r="J167" s="6"/>
      <c r="K167" s="5"/>
      <c r="L167" s="6"/>
      <c r="M167" s="6"/>
      <c r="N167" s="6"/>
    </row>
    <row r="168" spans="2:14" ht="15.75" x14ac:dyDescent="0.25">
      <c r="B168" s="27" t="s">
        <v>16</v>
      </c>
      <c r="D168" s="6"/>
      <c r="E168" s="6"/>
      <c r="F168" s="6"/>
      <c r="G168" s="52"/>
      <c r="H168" s="6"/>
      <c r="I168" s="45">
        <v>6</v>
      </c>
      <c r="J168" s="6"/>
      <c r="K168" s="5">
        <f>(I168+J168)/2</f>
        <v>3</v>
      </c>
      <c r="L168" s="6"/>
      <c r="M168" s="6"/>
      <c r="N168" s="6"/>
    </row>
    <row r="169" spans="2:14" ht="15.75" x14ac:dyDescent="0.25">
      <c r="B169" s="27" t="s">
        <v>84</v>
      </c>
      <c r="D169" s="6"/>
      <c r="E169" s="6"/>
      <c r="F169" s="6"/>
      <c r="G169" s="52"/>
      <c r="H169" s="6"/>
      <c r="I169" s="45"/>
      <c r="J169" s="6"/>
      <c r="K169" s="5"/>
      <c r="L169" s="6"/>
      <c r="M169" s="6"/>
      <c r="N169" s="6"/>
    </row>
    <row r="170" spans="2:14" x14ac:dyDescent="0.25">
      <c r="B170" s="27" t="s">
        <v>15</v>
      </c>
      <c r="D170" s="6">
        <v>2</v>
      </c>
      <c r="E170" s="6"/>
      <c r="F170" s="6"/>
      <c r="G170" s="6"/>
      <c r="H170" s="6"/>
      <c r="I170" s="6">
        <v>2</v>
      </c>
      <c r="J170" s="6">
        <f>D170+G170</f>
        <v>2</v>
      </c>
      <c r="K170" s="5">
        <f>(I170+J170)/2</f>
        <v>2</v>
      </c>
      <c r="L170" s="6"/>
      <c r="M170" s="6"/>
      <c r="N170" s="6"/>
    </row>
    <row r="171" spans="2:14" ht="15.75" x14ac:dyDescent="0.25">
      <c r="B171" s="27" t="s">
        <v>25</v>
      </c>
      <c r="D171" s="6"/>
      <c r="E171" s="6"/>
      <c r="F171" s="6"/>
      <c r="G171" s="52"/>
      <c r="H171" s="6"/>
      <c r="I171" s="45">
        <v>3</v>
      </c>
      <c r="J171" s="6"/>
      <c r="K171" s="5">
        <f>(I171+J171)/2</f>
        <v>1.5</v>
      </c>
      <c r="L171" s="6"/>
      <c r="M171" s="6"/>
      <c r="N171" s="6"/>
    </row>
    <row r="172" spans="2:14" ht="15.75" x14ac:dyDescent="0.25">
      <c r="B172" s="27" t="s">
        <v>17</v>
      </c>
      <c r="D172" s="6"/>
      <c r="E172" s="6"/>
      <c r="F172" s="6"/>
      <c r="G172" s="52">
        <v>9</v>
      </c>
      <c r="H172" s="6"/>
      <c r="I172" s="45"/>
      <c r="J172" s="6">
        <f>D172+G172</f>
        <v>9</v>
      </c>
      <c r="K172" s="5">
        <f>(I172+J172)/2</f>
        <v>4.5</v>
      </c>
      <c r="L172" s="6"/>
      <c r="M172" s="6"/>
      <c r="N172" s="6"/>
    </row>
    <row r="173" spans="2:14" ht="15.75" x14ac:dyDescent="0.25">
      <c r="B173" s="27" t="s">
        <v>169</v>
      </c>
      <c r="D173" s="6"/>
      <c r="E173" s="6"/>
      <c r="F173" s="6"/>
      <c r="G173" s="52"/>
      <c r="H173" s="6"/>
      <c r="I173" s="45"/>
      <c r="J173" s="6"/>
      <c r="K173" s="5"/>
      <c r="L173" s="6"/>
      <c r="M173" s="6"/>
      <c r="N173" s="6"/>
    </row>
    <row r="174" spans="2:14" ht="15.75" x14ac:dyDescent="0.25">
      <c r="B174" s="27" t="s">
        <v>29</v>
      </c>
      <c r="D174" s="6"/>
      <c r="E174" s="6"/>
      <c r="F174" s="6"/>
      <c r="G174" s="52"/>
      <c r="H174" s="6"/>
      <c r="I174" s="45"/>
      <c r="J174" s="6"/>
      <c r="K174" s="5"/>
      <c r="L174" s="6"/>
      <c r="M174" s="6"/>
      <c r="N174" s="6"/>
    </row>
    <row r="175" spans="2:14" ht="15.75" x14ac:dyDescent="0.25">
      <c r="B175" s="27" t="s">
        <v>18</v>
      </c>
      <c r="D175" s="6">
        <v>4</v>
      </c>
      <c r="E175" s="6"/>
      <c r="F175" s="6"/>
      <c r="G175" s="52">
        <v>21</v>
      </c>
      <c r="H175" s="6"/>
      <c r="I175" s="45">
        <v>23</v>
      </c>
      <c r="J175" s="6">
        <f>D175+G175</f>
        <v>25</v>
      </c>
      <c r="K175" s="5">
        <f>(I175+J175)/2</f>
        <v>24</v>
      </c>
      <c r="L175" s="6"/>
      <c r="M175" s="6"/>
      <c r="N175" s="6"/>
    </row>
    <row r="176" spans="2:14" ht="15.75" x14ac:dyDescent="0.25">
      <c r="B176" s="27" t="s">
        <v>132</v>
      </c>
      <c r="D176" s="6"/>
      <c r="E176" s="6"/>
      <c r="F176" s="6"/>
      <c r="G176" s="52"/>
      <c r="H176" s="6"/>
      <c r="I176" s="45"/>
      <c r="J176" s="6"/>
      <c r="K176" s="5"/>
      <c r="L176" s="6"/>
      <c r="M176" s="6"/>
      <c r="N176" s="6"/>
    </row>
    <row r="177" spans="2:14" ht="15.75" x14ac:dyDescent="0.25">
      <c r="B177" s="27" t="s">
        <v>19</v>
      </c>
      <c r="D177" s="6">
        <v>6</v>
      </c>
      <c r="E177" s="6"/>
      <c r="F177" s="6"/>
      <c r="G177" s="52">
        <v>7</v>
      </c>
      <c r="H177" s="6"/>
      <c r="I177" s="45">
        <v>21</v>
      </c>
      <c r="J177" s="6">
        <f>D177+G177</f>
        <v>13</v>
      </c>
      <c r="K177" s="5">
        <f>(I177+J177)/2</f>
        <v>17</v>
      </c>
      <c r="L177" s="6"/>
      <c r="M177" s="6"/>
      <c r="N177" s="6"/>
    </row>
    <row r="178" spans="2:14" ht="15.75" x14ac:dyDescent="0.25">
      <c r="B178" s="27" t="s">
        <v>40</v>
      </c>
      <c r="D178" s="6"/>
      <c r="E178" s="6"/>
      <c r="F178" s="6"/>
      <c r="G178" s="52"/>
      <c r="H178" s="6"/>
      <c r="I178" s="45"/>
      <c r="J178" s="6"/>
      <c r="K178" s="5"/>
      <c r="L178" s="6"/>
      <c r="M178" s="6"/>
      <c r="N178" s="6"/>
    </row>
    <row r="179" spans="2:14" ht="15.75" x14ac:dyDescent="0.25">
      <c r="B179" s="27" t="s">
        <v>41</v>
      </c>
      <c r="D179" s="6"/>
      <c r="E179" s="6"/>
      <c r="F179" s="6"/>
      <c r="G179" s="52"/>
      <c r="H179" s="6"/>
      <c r="I179" s="45"/>
      <c r="J179" s="6"/>
      <c r="K179" s="5"/>
      <c r="L179" s="6"/>
      <c r="M179" s="6"/>
      <c r="N179" s="6"/>
    </row>
    <row r="180" spans="2:14" ht="15.75" x14ac:dyDescent="0.25">
      <c r="B180" s="27" t="s">
        <v>170</v>
      </c>
      <c r="D180" s="6"/>
      <c r="E180" s="6"/>
      <c r="F180" s="6"/>
      <c r="G180" s="52"/>
      <c r="H180" s="6"/>
      <c r="I180" s="45"/>
      <c r="J180" s="6"/>
      <c r="K180" s="5">
        <f>(I180+J180)/2</f>
        <v>0</v>
      </c>
      <c r="L180" s="6"/>
      <c r="M180" s="6"/>
      <c r="N180" s="6"/>
    </row>
    <row r="181" spans="2:14" ht="15.75" x14ac:dyDescent="0.25">
      <c r="B181" s="27" t="s">
        <v>87</v>
      </c>
      <c r="D181" s="6"/>
      <c r="E181" s="6"/>
      <c r="F181" s="6"/>
      <c r="G181" s="52"/>
      <c r="H181" s="6"/>
      <c r="I181" s="45"/>
      <c r="J181" s="6"/>
      <c r="K181" s="5"/>
      <c r="L181" s="6"/>
      <c r="M181" s="6"/>
      <c r="N181" s="6"/>
    </row>
    <row r="182" spans="2:14" ht="15.75" x14ac:dyDescent="0.25">
      <c r="B182" s="27" t="s">
        <v>20</v>
      </c>
      <c r="D182">
        <v>1</v>
      </c>
      <c r="E182" s="6"/>
      <c r="F182" s="6"/>
      <c r="G182" s="52"/>
      <c r="H182" s="6"/>
      <c r="I182" s="6">
        <v>8</v>
      </c>
      <c r="J182" s="6">
        <f>D182+G182</f>
        <v>1</v>
      </c>
      <c r="K182" s="5">
        <f>(I182+J182)/2</f>
        <v>4.5</v>
      </c>
      <c r="L182" s="6"/>
      <c r="M182" s="6"/>
      <c r="N182" s="6"/>
    </row>
    <row r="183" spans="2:14" ht="15.75" x14ac:dyDescent="0.25">
      <c r="B183" s="27" t="s">
        <v>140</v>
      </c>
      <c r="E183" s="6"/>
      <c r="F183" s="6"/>
      <c r="G183" s="52">
        <v>2</v>
      </c>
      <c r="H183" s="6"/>
      <c r="I183" s="6"/>
      <c r="J183" s="6">
        <f>D183+G183</f>
        <v>2</v>
      </c>
      <c r="K183" s="5">
        <f>(I183+J183)/2</f>
        <v>1</v>
      </c>
      <c r="L183" s="6"/>
      <c r="M183" s="6"/>
      <c r="N183" s="6"/>
    </row>
    <row r="184" spans="2:14" ht="15.75" x14ac:dyDescent="0.25">
      <c r="B184" s="27" t="s">
        <v>85</v>
      </c>
      <c r="E184" s="6"/>
      <c r="F184" s="6"/>
      <c r="G184" s="52">
        <v>39</v>
      </c>
      <c r="H184" s="6"/>
      <c r="I184" s="6">
        <v>59</v>
      </c>
      <c r="J184" s="6">
        <f>D184+G184</f>
        <v>39</v>
      </c>
      <c r="K184" s="5">
        <f>(I184+J184)/2</f>
        <v>49</v>
      </c>
      <c r="L184" s="6"/>
      <c r="M184" s="6"/>
      <c r="N184" s="6"/>
    </row>
    <row r="185" spans="2:14" ht="15.75" x14ac:dyDescent="0.25">
      <c r="B185" s="27" t="s">
        <v>124</v>
      </c>
      <c r="D185" s="6"/>
      <c r="E185" s="6"/>
      <c r="F185" s="6"/>
      <c r="G185" s="52"/>
      <c r="H185" s="6"/>
      <c r="I185" s="45"/>
      <c r="J185" s="6"/>
      <c r="K185" s="5"/>
      <c r="L185" s="6"/>
      <c r="M185" s="6"/>
      <c r="N185" s="6"/>
    </row>
    <row r="186" spans="2:14" ht="15.75" x14ac:dyDescent="0.25">
      <c r="B186" s="1" t="s">
        <v>30</v>
      </c>
      <c r="D186" s="45">
        <f>SUM(D163:D185)</f>
        <v>22</v>
      </c>
      <c r="E186" s="6"/>
      <c r="F186" s="6"/>
      <c r="G186" s="52">
        <f>SUM(G163:G185)</f>
        <v>91</v>
      </c>
      <c r="H186" s="6"/>
      <c r="I186" s="45">
        <f>SUM(I163:I185)</f>
        <v>165</v>
      </c>
      <c r="J186" s="6">
        <f>D186+G186</f>
        <v>113</v>
      </c>
      <c r="K186" s="5">
        <f>(I186+J186)/2</f>
        <v>139</v>
      </c>
      <c r="L186" s="6"/>
      <c r="M186" s="6"/>
      <c r="N186" s="6"/>
    </row>
    <row r="187" spans="2:14" x14ac:dyDescent="0.25">
      <c r="B187" s="1" t="s">
        <v>35</v>
      </c>
      <c r="D187" s="6">
        <v>84</v>
      </c>
      <c r="E187" s="6"/>
      <c r="F187" s="6"/>
      <c r="G187" s="45">
        <v>444</v>
      </c>
      <c r="H187" s="6"/>
      <c r="I187" s="45">
        <v>569</v>
      </c>
      <c r="J187" s="6">
        <f>D187+G187</f>
        <v>528</v>
      </c>
      <c r="K187" s="5">
        <f>(I187+J187)/2</f>
        <v>548.5</v>
      </c>
      <c r="L187" s="6"/>
      <c r="M187" s="6"/>
      <c r="N187" s="6"/>
    </row>
    <row r="188" spans="2:14" ht="15.75" x14ac:dyDescent="0.25">
      <c r="C188" s="44"/>
      <c r="F188" s="6"/>
      <c r="G188" s="61"/>
      <c r="H188" s="6"/>
      <c r="I188" s="6"/>
      <c r="J188" s="6"/>
      <c r="K188" s="34"/>
      <c r="L188" s="6"/>
      <c r="M188" s="6"/>
      <c r="N188" s="6"/>
    </row>
    <row r="189" spans="2:14" x14ac:dyDescent="0.25">
      <c r="B189" s="6" t="s">
        <v>75</v>
      </c>
      <c r="C189" s="44"/>
      <c r="D189" t="s">
        <v>235</v>
      </c>
      <c r="F189" s="6"/>
      <c r="H189" s="6" t="s">
        <v>237</v>
      </c>
      <c r="I189" s="6"/>
      <c r="J189" s="6"/>
      <c r="K189" s="33"/>
      <c r="L189" s="6"/>
      <c r="M189" s="6"/>
      <c r="N189" s="6"/>
    </row>
    <row r="190" spans="2:14" x14ac:dyDescent="0.25">
      <c r="B190" s="6"/>
      <c r="C190" s="44"/>
      <c r="F190" s="6"/>
      <c r="H190" s="6" t="s">
        <v>236</v>
      </c>
      <c r="I190" s="6"/>
      <c r="J190" s="6"/>
      <c r="K190" s="33"/>
      <c r="L190" s="6"/>
      <c r="M190" s="6"/>
      <c r="N190" s="6"/>
    </row>
    <row r="191" spans="2:14" ht="15.75" x14ac:dyDescent="0.25">
      <c r="B191" s="6"/>
      <c r="G191" s="61"/>
      <c r="J191" s="6"/>
      <c r="K191" s="6"/>
      <c r="L191" s="6"/>
      <c r="M191" s="6"/>
      <c r="N191" s="6"/>
    </row>
    <row r="192" spans="2:14" x14ac:dyDescent="0.25">
      <c r="J192" s="6"/>
      <c r="K192" s="6"/>
      <c r="L192" s="6"/>
      <c r="M192" s="6"/>
      <c r="N192" s="6"/>
    </row>
    <row r="193" spans="2:14" x14ac:dyDescent="0.25">
      <c r="B193" s="1" t="s">
        <v>38</v>
      </c>
      <c r="C193" s="33" t="s">
        <v>88</v>
      </c>
      <c r="D193" s="33"/>
      <c r="E193" s="33"/>
      <c r="F193" s="8" t="s">
        <v>239</v>
      </c>
      <c r="G193" s="8"/>
      <c r="I193" s="37" t="s">
        <v>31</v>
      </c>
      <c r="J193" s="33" t="s">
        <v>31</v>
      </c>
      <c r="L193" s="33"/>
      <c r="M193" s="6"/>
      <c r="N193" s="6"/>
    </row>
    <row r="194" spans="2:14" x14ac:dyDescent="0.25">
      <c r="B194" t="s">
        <v>79</v>
      </c>
      <c r="C194" s="33" t="s">
        <v>63</v>
      </c>
      <c r="D194" s="33" t="s">
        <v>105</v>
      </c>
      <c r="E194" s="33"/>
      <c r="F194" s="33" t="s">
        <v>63</v>
      </c>
      <c r="G194" s="33" t="s">
        <v>105</v>
      </c>
      <c r="I194" s="33" t="s">
        <v>63</v>
      </c>
      <c r="J194" s="33" t="s">
        <v>105</v>
      </c>
      <c r="K194" s="33" t="s">
        <v>47</v>
      </c>
      <c r="L194" s="33"/>
      <c r="M194" s="6"/>
      <c r="N194" s="6"/>
    </row>
    <row r="195" spans="2:14" x14ac:dyDescent="0.25">
      <c r="B195" t="s">
        <v>2</v>
      </c>
      <c r="C195" s="54"/>
      <c r="D195" s="90" t="s">
        <v>238</v>
      </c>
      <c r="E195" s="54"/>
      <c r="F195" s="54"/>
      <c r="G195" s="90" t="s">
        <v>240</v>
      </c>
      <c r="I195" s="62" t="s">
        <v>243</v>
      </c>
      <c r="J195" s="54"/>
      <c r="K195" s="4"/>
      <c r="L195" s="6"/>
    </row>
    <row r="196" spans="2:14" x14ac:dyDescent="0.25">
      <c r="B196" t="s">
        <v>3</v>
      </c>
      <c r="C196" s="54"/>
      <c r="D196" s="54" t="s">
        <v>510</v>
      </c>
      <c r="E196" s="54"/>
      <c r="F196" s="54"/>
      <c r="G196" s="54" t="s">
        <v>241</v>
      </c>
      <c r="I196" t="s">
        <v>511</v>
      </c>
      <c r="J196" s="54" t="s">
        <v>500</v>
      </c>
      <c r="K196" s="4"/>
      <c r="L196" s="6"/>
    </row>
    <row r="197" spans="2:14" x14ac:dyDescent="0.25">
      <c r="B197" t="s">
        <v>4</v>
      </c>
      <c r="D197" s="74">
        <v>6</v>
      </c>
      <c r="F197" s="54"/>
      <c r="G197" s="74">
        <v>5.4</v>
      </c>
      <c r="I197" s="74">
        <v>12</v>
      </c>
      <c r="J197" s="74">
        <v>11.4</v>
      </c>
      <c r="K197" s="29"/>
      <c r="L197" s="6"/>
    </row>
    <row r="198" spans="2:14" x14ac:dyDescent="0.25">
      <c r="B198" t="s">
        <v>73</v>
      </c>
      <c r="D198">
        <v>4</v>
      </c>
      <c r="F198" s="54"/>
      <c r="G198" s="54">
        <v>4</v>
      </c>
      <c r="I198" s="54"/>
      <c r="J198" s="54"/>
      <c r="K198" s="29"/>
      <c r="L198" s="6"/>
    </row>
    <row r="199" spans="2:14" ht="15.75" x14ac:dyDescent="0.25">
      <c r="C199" s="6"/>
      <c r="D199" s="6"/>
      <c r="E199" s="6"/>
      <c r="F199" s="61"/>
      <c r="G199" s="6"/>
    </row>
    <row r="200" spans="2:14" ht="15.75" x14ac:dyDescent="0.25">
      <c r="B200" s="1" t="s">
        <v>5</v>
      </c>
      <c r="C200" s="6" t="s">
        <v>242</v>
      </c>
      <c r="D200" s="6"/>
      <c r="E200" s="4"/>
      <c r="F200" s="61" t="s">
        <v>242</v>
      </c>
      <c r="G200" s="16"/>
      <c r="I200" s="4"/>
      <c r="K200" s="6"/>
      <c r="L200" s="4"/>
      <c r="M200" s="4"/>
    </row>
    <row r="201" spans="2:14" ht="15.75" x14ac:dyDescent="0.25">
      <c r="B201" s="27" t="s">
        <v>244</v>
      </c>
      <c r="C201" s="6"/>
      <c r="D201" s="6"/>
      <c r="E201" s="4"/>
      <c r="F201" s="61"/>
      <c r="G201" s="16"/>
      <c r="I201">
        <v>2</v>
      </c>
      <c r="K201" s="5">
        <f t="shared" ref="K201:K206" si="11">(I201+J201)/2</f>
        <v>1</v>
      </c>
      <c r="L201" s="4"/>
      <c r="M201" s="4"/>
    </row>
    <row r="202" spans="2:14" x14ac:dyDescent="0.25">
      <c r="B202" s="27" t="s">
        <v>7</v>
      </c>
      <c r="D202">
        <v>92</v>
      </c>
      <c r="E202" s="6"/>
      <c r="F202" s="6"/>
      <c r="G202" s="6">
        <v>103</v>
      </c>
      <c r="I202" s="6">
        <v>108</v>
      </c>
      <c r="J202" s="6">
        <f>G202+D202</f>
        <v>195</v>
      </c>
      <c r="K202" s="5">
        <f t="shared" si="11"/>
        <v>151.5</v>
      </c>
    </row>
    <row r="203" spans="2:14" x14ac:dyDescent="0.25">
      <c r="B203" s="98" t="s">
        <v>22</v>
      </c>
      <c r="D203">
        <v>90</v>
      </c>
      <c r="E203" s="6"/>
      <c r="F203" s="6"/>
      <c r="G203" s="6">
        <v>33</v>
      </c>
      <c r="I203" s="6">
        <v>63</v>
      </c>
      <c r="J203" s="6">
        <f>G203+D203</f>
        <v>123</v>
      </c>
      <c r="K203" s="5">
        <f t="shared" si="11"/>
        <v>93</v>
      </c>
    </row>
    <row r="204" spans="2:14" x14ac:dyDescent="0.25">
      <c r="B204" s="98" t="s">
        <v>8</v>
      </c>
      <c r="D204">
        <v>49</v>
      </c>
      <c r="E204" s="6"/>
      <c r="F204" s="6"/>
      <c r="G204" s="6">
        <v>29</v>
      </c>
      <c r="I204" s="6">
        <v>34</v>
      </c>
      <c r="J204" s="6">
        <f>G204+D204</f>
        <v>78</v>
      </c>
      <c r="K204" s="5">
        <f t="shared" si="11"/>
        <v>56</v>
      </c>
    </row>
    <row r="205" spans="2:14" x14ac:dyDescent="0.25">
      <c r="B205" s="27" t="s">
        <v>39</v>
      </c>
      <c r="D205">
        <v>39</v>
      </c>
      <c r="E205" s="6"/>
      <c r="F205" s="6"/>
      <c r="G205" s="6">
        <v>21</v>
      </c>
      <c r="I205" s="6">
        <v>68</v>
      </c>
      <c r="J205" s="6">
        <f>G205+D205</f>
        <v>60</v>
      </c>
      <c r="K205" s="5">
        <f t="shared" si="11"/>
        <v>64</v>
      </c>
    </row>
    <row r="206" spans="2:14" x14ac:dyDescent="0.25">
      <c r="B206" s="27" t="s">
        <v>44</v>
      </c>
      <c r="D206">
        <v>2</v>
      </c>
      <c r="E206" s="6"/>
      <c r="F206" s="6"/>
      <c r="G206" s="6"/>
      <c r="I206" s="6">
        <v>2</v>
      </c>
      <c r="J206" s="6">
        <f>G206+D206</f>
        <v>2</v>
      </c>
      <c r="K206" s="5">
        <f t="shared" si="11"/>
        <v>2</v>
      </c>
    </row>
    <row r="207" spans="2:14" x14ac:dyDescent="0.25">
      <c r="B207" s="27" t="s">
        <v>33</v>
      </c>
      <c r="E207" s="6"/>
      <c r="F207" s="6"/>
      <c r="G207" s="6"/>
      <c r="I207" s="6"/>
      <c r="J207" s="6"/>
      <c r="K207" s="5"/>
    </row>
    <row r="208" spans="2:14" x14ac:dyDescent="0.25">
      <c r="B208" s="27" t="s">
        <v>10</v>
      </c>
      <c r="D208">
        <v>13</v>
      </c>
      <c r="E208" s="6"/>
      <c r="F208" s="6"/>
      <c r="G208" s="6"/>
      <c r="I208" s="6">
        <v>28</v>
      </c>
      <c r="J208" s="6">
        <f>G208+D208</f>
        <v>13</v>
      </c>
      <c r="K208" s="5">
        <f>(I208+J208)/2</f>
        <v>20.5</v>
      </c>
    </row>
    <row r="209" spans="2:11" x14ac:dyDescent="0.25">
      <c r="B209" s="27" t="s">
        <v>11</v>
      </c>
      <c r="E209" s="6"/>
      <c r="F209" s="6"/>
      <c r="G209" s="6"/>
      <c r="I209" s="6"/>
      <c r="J209" s="6"/>
      <c r="K209" s="5"/>
    </row>
    <row r="210" spans="2:11" x14ac:dyDescent="0.25">
      <c r="B210" s="27" t="s">
        <v>12</v>
      </c>
      <c r="D210">
        <v>8</v>
      </c>
      <c r="E210" s="6"/>
      <c r="F210" s="6"/>
      <c r="G210" s="6"/>
      <c r="I210" s="6">
        <v>4</v>
      </c>
      <c r="J210" s="6">
        <f>G210+D210</f>
        <v>8</v>
      </c>
      <c r="K210" s="5">
        <f>(I210+J210)/2</f>
        <v>6</v>
      </c>
    </row>
    <row r="211" spans="2:11" x14ac:dyDescent="0.25">
      <c r="B211" s="1" t="s">
        <v>30</v>
      </c>
      <c r="D211">
        <f>SUM(D202:D210)</f>
        <v>293</v>
      </c>
      <c r="E211" s="6"/>
      <c r="F211" s="6"/>
      <c r="G211" s="6">
        <f>SUM(G202:G210)</f>
        <v>186</v>
      </c>
      <c r="I211" s="6">
        <f>SUM(I201:I210)</f>
        <v>309</v>
      </c>
      <c r="J211" s="6">
        <f>G211+D211</f>
        <v>479</v>
      </c>
      <c r="K211" s="5">
        <f>(I211+J211)/2</f>
        <v>394</v>
      </c>
    </row>
    <row r="212" spans="2:11" x14ac:dyDescent="0.25">
      <c r="B212" s="1"/>
      <c r="E212" s="6"/>
      <c r="F212" s="6"/>
      <c r="G212" s="6"/>
      <c r="I212" s="6"/>
      <c r="J212" s="6"/>
      <c r="K212" s="5"/>
    </row>
    <row r="213" spans="2:11" x14ac:dyDescent="0.25">
      <c r="B213" s="27" t="s">
        <v>13</v>
      </c>
      <c r="D213">
        <v>6</v>
      </c>
      <c r="E213" s="6"/>
      <c r="F213" s="6"/>
      <c r="G213" s="6">
        <v>3</v>
      </c>
      <c r="J213" s="6">
        <f>G213+D213</f>
        <v>9</v>
      </c>
      <c r="K213" s="5">
        <f t="shared" ref="K213:K222" si="12">(I213+J213)/2</f>
        <v>4.5</v>
      </c>
    </row>
    <row r="214" spans="2:11" x14ac:dyDescent="0.25">
      <c r="B214" s="27" t="s">
        <v>34</v>
      </c>
      <c r="D214">
        <v>6</v>
      </c>
      <c r="E214" s="6"/>
      <c r="F214" s="6"/>
      <c r="G214" s="6">
        <v>3</v>
      </c>
      <c r="I214" s="6">
        <v>21</v>
      </c>
      <c r="J214" s="6">
        <f>G214+D214</f>
        <v>9</v>
      </c>
      <c r="K214" s="5">
        <f t="shared" si="12"/>
        <v>15</v>
      </c>
    </row>
    <row r="215" spans="2:11" x14ac:dyDescent="0.25">
      <c r="B215" s="27" t="s">
        <v>168</v>
      </c>
      <c r="E215" s="6"/>
      <c r="F215" s="6"/>
      <c r="G215" s="6">
        <v>2</v>
      </c>
      <c r="I215" s="6">
        <v>3</v>
      </c>
      <c r="J215" s="6">
        <f>G215+D215</f>
        <v>2</v>
      </c>
      <c r="K215" s="5">
        <f t="shared" si="12"/>
        <v>2.5</v>
      </c>
    </row>
    <row r="216" spans="2:11" x14ac:dyDescent="0.25">
      <c r="B216" s="27" t="s">
        <v>230</v>
      </c>
      <c r="E216" s="6"/>
      <c r="F216" s="6"/>
      <c r="G216" s="6"/>
      <c r="I216" s="6">
        <v>1</v>
      </c>
      <c r="J216" s="6"/>
      <c r="K216" s="5">
        <f t="shared" si="12"/>
        <v>0.5</v>
      </c>
    </row>
    <row r="217" spans="2:11" x14ac:dyDescent="0.25">
      <c r="B217" s="27" t="s">
        <v>16</v>
      </c>
      <c r="D217">
        <v>5</v>
      </c>
      <c r="E217" s="6"/>
      <c r="F217" s="6"/>
      <c r="G217" s="6"/>
      <c r="I217" s="6"/>
      <c r="J217" s="6">
        <f t="shared" ref="J217:J222" si="13">G217+D217</f>
        <v>5</v>
      </c>
      <c r="K217" s="5">
        <f t="shared" si="12"/>
        <v>2.5</v>
      </c>
    </row>
    <row r="218" spans="2:11" x14ac:dyDescent="0.25">
      <c r="B218" s="27" t="s">
        <v>223</v>
      </c>
      <c r="E218" s="6"/>
      <c r="F218" s="6"/>
      <c r="G218" s="6">
        <v>1</v>
      </c>
      <c r="I218" s="6"/>
      <c r="J218" s="6">
        <f t="shared" si="13"/>
        <v>1</v>
      </c>
      <c r="K218" s="5">
        <f t="shared" si="12"/>
        <v>0.5</v>
      </c>
    </row>
    <row r="219" spans="2:11" x14ac:dyDescent="0.25">
      <c r="B219" s="27" t="s">
        <v>15</v>
      </c>
      <c r="D219">
        <v>15</v>
      </c>
      <c r="E219" s="6"/>
      <c r="F219" s="6"/>
      <c r="G219" s="6">
        <v>16</v>
      </c>
      <c r="I219" s="6">
        <v>43</v>
      </c>
      <c r="J219" s="6">
        <f t="shared" si="13"/>
        <v>31</v>
      </c>
      <c r="K219" s="5">
        <f t="shared" si="12"/>
        <v>37</v>
      </c>
    </row>
    <row r="220" spans="2:11" x14ac:dyDescent="0.25">
      <c r="B220" s="27" t="s">
        <v>25</v>
      </c>
      <c r="E220" s="6"/>
      <c r="F220" s="6"/>
      <c r="G220" s="6">
        <v>1</v>
      </c>
      <c r="I220" s="6"/>
      <c r="J220" s="6">
        <f t="shared" si="13"/>
        <v>1</v>
      </c>
      <c r="K220" s="5">
        <f t="shared" si="12"/>
        <v>0.5</v>
      </c>
    </row>
    <row r="221" spans="2:11" x14ac:dyDescent="0.25">
      <c r="B221" s="27" t="s">
        <v>17</v>
      </c>
      <c r="D221">
        <v>1</v>
      </c>
      <c r="E221" s="6"/>
      <c r="F221" s="6"/>
      <c r="G221" s="6"/>
      <c r="I221" s="6"/>
      <c r="J221" s="6">
        <f t="shared" si="13"/>
        <v>1</v>
      </c>
      <c r="K221" s="5">
        <f t="shared" si="12"/>
        <v>0.5</v>
      </c>
    </row>
    <row r="222" spans="2:11" x14ac:dyDescent="0.25">
      <c r="B222" s="27" t="s">
        <v>29</v>
      </c>
      <c r="D222">
        <v>1</v>
      </c>
      <c r="E222" s="6"/>
      <c r="F222" s="6"/>
      <c r="G222" s="6">
        <v>3</v>
      </c>
      <c r="I222" s="6"/>
      <c r="J222" s="6">
        <f t="shared" si="13"/>
        <v>4</v>
      </c>
      <c r="K222" s="5">
        <f t="shared" si="12"/>
        <v>2</v>
      </c>
    </row>
    <row r="223" spans="2:11" x14ac:dyDescent="0.25">
      <c r="B223" s="27" t="s">
        <v>153</v>
      </c>
      <c r="E223" s="6"/>
      <c r="F223" s="6"/>
      <c r="G223" s="6"/>
      <c r="I223" s="6"/>
      <c r="J223" s="6"/>
      <c r="K223" s="5"/>
    </row>
    <row r="224" spans="2:11" x14ac:dyDescent="0.25">
      <c r="B224" s="27" t="s">
        <v>18</v>
      </c>
      <c r="D224">
        <v>7</v>
      </c>
      <c r="E224" s="6"/>
      <c r="F224" s="6"/>
      <c r="G224" s="6">
        <v>17</v>
      </c>
      <c r="I224" s="6">
        <v>17</v>
      </c>
      <c r="J224" s="6">
        <f t="shared" ref="J224:J230" si="14">G224+D224</f>
        <v>24</v>
      </c>
      <c r="K224" s="5">
        <f t="shared" ref="K224:K230" si="15">(I224+J224)/2</f>
        <v>20.5</v>
      </c>
    </row>
    <row r="225" spans="2:14" x14ac:dyDescent="0.25">
      <c r="B225" s="27" t="s">
        <v>132</v>
      </c>
      <c r="D225">
        <v>1</v>
      </c>
      <c r="E225" s="6"/>
      <c r="F225" s="6"/>
      <c r="G225" s="6">
        <v>1</v>
      </c>
      <c r="I225" s="6">
        <v>6</v>
      </c>
      <c r="J225" s="6">
        <f t="shared" si="14"/>
        <v>2</v>
      </c>
      <c r="K225" s="5">
        <f t="shared" si="15"/>
        <v>4</v>
      </c>
    </row>
    <row r="226" spans="2:14" x14ac:dyDescent="0.25">
      <c r="B226" s="27" t="s">
        <v>19</v>
      </c>
      <c r="D226">
        <v>8</v>
      </c>
      <c r="E226" s="6"/>
      <c r="F226" s="6"/>
      <c r="G226" s="6">
        <v>7</v>
      </c>
      <c r="I226" s="6">
        <v>8</v>
      </c>
      <c r="J226" s="6">
        <f t="shared" si="14"/>
        <v>15</v>
      </c>
      <c r="K226" s="5">
        <f t="shared" si="15"/>
        <v>11.5</v>
      </c>
    </row>
    <row r="227" spans="2:14" x14ac:dyDescent="0.25">
      <c r="B227" s="27" t="s">
        <v>20</v>
      </c>
      <c r="C227" s="6"/>
      <c r="D227" s="6">
        <v>40</v>
      </c>
      <c r="E227" s="6"/>
      <c r="F227" s="6"/>
      <c r="G227" s="6">
        <v>64</v>
      </c>
      <c r="I227" s="6">
        <v>41</v>
      </c>
      <c r="J227" s="6">
        <f t="shared" si="14"/>
        <v>104</v>
      </c>
      <c r="K227" s="5">
        <f t="shared" si="15"/>
        <v>72.5</v>
      </c>
    </row>
    <row r="228" spans="2:14" x14ac:dyDescent="0.25">
      <c r="B228" s="27" t="s">
        <v>140</v>
      </c>
      <c r="C228" s="6"/>
      <c r="D228" s="6"/>
      <c r="E228" s="6"/>
      <c r="F228" s="6"/>
      <c r="G228" s="6">
        <v>2</v>
      </c>
      <c r="I228" s="6"/>
      <c r="J228" s="6">
        <f t="shared" si="14"/>
        <v>2</v>
      </c>
      <c r="K228" s="5">
        <f t="shared" si="15"/>
        <v>1</v>
      </c>
    </row>
    <row r="229" spans="2:14" x14ac:dyDescent="0.25">
      <c r="B229" s="27" t="s">
        <v>21</v>
      </c>
      <c r="C229" s="6"/>
      <c r="D229" s="6">
        <v>14</v>
      </c>
      <c r="E229" s="6"/>
      <c r="F229" s="6"/>
      <c r="G229" s="6">
        <v>2</v>
      </c>
      <c r="I229" s="6"/>
      <c r="J229" s="6">
        <f t="shared" si="14"/>
        <v>16</v>
      </c>
      <c r="K229" s="5">
        <f t="shared" si="15"/>
        <v>8</v>
      </c>
    </row>
    <row r="230" spans="2:14" x14ac:dyDescent="0.25">
      <c r="B230" s="27" t="s">
        <v>26</v>
      </c>
      <c r="C230" s="6"/>
      <c r="D230" s="6">
        <v>16</v>
      </c>
      <c r="E230" s="6"/>
      <c r="F230" s="6"/>
      <c r="G230" s="6">
        <v>30</v>
      </c>
      <c r="I230" s="6">
        <v>11</v>
      </c>
      <c r="J230" s="6">
        <f t="shared" si="14"/>
        <v>46</v>
      </c>
      <c r="K230" s="5">
        <f t="shared" si="15"/>
        <v>28.5</v>
      </c>
    </row>
    <row r="231" spans="2:14" x14ac:dyDescent="0.25">
      <c r="B231" s="27" t="s">
        <v>134</v>
      </c>
      <c r="D231" s="6"/>
      <c r="E231" s="6"/>
      <c r="F231" s="6"/>
      <c r="G231" s="6"/>
      <c r="I231" s="6"/>
      <c r="J231" s="6"/>
      <c r="K231" s="5"/>
    </row>
    <row r="232" spans="2:14" x14ac:dyDescent="0.25">
      <c r="B232" s="27" t="s">
        <v>154</v>
      </c>
      <c r="D232" s="6"/>
      <c r="E232" s="6"/>
      <c r="F232" s="6"/>
      <c r="G232" s="6"/>
      <c r="I232" s="6"/>
      <c r="J232" s="6"/>
      <c r="K232" s="5"/>
    </row>
    <row r="233" spans="2:14" x14ac:dyDescent="0.25">
      <c r="B233" s="1" t="s">
        <v>30</v>
      </c>
      <c r="C233" s="6"/>
      <c r="D233" s="6">
        <f>SUM(D213:D232)</f>
        <v>120</v>
      </c>
      <c r="E233" s="6"/>
      <c r="G233" s="6">
        <f>SUM(G213:G230)</f>
        <v>152</v>
      </c>
      <c r="I233" s="6">
        <f>SUM(I213:I231)</f>
        <v>151</v>
      </c>
      <c r="J233" s="6">
        <f>G233+D233</f>
        <v>272</v>
      </c>
      <c r="K233" s="5">
        <f>(I233+J233)/2</f>
        <v>211.5</v>
      </c>
      <c r="L233" s="6"/>
      <c r="M233" s="35"/>
      <c r="N233" s="6"/>
    </row>
    <row r="234" spans="2:14" x14ac:dyDescent="0.25">
      <c r="B234" s="1" t="s">
        <v>35</v>
      </c>
      <c r="C234" s="6"/>
      <c r="D234" s="6">
        <v>413</v>
      </c>
      <c r="E234" s="6"/>
      <c r="G234" s="6">
        <v>338</v>
      </c>
      <c r="I234" s="6">
        <f>I233+I211</f>
        <v>460</v>
      </c>
      <c r="J234" s="6">
        <f>G234+D234</f>
        <v>751</v>
      </c>
      <c r="K234" s="5">
        <f>(I234+J234)/2</f>
        <v>605.5</v>
      </c>
      <c r="L234" s="6"/>
      <c r="M234" s="35"/>
      <c r="N234" s="6"/>
    </row>
    <row r="235" spans="2:14" x14ac:dyDescent="0.25">
      <c r="B235" s="1"/>
      <c r="C235" s="6"/>
      <c r="D235" s="6"/>
      <c r="E235" s="6"/>
      <c r="H235" s="6"/>
      <c r="I235" s="6"/>
      <c r="J235" s="6"/>
      <c r="K235" s="6"/>
      <c r="L235" s="6"/>
      <c r="M235" s="6"/>
      <c r="N235" s="6"/>
    </row>
    <row r="236" spans="2:14" x14ac:dyDescent="0.25">
      <c r="B236" s="6" t="s">
        <v>75</v>
      </c>
      <c r="D236" t="s">
        <v>246</v>
      </c>
      <c r="I236" s="6" t="s">
        <v>245</v>
      </c>
      <c r="J236" s="6"/>
      <c r="K236" s="6"/>
      <c r="L236" s="6"/>
      <c r="M236" s="6"/>
      <c r="N236" s="6"/>
    </row>
    <row r="237" spans="2:14" x14ac:dyDescent="0.25">
      <c r="B237" s="6"/>
      <c r="D237" t="s">
        <v>247</v>
      </c>
      <c r="H237" s="6"/>
      <c r="I237" s="6"/>
      <c r="J237" s="6"/>
      <c r="K237" s="6"/>
      <c r="L237" s="6"/>
      <c r="M237" s="6"/>
      <c r="N237" s="6"/>
    </row>
    <row r="238" spans="2:14" x14ac:dyDescent="0.25">
      <c r="B238" s="6"/>
      <c r="H238" s="6"/>
      <c r="I238" s="6"/>
      <c r="J238" s="6"/>
      <c r="K238" s="6"/>
      <c r="L238" s="6"/>
      <c r="M238" s="6"/>
      <c r="N238" s="6"/>
    </row>
    <row r="239" spans="2:14" x14ac:dyDescent="0.25">
      <c r="H239" s="6"/>
      <c r="I239" s="6"/>
      <c r="J239" s="6"/>
      <c r="K239" s="6"/>
      <c r="L239" s="6"/>
      <c r="M239" s="6"/>
      <c r="N239" s="6"/>
    </row>
    <row r="240" spans="2:14" x14ac:dyDescent="0.25">
      <c r="B240" s="1" t="s">
        <v>137</v>
      </c>
      <c r="C240" s="4" t="s">
        <v>31</v>
      </c>
      <c r="D240" s="4" t="s">
        <v>31</v>
      </c>
      <c r="E240" s="33"/>
      <c r="H240" s="6"/>
      <c r="I240" s="6"/>
      <c r="J240" s="6"/>
      <c r="K240" s="6"/>
      <c r="L240" s="6"/>
      <c r="M240" s="6"/>
      <c r="N240" s="6"/>
    </row>
    <row r="241" spans="2:14" x14ac:dyDescent="0.25">
      <c r="B241" t="s">
        <v>79</v>
      </c>
      <c r="C241" s="4" t="s">
        <v>138</v>
      </c>
      <c r="D241" s="4" t="s">
        <v>90</v>
      </c>
      <c r="E241" s="4" t="s">
        <v>47</v>
      </c>
      <c r="H241" s="6"/>
      <c r="I241" s="6"/>
      <c r="J241" s="6"/>
      <c r="K241" s="6"/>
      <c r="L241" s="6"/>
      <c r="M241" s="6"/>
      <c r="N241" s="6"/>
    </row>
    <row r="242" spans="2:14" x14ac:dyDescent="0.25">
      <c r="B242" t="s">
        <v>2</v>
      </c>
      <c r="C242" s="3">
        <v>0.41666666666666669</v>
      </c>
      <c r="D242" s="73" t="s">
        <v>248</v>
      </c>
      <c r="G242" s="6"/>
      <c r="H242" s="6"/>
      <c r="I242" s="6"/>
      <c r="J242" s="6"/>
      <c r="L242" s="6"/>
      <c r="M242" s="6"/>
      <c r="N242" s="6"/>
    </row>
    <row r="243" spans="2:14" x14ac:dyDescent="0.25">
      <c r="B243" t="s">
        <v>3</v>
      </c>
      <c r="C243" t="s">
        <v>512</v>
      </c>
      <c r="D243" t="s">
        <v>513</v>
      </c>
      <c r="G243" s="6"/>
      <c r="H243" s="6"/>
      <c r="I243" s="6"/>
      <c r="J243" s="6"/>
      <c r="L243" s="6"/>
      <c r="M243" s="6"/>
      <c r="N243" s="6"/>
    </row>
    <row r="244" spans="2:14" x14ac:dyDescent="0.25">
      <c r="B244" t="s">
        <v>4</v>
      </c>
      <c r="C244">
        <v>17.399999999999999</v>
      </c>
      <c r="D244">
        <v>16.2</v>
      </c>
      <c r="G244" s="6"/>
      <c r="H244" s="6"/>
      <c r="I244" s="6"/>
      <c r="J244" s="6"/>
      <c r="K244" s="6"/>
      <c r="L244" s="6"/>
      <c r="M244" s="6"/>
      <c r="N244" s="6"/>
    </row>
    <row r="245" spans="2:14" x14ac:dyDescent="0.25">
      <c r="B245" t="s">
        <v>73</v>
      </c>
      <c r="C245" s="6"/>
      <c r="D245" s="6">
        <v>4</v>
      </c>
      <c r="E245" s="6"/>
      <c r="F245" s="6"/>
      <c r="G245" s="6"/>
      <c r="H245" s="6"/>
      <c r="I245" s="6"/>
      <c r="J245" s="6"/>
      <c r="K245" s="6"/>
      <c r="L245" s="6"/>
      <c r="M245" s="6"/>
      <c r="N245" s="6"/>
    </row>
    <row r="246" spans="2:14" x14ac:dyDescent="0.25">
      <c r="C246" s="6"/>
      <c r="D246" s="6"/>
      <c r="E246" s="6"/>
      <c r="F246" s="6"/>
      <c r="K246" s="6"/>
      <c r="N246" s="6"/>
    </row>
    <row r="247" spans="2:14" x14ac:dyDescent="0.25">
      <c r="B247" s="1" t="s">
        <v>5</v>
      </c>
      <c r="C247" s="6"/>
      <c r="D247" s="6"/>
      <c r="E247" s="33"/>
      <c r="F247" s="6"/>
      <c r="K247" s="6"/>
      <c r="N247" s="6"/>
    </row>
    <row r="248" spans="2:14" x14ac:dyDescent="0.25">
      <c r="B248" s="27" t="s">
        <v>147</v>
      </c>
      <c r="C248" s="6"/>
      <c r="D248" s="6">
        <v>30</v>
      </c>
      <c r="E248" s="5">
        <f>(C248+D248)/2</f>
        <v>15</v>
      </c>
      <c r="F248" s="6"/>
      <c r="J248" s="6"/>
      <c r="K248" s="6"/>
      <c r="L248" s="6"/>
      <c r="M248" s="6"/>
      <c r="N248" s="6"/>
    </row>
    <row r="249" spans="2:14" x14ac:dyDescent="0.25">
      <c r="B249" s="27" t="s">
        <v>141</v>
      </c>
      <c r="C249" s="6"/>
      <c r="D249" s="6"/>
      <c r="E249" s="5"/>
      <c r="F249" s="6"/>
      <c r="H249" s="6"/>
      <c r="J249" s="6"/>
      <c r="K249" s="6"/>
      <c r="L249" s="6"/>
      <c r="M249" s="6"/>
      <c r="N249" s="6"/>
    </row>
    <row r="250" spans="2:14" x14ac:dyDescent="0.25">
      <c r="B250" s="27" t="s">
        <v>6</v>
      </c>
      <c r="C250" s="6">
        <v>67</v>
      </c>
      <c r="D250" s="6">
        <v>84</v>
      </c>
      <c r="E250" s="5">
        <f t="shared" ref="E250:E264" si="16">(C250+D250)/2</f>
        <v>75.5</v>
      </c>
      <c r="F250" s="6"/>
      <c r="I250" s="6"/>
      <c r="M250" s="6"/>
      <c r="N250" s="6"/>
    </row>
    <row r="251" spans="2:14" x14ac:dyDescent="0.25">
      <c r="B251" s="27" t="s">
        <v>46</v>
      </c>
      <c r="C251" s="6"/>
      <c r="D251" s="6">
        <v>3</v>
      </c>
      <c r="E251" s="5">
        <f t="shared" si="16"/>
        <v>1.5</v>
      </c>
      <c r="F251" s="6"/>
      <c r="I251" s="6"/>
      <c r="J251" s="6"/>
      <c r="K251" s="6"/>
      <c r="L251" s="6"/>
      <c r="M251" s="6"/>
      <c r="N251" s="6"/>
    </row>
    <row r="252" spans="2:14" x14ac:dyDescent="0.25">
      <c r="B252" s="27" t="s">
        <v>77</v>
      </c>
      <c r="C252" s="6"/>
      <c r="D252" s="6">
        <v>17</v>
      </c>
      <c r="E252" s="5">
        <f t="shared" si="16"/>
        <v>8.5</v>
      </c>
      <c r="F252" s="6"/>
      <c r="I252" s="6"/>
      <c r="J252" s="6"/>
      <c r="K252" s="6"/>
      <c r="L252" s="6"/>
      <c r="M252" s="6"/>
      <c r="N252" s="6"/>
    </row>
    <row r="253" spans="2:14" x14ac:dyDescent="0.25">
      <c r="B253" s="27" t="s">
        <v>7</v>
      </c>
      <c r="C253" s="6">
        <v>186</v>
      </c>
      <c r="D253" s="6">
        <v>234</v>
      </c>
      <c r="E253" s="5">
        <f t="shared" si="16"/>
        <v>210</v>
      </c>
      <c r="F253" s="6"/>
      <c r="I253" s="6"/>
      <c r="J253" s="6"/>
      <c r="K253" s="6"/>
      <c r="L253" s="6"/>
      <c r="M253" s="6"/>
      <c r="N253" s="6"/>
    </row>
    <row r="254" spans="2:14" x14ac:dyDescent="0.25">
      <c r="B254" s="27" t="s">
        <v>22</v>
      </c>
      <c r="C254" s="6">
        <v>361</v>
      </c>
      <c r="D254" s="6">
        <v>479</v>
      </c>
      <c r="E254" s="5">
        <f t="shared" si="16"/>
        <v>420</v>
      </c>
      <c r="F254" s="6"/>
      <c r="I254" s="6"/>
      <c r="J254" s="6"/>
      <c r="K254" s="6"/>
      <c r="L254" s="6"/>
      <c r="M254" s="6"/>
      <c r="N254" s="6"/>
    </row>
    <row r="255" spans="2:14" x14ac:dyDescent="0.25">
      <c r="B255" s="27" t="s">
        <v>8</v>
      </c>
      <c r="C255" s="6">
        <v>14</v>
      </c>
      <c r="D255" s="6">
        <v>76</v>
      </c>
      <c r="E255" s="5">
        <f t="shared" si="16"/>
        <v>45</v>
      </c>
      <c r="F255" s="6"/>
      <c r="I255" s="6"/>
      <c r="J255" s="6"/>
      <c r="K255" s="6"/>
      <c r="L255" s="6"/>
      <c r="M255" s="6"/>
      <c r="N255" s="6"/>
    </row>
    <row r="256" spans="2:14" x14ac:dyDescent="0.25">
      <c r="B256" s="27" t="s">
        <v>39</v>
      </c>
      <c r="C256" s="6">
        <v>4</v>
      </c>
      <c r="D256" s="6">
        <v>107</v>
      </c>
      <c r="E256" s="5">
        <f t="shared" si="16"/>
        <v>55.5</v>
      </c>
      <c r="F256" s="6"/>
      <c r="I256" s="6"/>
      <c r="J256" s="6"/>
      <c r="K256" s="6"/>
      <c r="L256" s="6"/>
      <c r="M256" s="6"/>
      <c r="N256" s="6"/>
    </row>
    <row r="257" spans="2:14" x14ac:dyDescent="0.25">
      <c r="B257" s="27" t="s">
        <v>44</v>
      </c>
      <c r="C257" s="6">
        <v>1</v>
      </c>
      <c r="D257" s="6">
        <v>1</v>
      </c>
      <c r="E257" s="5">
        <f t="shared" si="16"/>
        <v>1</v>
      </c>
      <c r="F257" s="6"/>
      <c r="I257" s="6"/>
      <c r="J257" s="6"/>
      <c r="K257" s="6"/>
      <c r="L257" s="6"/>
      <c r="M257" s="6"/>
      <c r="N257" s="6"/>
    </row>
    <row r="258" spans="2:14" x14ac:dyDescent="0.25">
      <c r="B258" s="27" t="s">
        <v>37</v>
      </c>
      <c r="C258" s="6">
        <v>4</v>
      </c>
      <c r="D258" s="6">
        <v>1</v>
      </c>
      <c r="E258" s="5">
        <f t="shared" si="16"/>
        <v>2.5</v>
      </c>
      <c r="F258" s="6"/>
      <c r="J258" s="6"/>
      <c r="K258" s="6"/>
      <c r="L258" s="6"/>
      <c r="M258" s="6"/>
      <c r="N258" s="6"/>
    </row>
    <row r="259" spans="2:14" x14ac:dyDescent="0.25">
      <c r="B259" s="27" t="s">
        <v>9</v>
      </c>
      <c r="C259" s="6">
        <v>12</v>
      </c>
      <c r="D259" s="6">
        <v>68</v>
      </c>
      <c r="E259" s="5">
        <f t="shared" si="16"/>
        <v>40</v>
      </c>
      <c r="F259" s="6"/>
      <c r="J259" s="6"/>
      <c r="K259" s="6"/>
      <c r="L259" s="6"/>
      <c r="M259" s="6"/>
      <c r="N259" s="6"/>
    </row>
    <row r="260" spans="2:14" x14ac:dyDescent="0.25">
      <c r="B260" s="27" t="s">
        <v>33</v>
      </c>
      <c r="C260" s="6"/>
      <c r="D260" s="6">
        <v>13</v>
      </c>
      <c r="E260" s="5">
        <f t="shared" si="16"/>
        <v>6.5</v>
      </c>
      <c r="F260" s="6"/>
      <c r="J260" s="6"/>
      <c r="K260" s="6"/>
      <c r="L260" s="6"/>
      <c r="M260" s="6"/>
      <c r="N260" s="6"/>
    </row>
    <row r="261" spans="2:14" x14ac:dyDescent="0.25">
      <c r="B261" s="27" t="s">
        <v>10</v>
      </c>
      <c r="C261" s="6">
        <v>163</v>
      </c>
      <c r="D261" s="6">
        <v>153</v>
      </c>
      <c r="E261" s="5">
        <f t="shared" si="16"/>
        <v>158</v>
      </c>
      <c r="F261" s="6"/>
      <c r="J261" s="6"/>
      <c r="K261" s="6"/>
      <c r="L261" s="6"/>
      <c r="M261" s="6"/>
      <c r="N261" s="6"/>
    </row>
    <row r="262" spans="2:14" x14ac:dyDescent="0.25">
      <c r="B262" s="27" t="s">
        <v>36</v>
      </c>
      <c r="C262" s="6">
        <v>28</v>
      </c>
      <c r="D262" s="6">
        <v>94</v>
      </c>
      <c r="E262" s="5">
        <f t="shared" si="16"/>
        <v>61</v>
      </c>
      <c r="F262" s="6"/>
      <c r="J262" s="6"/>
      <c r="K262" s="6"/>
      <c r="L262" s="6"/>
      <c r="M262" s="6"/>
      <c r="N262" s="6"/>
    </row>
    <row r="263" spans="2:14" x14ac:dyDescent="0.25">
      <c r="B263" s="27" t="s">
        <v>11</v>
      </c>
      <c r="C263" s="6"/>
      <c r="D263" s="6">
        <v>9</v>
      </c>
      <c r="E263" s="5">
        <f t="shared" si="16"/>
        <v>4.5</v>
      </c>
      <c r="F263" s="6"/>
      <c r="J263" s="6"/>
      <c r="K263" s="6"/>
      <c r="L263" s="6"/>
      <c r="M263" s="6"/>
      <c r="N263" s="6"/>
    </row>
    <row r="264" spans="2:14" x14ac:dyDescent="0.25">
      <c r="B264" s="27" t="s">
        <v>12</v>
      </c>
      <c r="C264" s="6">
        <v>28</v>
      </c>
      <c r="D264" s="6">
        <v>21</v>
      </c>
      <c r="E264" s="5">
        <f t="shared" si="16"/>
        <v>24.5</v>
      </c>
      <c r="F264" s="6"/>
      <c r="J264" s="6"/>
      <c r="K264" s="6"/>
      <c r="L264" s="6"/>
      <c r="M264" s="6"/>
      <c r="N264" s="6"/>
    </row>
    <row r="265" spans="2:14" x14ac:dyDescent="0.25">
      <c r="B265" s="27" t="s">
        <v>23</v>
      </c>
      <c r="C265" s="6"/>
      <c r="D265" s="6"/>
      <c r="E265" s="5"/>
      <c r="F265" s="6"/>
      <c r="J265" s="6"/>
      <c r="K265" s="6"/>
      <c r="L265" s="6"/>
      <c r="M265" s="6"/>
      <c r="N265" s="6"/>
    </row>
    <row r="266" spans="2:14" x14ac:dyDescent="0.25">
      <c r="B266" s="1" t="s">
        <v>30</v>
      </c>
      <c r="C266" s="6">
        <f>SUM(C248:C265)</f>
        <v>868</v>
      </c>
      <c r="D266" s="6">
        <f>SUM(D248:D265)</f>
        <v>1390</v>
      </c>
      <c r="E266" s="5">
        <f>(C266+D266)/2</f>
        <v>1129</v>
      </c>
      <c r="F266" s="6"/>
      <c r="J266" s="6"/>
      <c r="K266" s="6"/>
      <c r="L266" s="6"/>
      <c r="M266" s="6"/>
      <c r="N266" s="6"/>
    </row>
    <row r="267" spans="2:14" x14ac:dyDescent="0.25">
      <c r="B267" s="1"/>
      <c r="C267" s="6"/>
      <c r="D267" s="6"/>
      <c r="E267" s="5"/>
      <c r="F267" s="6"/>
      <c r="J267" s="6"/>
      <c r="K267" s="6"/>
      <c r="L267" s="6"/>
      <c r="M267" s="6"/>
      <c r="N267" s="6"/>
    </row>
    <row r="268" spans="2:14" x14ac:dyDescent="0.25">
      <c r="B268" t="s">
        <v>13</v>
      </c>
      <c r="C268" s="6"/>
      <c r="D268" s="6">
        <v>41</v>
      </c>
      <c r="E268" s="5">
        <f t="shared" ref="E268:E281" si="17">(C268+D268)/2</f>
        <v>20.5</v>
      </c>
      <c r="F268" s="6"/>
      <c r="J268" s="6"/>
      <c r="K268" s="6"/>
      <c r="L268" s="6"/>
      <c r="M268" s="6"/>
      <c r="N268" s="6"/>
    </row>
    <row r="269" spans="2:14" x14ac:dyDescent="0.25">
      <c r="B269" t="s">
        <v>34</v>
      </c>
      <c r="C269" s="6">
        <v>33</v>
      </c>
      <c r="D269" s="6">
        <v>46</v>
      </c>
      <c r="E269" s="5">
        <f t="shared" si="17"/>
        <v>39.5</v>
      </c>
      <c r="F269" s="6"/>
      <c r="J269" s="6"/>
      <c r="K269" s="6"/>
      <c r="L269" s="6"/>
      <c r="M269" s="6"/>
      <c r="N269" s="6"/>
    </row>
    <row r="270" spans="2:14" x14ac:dyDescent="0.25">
      <c r="B270" t="s">
        <v>16</v>
      </c>
      <c r="C270" s="6">
        <v>9</v>
      </c>
      <c r="D270" s="6">
        <v>7</v>
      </c>
      <c r="E270" s="5">
        <f t="shared" si="17"/>
        <v>8</v>
      </c>
      <c r="F270" s="6"/>
      <c r="J270" s="6"/>
      <c r="K270" s="6"/>
      <c r="L270" s="6"/>
      <c r="M270" s="6"/>
      <c r="N270" s="6"/>
    </row>
    <row r="271" spans="2:14" x14ac:dyDescent="0.25">
      <c r="B271" s="6" t="s">
        <v>223</v>
      </c>
      <c r="C271" s="6"/>
      <c r="D271" s="6">
        <v>1</v>
      </c>
      <c r="E271" s="5">
        <f t="shared" si="17"/>
        <v>0.5</v>
      </c>
      <c r="F271" s="6"/>
      <c r="J271" s="6"/>
      <c r="K271" s="6"/>
      <c r="L271" s="6"/>
      <c r="M271" s="6"/>
      <c r="N271" s="6"/>
    </row>
    <row r="272" spans="2:14" x14ac:dyDescent="0.25">
      <c r="B272" t="s">
        <v>15</v>
      </c>
      <c r="C272" s="6">
        <v>35</v>
      </c>
      <c r="D272" s="6">
        <v>24</v>
      </c>
      <c r="E272" s="5">
        <f t="shared" si="17"/>
        <v>29.5</v>
      </c>
      <c r="F272" s="6"/>
      <c r="J272" s="6"/>
      <c r="K272" s="6"/>
      <c r="L272" s="6"/>
      <c r="M272" s="6"/>
      <c r="N272" s="6"/>
    </row>
    <row r="273" spans="2:14" x14ac:dyDescent="0.25">
      <c r="B273" t="s">
        <v>14</v>
      </c>
      <c r="C273" s="6">
        <v>4</v>
      </c>
      <c r="D273" s="6"/>
      <c r="E273" s="5">
        <f t="shared" si="17"/>
        <v>2</v>
      </c>
      <c r="F273" s="6"/>
      <c r="J273" s="6"/>
      <c r="K273" s="6"/>
      <c r="L273" s="6"/>
      <c r="M273" s="6"/>
      <c r="N273" s="6"/>
    </row>
    <row r="274" spans="2:14" x14ac:dyDescent="0.25">
      <c r="B274" t="s">
        <v>24</v>
      </c>
      <c r="C274" s="6">
        <v>2</v>
      </c>
      <c r="D274" s="6"/>
      <c r="E274" s="5">
        <f t="shared" si="17"/>
        <v>1</v>
      </c>
      <c r="F274" s="6"/>
      <c r="J274" s="6"/>
      <c r="K274" s="6"/>
      <c r="L274" s="6"/>
      <c r="M274" s="6"/>
      <c r="N274" s="6"/>
    </row>
    <row r="275" spans="2:14" x14ac:dyDescent="0.25">
      <c r="B275" t="s">
        <v>25</v>
      </c>
      <c r="C275" s="6"/>
      <c r="D275" s="6">
        <v>33</v>
      </c>
      <c r="E275" s="5">
        <f t="shared" si="17"/>
        <v>16.5</v>
      </c>
      <c r="F275" s="6"/>
      <c r="J275" s="6"/>
      <c r="K275" s="6"/>
      <c r="L275" s="6"/>
      <c r="M275" s="6"/>
      <c r="N275" s="6"/>
    </row>
    <row r="276" spans="2:14" x14ac:dyDescent="0.25">
      <c r="B276" t="s">
        <v>17</v>
      </c>
      <c r="C276" s="6">
        <v>22</v>
      </c>
      <c r="D276" s="6"/>
      <c r="E276" s="5">
        <f t="shared" si="17"/>
        <v>11</v>
      </c>
      <c r="F276" s="6"/>
      <c r="J276" s="6"/>
      <c r="K276" s="6"/>
      <c r="L276" s="6"/>
      <c r="M276" s="6"/>
      <c r="N276" s="6"/>
    </row>
    <row r="277" spans="2:14" x14ac:dyDescent="0.25">
      <c r="B277" t="s">
        <v>29</v>
      </c>
      <c r="C277" s="6"/>
      <c r="D277" s="6">
        <v>42</v>
      </c>
      <c r="E277" s="5">
        <f t="shared" si="17"/>
        <v>21</v>
      </c>
      <c r="F277" s="6"/>
      <c r="J277" s="6"/>
      <c r="K277" s="6"/>
      <c r="L277" s="6"/>
      <c r="M277" s="6"/>
      <c r="N277" s="6"/>
    </row>
    <row r="278" spans="2:14" x14ac:dyDescent="0.25">
      <c r="B278" t="s">
        <v>91</v>
      </c>
      <c r="C278" s="6">
        <v>2</v>
      </c>
      <c r="D278" s="6"/>
      <c r="E278" s="5">
        <f t="shared" si="17"/>
        <v>1</v>
      </c>
      <c r="F278" s="6"/>
      <c r="J278" s="6"/>
      <c r="K278" s="6"/>
      <c r="L278" s="6"/>
      <c r="M278" s="6"/>
      <c r="N278" s="6"/>
    </row>
    <row r="279" spans="2:14" x14ac:dyDescent="0.25">
      <c r="B279" t="s">
        <v>18</v>
      </c>
      <c r="C279" s="6">
        <v>11</v>
      </c>
      <c r="D279" s="6">
        <v>21</v>
      </c>
      <c r="E279" s="5">
        <f t="shared" si="17"/>
        <v>16</v>
      </c>
      <c r="F279" s="6"/>
      <c r="J279" s="6"/>
      <c r="K279" s="6"/>
      <c r="L279" s="6"/>
      <c r="M279" s="6"/>
      <c r="N279" s="6"/>
    </row>
    <row r="280" spans="2:14" x14ac:dyDescent="0.25">
      <c r="B280" t="s">
        <v>132</v>
      </c>
      <c r="C280" s="6"/>
      <c r="D280" s="6">
        <v>1</v>
      </c>
      <c r="E280" s="5">
        <f t="shared" si="17"/>
        <v>0.5</v>
      </c>
      <c r="F280" s="6"/>
      <c r="J280" s="6"/>
      <c r="K280" s="6"/>
      <c r="L280" s="6"/>
      <c r="M280" s="6"/>
      <c r="N280" s="6"/>
    </row>
    <row r="281" spans="2:14" x14ac:dyDescent="0.25">
      <c r="B281" t="s">
        <v>19</v>
      </c>
      <c r="C281" s="6">
        <v>16</v>
      </c>
      <c r="D281" s="6">
        <v>14</v>
      </c>
      <c r="E281" s="5">
        <f t="shared" si="17"/>
        <v>15</v>
      </c>
      <c r="F281" s="6"/>
      <c r="J281" s="6"/>
      <c r="K281" s="6"/>
      <c r="L281" s="6"/>
      <c r="M281" s="6"/>
      <c r="N281" s="6"/>
    </row>
    <row r="282" spans="2:14" x14ac:dyDescent="0.25">
      <c r="B282" s="54" t="s">
        <v>40</v>
      </c>
      <c r="C282" s="6"/>
      <c r="D282" s="6"/>
      <c r="E282" s="5"/>
      <c r="F282" s="6"/>
      <c r="J282" s="6"/>
      <c r="K282" s="6"/>
      <c r="L282" s="6"/>
      <c r="M282" s="6"/>
      <c r="N282" s="6"/>
    </row>
    <row r="283" spans="2:14" x14ac:dyDescent="0.25">
      <c r="B283" t="s">
        <v>41</v>
      </c>
      <c r="C283" s="6"/>
      <c r="D283" s="6">
        <v>1</v>
      </c>
      <c r="E283" s="5">
        <f t="shared" ref="E283:E288" si="18">(C283+D283)/2</f>
        <v>0.5</v>
      </c>
      <c r="F283" s="6"/>
      <c r="J283" s="6"/>
      <c r="K283" s="6"/>
      <c r="L283" s="6"/>
      <c r="M283" s="6"/>
      <c r="N283" s="6"/>
    </row>
    <row r="284" spans="2:14" x14ac:dyDescent="0.25">
      <c r="B284" t="s">
        <v>20</v>
      </c>
      <c r="C284" s="6">
        <v>24</v>
      </c>
      <c r="D284" s="6">
        <v>31</v>
      </c>
      <c r="E284" s="5">
        <f t="shared" si="18"/>
        <v>27.5</v>
      </c>
      <c r="F284" s="6"/>
      <c r="J284" s="6"/>
      <c r="K284" s="6"/>
      <c r="L284" s="6"/>
      <c r="M284" s="6"/>
      <c r="N284" s="6"/>
    </row>
    <row r="285" spans="2:14" x14ac:dyDescent="0.25">
      <c r="B285" t="s">
        <v>140</v>
      </c>
      <c r="C285" s="6"/>
      <c r="D285" s="6">
        <v>1</v>
      </c>
      <c r="E285" s="5">
        <f t="shared" si="18"/>
        <v>0.5</v>
      </c>
      <c r="F285" s="6"/>
      <c r="J285" s="6"/>
      <c r="K285" s="6"/>
      <c r="L285" s="6"/>
      <c r="M285" s="6"/>
      <c r="N285" s="6"/>
    </row>
    <row r="286" spans="2:14" x14ac:dyDescent="0.25">
      <c r="B286" t="s">
        <v>145</v>
      </c>
      <c r="C286" s="6"/>
      <c r="D286" s="6"/>
      <c r="E286" s="5">
        <f t="shared" si="18"/>
        <v>0</v>
      </c>
      <c r="F286" s="6"/>
      <c r="J286" s="6"/>
      <c r="K286" s="6"/>
      <c r="L286" s="6"/>
      <c r="M286" s="6"/>
      <c r="N286" s="6"/>
    </row>
    <row r="287" spans="2:14" x14ac:dyDescent="0.25">
      <c r="B287" t="s">
        <v>21</v>
      </c>
      <c r="C287" s="6"/>
      <c r="D287" s="6">
        <v>3</v>
      </c>
      <c r="E287" s="5">
        <f t="shared" si="18"/>
        <v>1.5</v>
      </c>
      <c r="F287" s="6"/>
      <c r="J287" s="6"/>
      <c r="K287" s="6"/>
      <c r="L287" s="6"/>
      <c r="M287" s="6"/>
      <c r="N287" s="6"/>
    </row>
    <row r="288" spans="2:14" x14ac:dyDescent="0.25">
      <c r="B288" t="s">
        <v>26</v>
      </c>
      <c r="C288" s="6">
        <v>20</v>
      </c>
      <c r="D288" s="6">
        <v>102</v>
      </c>
      <c r="E288" s="5">
        <f t="shared" si="18"/>
        <v>61</v>
      </c>
      <c r="F288" s="6"/>
      <c r="J288" s="6"/>
      <c r="K288" s="6"/>
      <c r="L288" s="6"/>
      <c r="M288" s="6"/>
      <c r="N288" s="6"/>
    </row>
    <row r="289" spans="2:14" x14ac:dyDescent="0.25">
      <c r="B289" t="s">
        <v>78</v>
      </c>
      <c r="C289" s="6"/>
      <c r="D289" s="6"/>
      <c r="E289" s="5"/>
      <c r="F289" s="6"/>
      <c r="J289" s="6"/>
      <c r="K289" s="6"/>
      <c r="L289" s="6"/>
      <c r="M289" s="6"/>
      <c r="N289" s="6"/>
    </row>
    <row r="290" spans="2:14" x14ac:dyDescent="0.25">
      <c r="B290" t="s">
        <v>124</v>
      </c>
      <c r="C290" s="6"/>
      <c r="D290" s="6">
        <v>1</v>
      </c>
      <c r="E290" s="5">
        <f>(C290+D290)/2</f>
        <v>0.5</v>
      </c>
      <c r="F290" s="6"/>
      <c r="J290" s="6"/>
      <c r="K290" s="6"/>
      <c r="L290" s="6"/>
      <c r="M290" s="6"/>
      <c r="N290" s="6"/>
    </row>
    <row r="291" spans="2:14" x14ac:dyDescent="0.25">
      <c r="B291" t="s">
        <v>133</v>
      </c>
      <c r="C291" s="6"/>
      <c r="D291" s="6"/>
      <c r="E291" s="5"/>
      <c r="F291" s="6"/>
      <c r="J291" s="6"/>
      <c r="K291" s="6"/>
      <c r="L291" s="6"/>
      <c r="M291" s="6"/>
      <c r="N291" s="6"/>
    </row>
    <row r="292" spans="2:14" x14ac:dyDescent="0.25">
      <c r="B292" t="s">
        <v>134</v>
      </c>
      <c r="C292" s="6"/>
      <c r="D292" s="6"/>
      <c r="E292" s="5"/>
      <c r="F292" s="6"/>
      <c r="J292" s="6"/>
      <c r="K292" s="6"/>
      <c r="L292" s="6"/>
      <c r="M292" s="6"/>
      <c r="N292" s="6"/>
    </row>
    <row r="293" spans="2:14" x14ac:dyDescent="0.25">
      <c r="B293" s="1" t="s">
        <v>30</v>
      </c>
      <c r="C293" s="6">
        <f>SUM(C268:C292)</f>
        <v>178</v>
      </c>
      <c r="D293" s="6">
        <f>SUM(D268:D292)</f>
        <v>369</v>
      </c>
      <c r="E293" s="5">
        <f>(C293+D293)/2</f>
        <v>273.5</v>
      </c>
      <c r="F293" s="6"/>
      <c r="J293" s="6"/>
      <c r="K293" s="6"/>
      <c r="L293" s="6"/>
      <c r="M293" s="6"/>
      <c r="N293" s="6"/>
    </row>
    <row r="294" spans="2:14" x14ac:dyDescent="0.25">
      <c r="B294" s="1" t="s">
        <v>35</v>
      </c>
      <c r="C294" s="6">
        <v>1046</v>
      </c>
      <c r="D294" s="6">
        <v>1759</v>
      </c>
      <c r="E294" s="5">
        <f>(C294+D294)/2</f>
        <v>1402.5</v>
      </c>
      <c r="F294" s="6"/>
      <c r="J294" s="6"/>
      <c r="K294" s="6"/>
      <c r="L294" s="6"/>
      <c r="M294" s="6"/>
      <c r="N294" s="6"/>
    </row>
    <row r="295" spans="2:14" x14ac:dyDescent="0.25">
      <c r="C295" s="6"/>
      <c r="D295" s="6"/>
      <c r="E295" s="6"/>
      <c r="F295" s="6"/>
      <c r="J295" s="6"/>
      <c r="L295" s="6"/>
      <c r="M295" s="6"/>
      <c r="N295" s="6"/>
    </row>
    <row r="296" spans="2:14" x14ac:dyDescent="0.25">
      <c r="B296" s="6" t="s">
        <v>75</v>
      </c>
      <c r="C296" t="s">
        <v>249</v>
      </c>
      <c r="J296" s="6"/>
      <c r="L296" s="6"/>
      <c r="M296" s="6"/>
      <c r="N296" s="6"/>
    </row>
    <row r="297" spans="2:14" x14ac:dyDescent="0.25">
      <c r="C297" t="s">
        <v>250</v>
      </c>
      <c r="J297" s="6"/>
      <c r="K297" s="6"/>
      <c r="L297" s="6"/>
      <c r="M297" s="6"/>
      <c r="N297" s="6"/>
    </row>
    <row r="298" spans="2:14" x14ac:dyDescent="0.25">
      <c r="B298" s="6"/>
      <c r="J298" s="6"/>
      <c r="K298" s="6"/>
      <c r="L298" s="6"/>
      <c r="M298" s="6"/>
      <c r="N298" s="6"/>
    </row>
    <row r="299" spans="2:14" x14ac:dyDescent="0.25">
      <c r="B299" s="1" t="s">
        <v>256</v>
      </c>
      <c r="C299" s="6"/>
      <c r="D299" s="6"/>
      <c r="E299" s="6"/>
      <c r="K299" s="6"/>
    </row>
    <row r="300" spans="2:14" x14ac:dyDescent="0.25">
      <c r="B300" t="s">
        <v>514</v>
      </c>
      <c r="C300" s="6"/>
      <c r="D300" s="6"/>
      <c r="E300" s="6"/>
      <c r="K300" s="6"/>
    </row>
    <row r="301" spans="2:14" x14ac:dyDescent="0.25">
      <c r="B301" t="s">
        <v>515</v>
      </c>
      <c r="C301" s="6"/>
      <c r="D301" s="6"/>
      <c r="E301" s="6"/>
      <c r="K301" s="6"/>
    </row>
    <row r="302" spans="2:14" x14ac:dyDescent="0.25">
      <c r="B302" t="s">
        <v>516</v>
      </c>
      <c r="C302" s="6"/>
      <c r="D302" s="6"/>
      <c r="E302" s="6"/>
      <c r="K302" s="6"/>
    </row>
    <row r="303" spans="2:14" x14ac:dyDescent="0.25">
      <c r="C303" s="6"/>
      <c r="D303" s="6"/>
      <c r="E303" s="6"/>
      <c r="K303" s="6"/>
    </row>
    <row r="304" spans="2:14" x14ac:dyDescent="0.25">
      <c r="C304" s="4"/>
      <c r="D304" s="6"/>
      <c r="F304" s="6"/>
      <c r="G304" s="33" t="s">
        <v>258</v>
      </c>
      <c r="K304" s="6"/>
    </row>
    <row r="305" spans="2:14" x14ac:dyDescent="0.25">
      <c r="C305" s="16" t="s">
        <v>253</v>
      </c>
      <c r="D305" s="16" t="s">
        <v>254</v>
      </c>
      <c r="F305" s="6"/>
      <c r="G305" s="33" t="s">
        <v>259</v>
      </c>
      <c r="H305" s="6"/>
      <c r="I305" s="6"/>
      <c r="J305" s="6"/>
      <c r="K305" s="6"/>
      <c r="L305" s="6"/>
      <c r="M305" s="6"/>
      <c r="N305" s="6"/>
    </row>
    <row r="306" spans="2:14" x14ac:dyDescent="0.25">
      <c r="B306" t="s">
        <v>2</v>
      </c>
      <c r="C306" s="53" t="s">
        <v>251</v>
      </c>
      <c r="D306" s="47" t="s">
        <v>257</v>
      </c>
      <c r="F306" s="6"/>
      <c r="G306" s="47" t="s">
        <v>260</v>
      </c>
      <c r="H306" s="6"/>
      <c r="I306" s="6"/>
      <c r="J306" s="6"/>
      <c r="K306" s="6"/>
      <c r="L306" s="6"/>
      <c r="M306" s="6"/>
      <c r="N306" s="6"/>
    </row>
    <row r="307" spans="2:14" x14ac:dyDescent="0.25">
      <c r="B307" t="s">
        <v>3</v>
      </c>
      <c r="C307" s="29" t="s">
        <v>252</v>
      </c>
      <c r="D307" s="6" t="s">
        <v>209</v>
      </c>
      <c r="F307" s="6"/>
      <c r="G307" s="6" t="s">
        <v>261</v>
      </c>
      <c r="H307" s="6"/>
      <c r="I307" s="6"/>
      <c r="J307" s="6"/>
      <c r="K307" s="6"/>
      <c r="L307" s="6"/>
      <c r="M307" s="6"/>
      <c r="N307" s="6"/>
    </row>
    <row r="308" spans="2:14" x14ac:dyDescent="0.25">
      <c r="B308" t="s">
        <v>4</v>
      </c>
      <c r="C308" s="6">
        <v>5</v>
      </c>
      <c r="D308" s="6">
        <v>8</v>
      </c>
      <c r="F308" s="6"/>
      <c r="G308" s="6" t="s">
        <v>262</v>
      </c>
      <c r="H308" s="6"/>
      <c r="I308" s="6"/>
      <c r="J308" s="6"/>
      <c r="K308" s="6"/>
      <c r="L308" s="6"/>
      <c r="M308" s="6"/>
      <c r="N308" s="6"/>
    </row>
    <row r="309" spans="2:14" x14ac:dyDescent="0.25">
      <c r="B309" t="s">
        <v>73</v>
      </c>
      <c r="C309" s="6">
        <v>1</v>
      </c>
      <c r="D309" s="6">
        <v>2</v>
      </c>
      <c r="F309" s="6"/>
      <c r="G309" s="6">
        <v>1</v>
      </c>
      <c r="H309" s="6"/>
      <c r="I309" s="6"/>
      <c r="J309" s="6"/>
      <c r="K309" s="6"/>
      <c r="L309" s="6"/>
      <c r="M309" s="6"/>
      <c r="N309" s="6"/>
    </row>
    <row r="310" spans="2:14" x14ac:dyDescent="0.25">
      <c r="C310" s="6"/>
      <c r="D310" s="6"/>
      <c r="F310" s="6"/>
      <c r="G310" s="6"/>
      <c r="H310" s="6"/>
      <c r="I310" s="6"/>
      <c r="J310" s="6"/>
      <c r="K310" s="6"/>
      <c r="L310" s="6"/>
      <c r="M310" s="6"/>
      <c r="N310" s="6"/>
    </row>
    <row r="311" spans="2:14" x14ac:dyDescent="0.25">
      <c r="B311" s="1" t="s">
        <v>5</v>
      </c>
      <c r="C311" s="6"/>
      <c r="D311" s="6"/>
      <c r="E311" s="4" t="s">
        <v>31</v>
      </c>
      <c r="F311" s="6"/>
      <c r="G311" s="6"/>
      <c r="H311" s="6"/>
      <c r="I311" s="6"/>
      <c r="J311" s="6"/>
      <c r="K311" s="6"/>
      <c r="L311" s="6"/>
      <c r="M311" s="6"/>
      <c r="N311" s="6"/>
    </row>
    <row r="312" spans="2:14" x14ac:dyDescent="0.25">
      <c r="B312" s="27" t="s">
        <v>56</v>
      </c>
      <c r="C312" s="6">
        <v>12</v>
      </c>
      <c r="D312" s="6"/>
      <c r="E312" s="6">
        <f>SUM(C312:D312)</f>
        <v>12</v>
      </c>
      <c r="F312" s="6"/>
      <c r="G312" s="6">
        <v>46</v>
      </c>
      <c r="H312" s="6"/>
      <c r="I312" s="6"/>
      <c r="J312" s="6"/>
      <c r="K312" s="6"/>
      <c r="L312" s="6"/>
      <c r="M312" s="6"/>
      <c r="N312" s="6"/>
    </row>
    <row r="313" spans="2:14" x14ac:dyDescent="0.25">
      <c r="B313" s="27" t="s">
        <v>6</v>
      </c>
      <c r="C313" s="6">
        <v>81</v>
      </c>
      <c r="D313" s="6">
        <v>4</v>
      </c>
      <c r="E313" s="6">
        <f t="shared" ref="E313:E349" si="19">SUM(C313:D313)</f>
        <v>85</v>
      </c>
      <c r="F313" s="6"/>
      <c r="G313" s="6">
        <v>380</v>
      </c>
      <c r="H313" s="6"/>
      <c r="I313" s="6"/>
      <c r="J313" s="6"/>
      <c r="K313" s="6"/>
      <c r="L313" s="6"/>
      <c r="M313" s="6"/>
      <c r="N313" s="6"/>
    </row>
    <row r="314" spans="2:14" x14ac:dyDescent="0.25">
      <c r="B314" s="98" t="s">
        <v>46</v>
      </c>
      <c r="C314" s="6"/>
      <c r="D314" s="6"/>
      <c r="E314" s="6">
        <f t="shared" si="19"/>
        <v>0</v>
      </c>
      <c r="F314" s="6"/>
      <c r="G314" s="6"/>
      <c r="H314" s="6"/>
      <c r="I314" s="6"/>
      <c r="J314" s="6"/>
      <c r="K314" s="6"/>
      <c r="L314" s="6"/>
      <c r="M314" s="6"/>
      <c r="N314" s="6"/>
    </row>
    <row r="315" spans="2:14" x14ac:dyDescent="0.25">
      <c r="B315" s="98" t="s">
        <v>77</v>
      </c>
      <c r="C315" s="6">
        <v>56</v>
      </c>
      <c r="D315" s="6"/>
      <c r="E315" s="6">
        <f t="shared" si="19"/>
        <v>56</v>
      </c>
      <c r="F315" s="6"/>
      <c r="G315" s="6">
        <v>1213</v>
      </c>
      <c r="H315" s="6"/>
      <c r="I315" s="6"/>
      <c r="J315" s="6"/>
      <c r="K315" s="6"/>
      <c r="L315" s="6"/>
      <c r="M315" s="6"/>
      <c r="N315" s="6"/>
    </row>
    <row r="316" spans="2:14" x14ac:dyDescent="0.25">
      <c r="B316" s="98" t="s">
        <v>7</v>
      </c>
      <c r="C316" s="6">
        <v>5</v>
      </c>
      <c r="D316" s="6"/>
      <c r="E316" s="6">
        <f t="shared" si="19"/>
        <v>5</v>
      </c>
      <c r="F316" s="6"/>
      <c r="G316" s="6"/>
      <c r="H316" s="6"/>
      <c r="I316" s="6"/>
      <c r="J316" s="6"/>
      <c r="K316" s="6"/>
      <c r="L316" s="6"/>
      <c r="M316" s="6"/>
      <c r="N316" s="6"/>
    </row>
    <row r="317" spans="2:14" x14ac:dyDescent="0.25">
      <c r="B317" s="27" t="s">
        <v>22</v>
      </c>
      <c r="C317" s="6">
        <v>75</v>
      </c>
      <c r="D317" s="6">
        <v>36</v>
      </c>
      <c r="E317" s="6">
        <f t="shared" si="19"/>
        <v>111</v>
      </c>
      <c r="F317" s="6"/>
      <c r="G317" s="6"/>
      <c r="H317" s="6"/>
      <c r="I317" s="6"/>
      <c r="J317" s="6"/>
      <c r="K317" s="6"/>
      <c r="L317" s="6"/>
      <c r="M317" s="6"/>
      <c r="N317" s="6"/>
    </row>
    <row r="318" spans="2:14" x14ac:dyDescent="0.25">
      <c r="B318" s="27" t="s">
        <v>8</v>
      </c>
      <c r="C318" s="6">
        <v>8</v>
      </c>
      <c r="D318" s="6">
        <v>10</v>
      </c>
      <c r="E318" s="6">
        <f t="shared" si="19"/>
        <v>18</v>
      </c>
      <c r="F318" s="6"/>
      <c r="G318" s="6"/>
      <c r="H318" s="6"/>
      <c r="I318" s="6"/>
      <c r="J318" s="6"/>
      <c r="K318" s="6"/>
      <c r="L318" s="6"/>
      <c r="M318" s="6"/>
      <c r="N318" s="6"/>
    </row>
    <row r="319" spans="2:14" x14ac:dyDescent="0.25">
      <c r="B319" s="27" t="s">
        <v>39</v>
      </c>
      <c r="C319" s="6">
        <v>45</v>
      </c>
      <c r="D319" s="6">
        <v>68</v>
      </c>
      <c r="E319" s="6">
        <f t="shared" si="19"/>
        <v>113</v>
      </c>
      <c r="F319" s="6"/>
      <c r="G319" s="6"/>
      <c r="H319" s="6"/>
      <c r="I319" s="6"/>
      <c r="J319" s="6"/>
      <c r="K319" s="6"/>
      <c r="L319" s="6"/>
      <c r="M319" s="6"/>
      <c r="N319" s="6"/>
    </row>
    <row r="320" spans="2:14" x14ac:dyDescent="0.25">
      <c r="B320" s="27" t="s">
        <v>44</v>
      </c>
      <c r="C320" s="6"/>
      <c r="D320" s="6"/>
      <c r="E320" s="6">
        <f t="shared" si="19"/>
        <v>0</v>
      </c>
      <c r="F320" s="6"/>
      <c r="G320" s="6"/>
      <c r="H320" s="6"/>
      <c r="I320" s="6"/>
      <c r="J320" s="6"/>
      <c r="K320" s="6"/>
      <c r="L320" s="6"/>
      <c r="M320" s="6"/>
      <c r="N320" s="6"/>
    </row>
    <row r="321" spans="2:14" x14ac:dyDescent="0.25">
      <c r="B321" s="27" t="s">
        <v>37</v>
      </c>
      <c r="C321" s="6">
        <v>16</v>
      </c>
      <c r="D321" s="6">
        <v>42</v>
      </c>
      <c r="E321" s="6">
        <f t="shared" si="19"/>
        <v>58</v>
      </c>
      <c r="F321" s="6"/>
      <c r="G321" s="6"/>
      <c r="H321" s="6"/>
      <c r="I321" s="6"/>
      <c r="J321" s="6"/>
      <c r="K321" s="6"/>
      <c r="L321" s="6"/>
      <c r="M321" s="6"/>
      <c r="N321" s="6"/>
    </row>
    <row r="322" spans="2:14" x14ac:dyDescent="0.25">
      <c r="B322" s="27" t="s">
        <v>9</v>
      </c>
      <c r="C322" s="6">
        <v>7</v>
      </c>
      <c r="D322" s="6">
        <v>33</v>
      </c>
      <c r="E322" s="6">
        <f t="shared" si="19"/>
        <v>40</v>
      </c>
      <c r="F322" s="6"/>
      <c r="G322" s="6"/>
      <c r="H322" s="6"/>
      <c r="I322" s="6"/>
      <c r="J322" s="6"/>
      <c r="K322" s="6"/>
      <c r="L322" s="6"/>
      <c r="M322" s="6"/>
      <c r="N322" s="6"/>
    </row>
    <row r="323" spans="2:14" x14ac:dyDescent="0.25">
      <c r="B323" s="27" t="s">
        <v>33</v>
      </c>
      <c r="C323" s="6">
        <v>19</v>
      </c>
      <c r="D323" s="6">
        <v>6</v>
      </c>
      <c r="E323" s="6">
        <f t="shared" si="19"/>
        <v>25</v>
      </c>
      <c r="F323" s="6"/>
      <c r="G323" s="6"/>
      <c r="H323" s="6"/>
      <c r="I323" s="6"/>
      <c r="J323" s="6"/>
      <c r="K323" s="6"/>
      <c r="L323" s="6"/>
      <c r="M323" s="6"/>
      <c r="N323" s="6"/>
    </row>
    <row r="324" spans="2:14" x14ac:dyDescent="0.25">
      <c r="B324" s="27" t="s">
        <v>10</v>
      </c>
      <c r="C324" s="6">
        <v>1</v>
      </c>
      <c r="D324" s="6"/>
      <c r="E324" s="6">
        <f t="shared" si="19"/>
        <v>1</v>
      </c>
      <c r="F324" s="6"/>
      <c r="G324" s="6"/>
      <c r="H324" s="6"/>
      <c r="I324" s="6"/>
      <c r="J324" s="6"/>
      <c r="K324" s="6"/>
      <c r="L324" s="6"/>
      <c r="M324" s="6"/>
      <c r="N324" s="6"/>
    </row>
    <row r="325" spans="2:14" x14ac:dyDescent="0.25">
      <c r="B325" s="27" t="s">
        <v>12</v>
      </c>
      <c r="C325" s="6">
        <v>19</v>
      </c>
      <c r="D325" s="6">
        <v>4</v>
      </c>
      <c r="E325" s="6">
        <f t="shared" si="19"/>
        <v>23</v>
      </c>
      <c r="G325" s="6"/>
      <c r="H325" s="6"/>
      <c r="I325" s="6"/>
      <c r="J325" s="6"/>
      <c r="K325" s="6"/>
      <c r="L325" s="6"/>
      <c r="M325" s="6"/>
      <c r="N325" s="6"/>
    </row>
    <row r="326" spans="2:14" x14ac:dyDescent="0.25">
      <c r="B326" s="1" t="s">
        <v>30</v>
      </c>
      <c r="C326" s="6">
        <f>SUM(C312:C325)</f>
        <v>344</v>
      </c>
      <c r="D326" s="6">
        <f>SUM(D312:D325)</f>
        <v>203</v>
      </c>
      <c r="E326" s="6">
        <f t="shared" si="19"/>
        <v>547</v>
      </c>
      <c r="G326" s="6">
        <f>SUM(G312:G325)</f>
        <v>1639</v>
      </c>
      <c r="H326" s="6"/>
      <c r="I326" s="6"/>
      <c r="J326" s="6"/>
      <c r="K326" s="6"/>
      <c r="L326" s="6"/>
      <c r="M326" s="6"/>
      <c r="N326" s="6"/>
    </row>
    <row r="327" spans="2:14" x14ac:dyDescent="0.25">
      <c r="B327" s="6"/>
      <c r="C327" s="6"/>
      <c r="D327" s="6"/>
      <c r="E327" s="6">
        <f t="shared" si="19"/>
        <v>0</v>
      </c>
      <c r="G327" s="6"/>
      <c r="H327" s="6"/>
      <c r="I327" s="6"/>
      <c r="J327" s="6"/>
      <c r="K327" s="6"/>
      <c r="L327" s="6"/>
      <c r="M327" s="6"/>
      <c r="N327" s="6"/>
    </row>
    <row r="328" spans="2:14" x14ac:dyDescent="0.25">
      <c r="B328" s="27" t="s">
        <v>13</v>
      </c>
      <c r="C328" s="6">
        <v>5</v>
      </c>
      <c r="D328" s="6">
        <v>4</v>
      </c>
      <c r="E328" s="6">
        <f t="shared" si="19"/>
        <v>9</v>
      </c>
      <c r="G328" s="6"/>
      <c r="H328" s="6"/>
      <c r="I328" s="6"/>
      <c r="J328" s="6"/>
      <c r="K328" s="6"/>
      <c r="L328" s="6"/>
      <c r="M328" s="6"/>
      <c r="N328" s="6"/>
    </row>
    <row r="329" spans="2:14" x14ac:dyDescent="0.25">
      <c r="B329" s="27" t="s">
        <v>34</v>
      </c>
      <c r="C329" s="6"/>
      <c r="D329" s="6">
        <v>1</v>
      </c>
      <c r="E329" s="6">
        <f t="shared" si="19"/>
        <v>1</v>
      </c>
      <c r="G329" s="6"/>
      <c r="H329" s="6"/>
      <c r="I329" s="6"/>
      <c r="J329" s="6"/>
      <c r="K329" s="6"/>
      <c r="L329" s="6"/>
      <c r="M329" s="6"/>
      <c r="N329" s="6"/>
    </row>
    <row r="330" spans="2:14" x14ac:dyDescent="0.25">
      <c r="B330" s="27" t="s">
        <v>89</v>
      </c>
      <c r="C330" s="6">
        <v>29</v>
      </c>
      <c r="D330" s="7" t="s">
        <v>184</v>
      </c>
      <c r="E330" s="6">
        <f t="shared" si="19"/>
        <v>29</v>
      </c>
      <c r="G330" s="6"/>
      <c r="H330" s="6"/>
      <c r="I330" s="6"/>
      <c r="J330" s="6"/>
      <c r="K330" s="6"/>
      <c r="L330" s="6"/>
      <c r="M330" s="6"/>
      <c r="N330" s="6"/>
    </row>
    <row r="331" spans="2:14" x14ac:dyDescent="0.25">
      <c r="B331" s="27" t="s">
        <v>255</v>
      </c>
      <c r="C331" s="6">
        <v>1000</v>
      </c>
      <c r="D331" s="6"/>
      <c r="E331" s="6">
        <f t="shared" si="19"/>
        <v>1000</v>
      </c>
      <c r="G331" s="6"/>
      <c r="H331" s="6"/>
      <c r="I331" s="6"/>
      <c r="J331" s="6"/>
      <c r="K331" s="6"/>
      <c r="L331" s="6"/>
      <c r="M331" s="6"/>
      <c r="N331" s="6"/>
    </row>
    <row r="332" spans="2:14" x14ac:dyDescent="0.25">
      <c r="B332" s="27" t="s">
        <v>15</v>
      </c>
      <c r="C332" s="6">
        <v>1</v>
      </c>
      <c r="D332" s="6"/>
      <c r="E332" s="6">
        <f t="shared" si="19"/>
        <v>1</v>
      </c>
      <c r="G332" s="6"/>
      <c r="H332" s="6"/>
      <c r="I332" s="6"/>
      <c r="J332" s="6"/>
      <c r="K332" s="6"/>
      <c r="L332" s="6"/>
      <c r="M332" s="6"/>
      <c r="N332" s="6"/>
    </row>
    <row r="333" spans="2:14" x14ac:dyDescent="0.25">
      <c r="B333" s="27" t="s">
        <v>14</v>
      </c>
      <c r="C333" s="6">
        <v>8</v>
      </c>
      <c r="D333" s="6">
        <v>15</v>
      </c>
      <c r="E333" s="6">
        <f t="shared" si="19"/>
        <v>23</v>
      </c>
      <c r="G333" s="6"/>
      <c r="H333" s="6"/>
      <c r="I333" s="6"/>
      <c r="J333" s="6"/>
      <c r="K333" s="6"/>
      <c r="L333" s="6"/>
      <c r="M333" s="6"/>
      <c r="N333" s="6"/>
    </row>
    <row r="334" spans="2:14" x14ac:dyDescent="0.25">
      <c r="B334" s="27" t="s">
        <v>24</v>
      </c>
      <c r="C334" s="51">
        <v>600</v>
      </c>
      <c r="D334" s="7" t="s">
        <v>184</v>
      </c>
      <c r="E334" s="6">
        <f t="shared" si="19"/>
        <v>600</v>
      </c>
      <c r="G334" s="6"/>
      <c r="H334" s="6"/>
      <c r="I334" s="6"/>
      <c r="J334" s="6"/>
      <c r="K334" s="6"/>
      <c r="L334" s="6"/>
      <c r="M334" s="6"/>
      <c r="N334" s="6"/>
    </row>
    <row r="335" spans="2:14" x14ac:dyDescent="0.25">
      <c r="B335" s="27" t="s">
        <v>25</v>
      </c>
      <c r="C335" s="51">
        <v>123</v>
      </c>
      <c r="D335" s="6"/>
      <c r="E335" s="6">
        <f t="shared" si="19"/>
        <v>123</v>
      </c>
      <c r="G335" s="6">
        <v>22</v>
      </c>
      <c r="H335" s="6"/>
      <c r="I335" s="6"/>
      <c r="J335" s="6"/>
      <c r="K335" s="6"/>
      <c r="L335" s="6"/>
      <c r="M335" s="6"/>
      <c r="N335" s="6"/>
    </row>
    <row r="336" spans="2:14" x14ac:dyDescent="0.25">
      <c r="B336" s="27" t="s">
        <v>17</v>
      </c>
      <c r="C336" s="51">
        <v>152</v>
      </c>
      <c r="D336" s="7" t="s">
        <v>184</v>
      </c>
      <c r="E336" s="6">
        <f t="shared" si="19"/>
        <v>152</v>
      </c>
      <c r="G336" s="6">
        <v>58</v>
      </c>
      <c r="H336" s="6"/>
      <c r="I336" s="6"/>
      <c r="J336" s="6"/>
      <c r="K336" s="6"/>
      <c r="L336" s="6"/>
      <c r="M336" s="6"/>
      <c r="N336" s="6"/>
    </row>
    <row r="337" spans="2:15" x14ac:dyDescent="0.25">
      <c r="B337" s="27" t="s">
        <v>224</v>
      </c>
      <c r="C337" s="51"/>
      <c r="D337" s="7"/>
      <c r="E337" s="6">
        <f t="shared" si="19"/>
        <v>0</v>
      </c>
      <c r="G337" s="6">
        <v>4</v>
      </c>
      <c r="H337" s="6"/>
      <c r="I337" s="6"/>
      <c r="J337" s="6"/>
      <c r="K337" s="6"/>
      <c r="L337" s="6"/>
      <c r="M337" s="6"/>
      <c r="N337" s="6"/>
    </row>
    <row r="338" spans="2:15" x14ac:dyDescent="0.25">
      <c r="B338" s="27" t="s">
        <v>18</v>
      </c>
      <c r="C338" s="6">
        <v>3</v>
      </c>
      <c r="D338" s="6">
        <v>6</v>
      </c>
      <c r="E338" s="6">
        <f t="shared" si="19"/>
        <v>9</v>
      </c>
      <c r="G338" s="6"/>
      <c r="H338" s="6"/>
      <c r="I338" s="6"/>
      <c r="J338" s="6"/>
      <c r="K338" s="6"/>
      <c r="L338" s="6"/>
      <c r="M338" s="6"/>
      <c r="N338" s="6"/>
    </row>
    <row r="339" spans="2:15" x14ac:dyDescent="0.25">
      <c r="B339" s="27" t="s">
        <v>113</v>
      </c>
      <c r="C339" s="51">
        <v>1</v>
      </c>
      <c r="D339" s="6"/>
      <c r="E339" s="6">
        <f t="shared" si="19"/>
        <v>1</v>
      </c>
      <c r="F339" s="6"/>
      <c r="G339" s="6"/>
      <c r="H339" s="6"/>
      <c r="I339" s="6"/>
      <c r="J339" s="6"/>
      <c r="K339" s="6"/>
      <c r="L339" s="6"/>
      <c r="M339" s="6"/>
      <c r="N339" s="6"/>
      <c r="O339" s="6"/>
    </row>
    <row r="340" spans="2:15" x14ac:dyDescent="0.25">
      <c r="B340" s="27" t="s">
        <v>19</v>
      </c>
      <c r="C340" s="6">
        <v>54</v>
      </c>
      <c r="D340" s="6">
        <v>14</v>
      </c>
      <c r="E340" s="6">
        <f t="shared" si="19"/>
        <v>68</v>
      </c>
      <c r="G340" s="6"/>
      <c r="H340" s="6"/>
      <c r="I340" s="6"/>
      <c r="J340" s="6"/>
      <c r="K340" s="6"/>
      <c r="L340" s="6"/>
      <c r="M340" s="6"/>
      <c r="N340" s="6"/>
    </row>
    <row r="341" spans="2:15" x14ac:dyDescent="0.25">
      <c r="B341" s="27" t="s">
        <v>41</v>
      </c>
      <c r="C341" s="6"/>
      <c r="D341" s="6"/>
      <c r="E341" s="6">
        <f t="shared" si="19"/>
        <v>0</v>
      </c>
      <c r="G341" s="6"/>
      <c r="H341" s="6"/>
      <c r="I341" s="6"/>
      <c r="J341" s="6"/>
      <c r="K341" s="6"/>
      <c r="L341" s="6"/>
      <c r="M341" s="6"/>
      <c r="N341" s="6"/>
    </row>
    <row r="342" spans="2:15" x14ac:dyDescent="0.25">
      <c r="B342" s="27" t="s">
        <v>20</v>
      </c>
      <c r="C342" s="6">
        <v>10</v>
      </c>
      <c r="D342" s="6">
        <v>4</v>
      </c>
      <c r="E342" s="6">
        <f t="shared" si="19"/>
        <v>14</v>
      </c>
      <c r="G342" s="6">
        <v>1</v>
      </c>
      <c r="H342" s="6"/>
      <c r="I342" s="6"/>
      <c r="J342" s="6"/>
      <c r="K342" s="6"/>
      <c r="L342" s="6"/>
      <c r="M342" s="6"/>
      <c r="N342" s="6"/>
    </row>
    <row r="343" spans="2:15" x14ac:dyDescent="0.25">
      <c r="B343" s="27" t="s">
        <v>26</v>
      </c>
      <c r="C343" s="51">
        <v>40</v>
      </c>
      <c r="D343" s="7" t="s">
        <v>184</v>
      </c>
      <c r="E343" s="6">
        <f t="shared" si="19"/>
        <v>40</v>
      </c>
      <c r="G343" s="6">
        <v>109</v>
      </c>
      <c r="H343" s="6"/>
      <c r="I343" s="6"/>
      <c r="J343" s="6"/>
      <c r="K343" s="6"/>
      <c r="L343" s="6"/>
      <c r="M343" s="6"/>
      <c r="N343" s="6"/>
    </row>
    <row r="344" spans="2:15" x14ac:dyDescent="0.25">
      <c r="B344" s="27" t="s">
        <v>78</v>
      </c>
      <c r="C344" s="51"/>
      <c r="D344" s="7"/>
      <c r="E344" s="6">
        <f t="shared" si="19"/>
        <v>0</v>
      </c>
      <c r="G344" s="6">
        <v>1</v>
      </c>
      <c r="H344" s="6"/>
      <c r="I344" s="6"/>
      <c r="J344" s="6"/>
      <c r="K344" s="6"/>
      <c r="L344" s="6"/>
      <c r="M344" s="6"/>
      <c r="N344" s="6"/>
    </row>
    <row r="345" spans="2:15" x14ac:dyDescent="0.25">
      <c r="B345" s="27" t="s">
        <v>133</v>
      </c>
      <c r="C345" s="6"/>
      <c r="D345" s="6"/>
      <c r="E345" s="6">
        <f t="shared" si="19"/>
        <v>0</v>
      </c>
      <c r="G345" s="6"/>
      <c r="H345" s="6"/>
      <c r="I345" s="6"/>
      <c r="J345" s="6"/>
      <c r="K345" s="6"/>
      <c r="L345" s="6"/>
      <c r="M345" s="6"/>
      <c r="N345" s="6"/>
    </row>
    <row r="346" spans="2:15" x14ac:dyDescent="0.25">
      <c r="B346" s="27" t="s">
        <v>134</v>
      </c>
      <c r="C346" s="6"/>
      <c r="D346" s="6"/>
      <c r="E346" s="6">
        <f t="shared" si="19"/>
        <v>0</v>
      </c>
      <c r="G346" s="6"/>
      <c r="H346" s="6"/>
      <c r="I346" s="6"/>
      <c r="J346" s="6"/>
      <c r="K346" s="6"/>
      <c r="L346" s="6"/>
      <c r="M346" s="6"/>
      <c r="N346" s="6"/>
    </row>
    <row r="347" spans="2:15" x14ac:dyDescent="0.25">
      <c r="B347" s="27" t="s">
        <v>124</v>
      </c>
      <c r="C347" s="6">
        <v>3</v>
      </c>
      <c r="D347" s="6"/>
      <c r="E347" s="6">
        <f t="shared" si="19"/>
        <v>3</v>
      </c>
      <c r="G347" s="6"/>
      <c r="H347" s="6"/>
      <c r="I347" s="6"/>
      <c r="J347" s="6"/>
      <c r="K347" s="6"/>
      <c r="L347" s="6"/>
      <c r="M347" s="6"/>
      <c r="N347" s="6"/>
    </row>
    <row r="348" spans="2:15" x14ac:dyDescent="0.25">
      <c r="B348" s="1" t="s">
        <v>30</v>
      </c>
      <c r="C348" s="6">
        <f>SUM(C328:C347)</f>
        <v>2029</v>
      </c>
      <c r="D348" s="6">
        <f>SUM(D328:D347)</f>
        <v>44</v>
      </c>
      <c r="E348" s="6">
        <f t="shared" si="19"/>
        <v>2073</v>
      </c>
      <c r="F348" s="20"/>
      <c r="G348" s="6">
        <f>SUM(G328:G347)</f>
        <v>195</v>
      </c>
      <c r="H348" s="6"/>
      <c r="I348" s="6"/>
      <c r="J348" s="6"/>
      <c r="K348" s="6"/>
      <c r="L348" s="6"/>
      <c r="M348" s="6"/>
      <c r="N348" s="6"/>
    </row>
    <row r="349" spans="2:15" x14ac:dyDescent="0.25">
      <c r="B349" s="1" t="s">
        <v>35</v>
      </c>
      <c r="C349" s="6">
        <v>2373</v>
      </c>
      <c r="D349" s="6">
        <f>D348+D326</f>
        <v>247</v>
      </c>
      <c r="E349" s="6">
        <f t="shared" si="19"/>
        <v>2620</v>
      </c>
      <c r="G349" s="20">
        <f>G348+G326</f>
        <v>1834</v>
      </c>
      <c r="H349" s="6"/>
      <c r="I349" s="6"/>
      <c r="J349" s="6"/>
      <c r="K349" s="6"/>
      <c r="L349" s="6"/>
      <c r="M349" s="6"/>
      <c r="N349" s="6"/>
    </row>
    <row r="350" spans="2:15" x14ac:dyDescent="0.25">
      <c r="B350" s="1"/>
      <c r="C350" s="6"/>
      <c r="D350" s="6"/>
      <c r="E350" s="6"/>
      <c r="F350" s="6"/>
      <c r="G350" s="6"/>
      <c r="H350" s="6"/>
      <c r="I350" s="6"/>
      <c r="J350" s="6"/>
      <c r="K350" s="6"/>
      <c r="L350" s="6"/>
      <c r="M350" s="6"/>
      <c r="N350" s="6"/>
    </row>
    <row r="351" spans="2:15" x14ac:dyDescent="0.25">
      <c r="B351" s="6" t="s">
        <v>75</v>
      </c>
      <c r="C351" s="6" t="s">
        <v>265</v>
      </c>
      <c r="D351" s="6"/>
      <c r="E351" s="6"/>
      <c r="F351" s="6"/>
      <c r="G351" s="6"/>
      <c r="H351" s="6"/>
      <c r="I351" s="6"/>
      <c r="J351" s="6"/>
      <c r="K351" s="6"/>
      <c r="L351" s="6"/>
      <c r="M351" s="6"/>
      <c r="N351" s="6"/>
    </row>
    <row r="352" spans="2:15" ht="15.75" x14ac:dyDescent="0.25">
      <c r="C352" s="6" t="s">
        <v>264</v>
      </c>
      <c r="D352" s="6"/>
      <c r="E352" s="32"/>
      <c r="F352" s="6"/>
      <c r="G352" s="6"/>
      <c r="I352" s="6"/>
      <c r="J352" s="6"/>
      <c r="K352" s="6"/>
      <c r="L352" s="6"/>
      <c r="M352" s="6"/>
      <c r="N352" s="6"/>
    </row>
    <row r="353" spans="3:14" ht="15.75" x14ac:dyDescent="0.25">
      <c r="C353" s="6" t="s">
        <v>263</v>
      </c>
      <c r="D353" s="6"/>
      <c r="E353" s="32"/>
      <c r="F353" s="6"/>
      <c r="G353" s="6"/>
      <c r="H353" s="6"/>
      <c r="I353" s="6"/>
      <c r="J353" s="6"/>
      <c r="K353" s="6"/>
      <c r="L353" s="6"/>
      <c r="M353" s="6"/>
      <c r="N353" s="6"/>
    </row>
    <row r="354" spans="3:14" x14ac:dyDescent="0.25">
      <c r="J354" s="6"/>
      <c r="K354" s="6"/>
      <c r="L354" s="6"/>
      <c r="M354" s="6"/>
      <c r="N354" s="6"/>
    </row>
    <row r="355" spans="3:14" x14ac:dyDescent="0.25">
      <c r="J355" s="6"/>
      <c r="K355" s="6"/>
      <c r="L355" s="6"/>
      <c r="M355" s="6"/>
      <c r="N355" s="6"/>
    </row>
    <row r="356" spans="3:14" x14ac:dyDescent="0.25">
      <c r="J356" s="6"/>
      <c r="K356" s="6"/>
      <c r="L356" s="6"/>
      <c r="M356" s="6"/>
      <c r="N356" s="6"/>
    </row>
    <row r="357" spans="3:14" x14ac:dyDescent="0.25">
      <c r="J357" s="6"/>
      <c r="K357" s="6"/>
      <c r="L357" s="6"/>
      <c r="M357" s="6"/>
      <c r="N357" s="6"/>
    </row>
    <row r="358" spans="3:14" x14ac:dyDescent="0.25">
      <c r="J358" s="6"/>
      <c r="K358" s="6"/>
      <c r="L358" s="6"/>
      <c r="M358" s="6"/>
      <c r="N358" s="6"/>
    </row>
    <row r="359" spans="3:14" x14ac:dyDescent="0.25">
      <c r="J359" s="6"/>
      <c r="N359" s="6"/>
    </row>
    <row r="360" spans="3:14" x14ac:dyDescent="0.25">
      <c r="J360" s="6"/>
      <c r="N360" s="6"/>
    </row>
    <row r="361" spans="3:14" x14ac:dyDescent="0.25">
      <c r="J361" s="6"/>
      <c r="K361" s="6"/>
      <c r="L361" s="6"/>
      <c r="M361" s="6"/>
      <c r="N361" s="6"/>
    </row>
    <row r="362" spans="3:14" x14ac:dyDescent="0.25">
      <c r="J362" s="6"/>
      <c r="K362" s="6"/>
      <c r="L362" s="6"/>
      <c r="M362" s="6"/>
      <c r="N362" s="6"/>
    </row>
    <row r="363" spans="3:14" x14ac:dyDescent="0.25">
      <c r="J363" s="6"/>
      <c r="K363" s="6"/>
      <c r="L363" s="6"/>
      <c r="M363" s="6"/>
      <c r="N363" s="6"/>
    </row>
    <row r="364" spans="3:14" x14ac:dyDescent="0.25">
      <c r="L364" s="6"/>
      <c r="M364" s="6"/>
      <c r="N364" s="6"/>
    </row>
    <row r="365" spans="3:14" x14ac:dyDescent="0.25">
      <c r="L365" s="6"/>
      <c r="M365" s="6"/>
      <c r="N365" s="6"/>
    </row>
    <row r="366" spans="3:14" x14ac:dyDescent="0.25">
      <c r="J366" s="6"/>
      <c r="K366" s="6"/>
      <c r="L366" s="6"/>
      <c r="M366" s="6"/>
      <c r="N366" s="6"/>
    </row>
    <row r="367" spans="3:14" x14ac:dyDescent="0.25">
      <c r="J367" s="6"/>
      <c r="K367" s="6"/>
      <c r="L367" s="6"/>
      <c r="M367" s="6"/>
      <c r="N367" s="6"/>
    </row>
    <row r="368" spans="3:14" x14ac:dyDescent="0.25">
      <c r="J368" s="6"/>
      <c r="K368" s="6"/>
      <c r="L368" s="6"/>
      <c r="M368" s="6"/>
      <c r="N368" s="6"/>
    </row>
    <row r="369" spans="10:14" x14ac:dyDescent="0.25">
      <c r="J369" s="6"/>
      <c r="K369" s="6"/>
      <c r="L369" s="6"/>
      <c r="M369" s="6"/>
      <c r="N369" s="6"/>
    </row>
    <row r="370" spans="10:14" x14ac:dyDescent="0.25">
      <c r="J370" s="6"/>
      <c r="K370" s="6"/>
      <c r="L370" s="6"/>
      <c r="M370" s="6"/>
      <c r="N370" s="6"/>
    </row>
    <row r="371" spans="10:14" x14ac:dyDescent="0.25">
      <c r="J371" s="6"/>
      <c r="K371" s="6"/>
      <c r="L371" s="6"/>
      <c r="M371" s="6"/>
      <c r="N371" s="6"/>
    </row>
    <row r="372" spans="10:14" x14ac:dyDescent="0.25">
      <c r="J372" s="6"/>
      <c r="K372" s="6"/>
      <c r="L372" s="6"/>
      <c r="M372" s="6"/>
      <c r="N372" s="6"/>
    </row>
    <row r="373" spans="10:14" x14ac:dyDescent="0.25">
      <c r="J373" s="6"/>
      <c r="K373" s="6"/>
      <c r="L373" s="6"/>
      <c r="M373" s="6"/>
      <c r="N373" s="6"/>
    </row>
    <row r="374" spans="10:14" x14ac:dyDescent="0.25">
      <c r="J374" s="6"/>
      <c r="K374" s="6"/>
      <c r="L374" s="6"/>
      <c r="M374" s="6"/>
      <c r="N374" s="6"/>
    </row>
    <row r="375" spans="10:14" x14ac:dyDescent="0.25">
      <c r="J375" s="6"/>
      <c r="K375" s="6"/>
      <c r="L375" s="6"/>
      <c r="M375" s="6"/>
      <c r="N375" s="6"/>
    </row>
    <row r="376" spans="10:14" x14ac:dyDescent="0.25">
      <c r="J376" s="6"/>
      <c r="K376" s="6"/>
      <c r="L376" s="6"/>
      <c r="M376" s="6"/>
      <c r="N376" s="6"/>
    </row>
    <row r="377" spans="10:14" x14ac:dyDescent="0.25">
      <c r="J377" s="6"/>
      <c r="K377" s="6"/>
      <c r="L377" s="6"/>
      <c r="M377" s="6"/>
      <c r="N377" s="6"/>
    </row>
    <row r="378" spans="10:14" x14ac:dyDescent="0.25">
      <c r="J378" s="6"/>
      <c r="K378" s="6"/>
      <c r="L378" s="6"/>
      <c r="M378" s="6"/>
      <c r="N378" s="6"/>
    </row>
    <row r="379" spans="10:14" x14ac:dyDescent="0.25">
      <c r="J379" s="6"/>
      <c r="K379" s="6"/>
      <c r="L379" s="6"/>
      <c r="M379" s="6"/>
      <c r="N379" s="6"/>
    </row>
    <row r="380" spans="10:14" x14ac:dyDescent="0.25">
      <c r="J380" s="6"/>
      <c r="K380" s="6"/>
      <c r="L380" s="6"/>
      <c r="M380" s="6"/>
      <c r="N380" s="6"/>
    </row>
    <row r="381" spans="10:14" x14ac:dyDescent="0.25">
      <c r="J381" s="6"/>
      <c r="K381" s="6"/>
      <c r="L381" s="6"/>
      <c r="M381" s="6"/>
      <c r="N381" s="6"/>
    </row>
    <row r="382" spans="10:14" x14ac:dyDescent="0.25">
      <c r="J382" s="6"/>
      <c r="K382" s="6"/>
      <c r="L382" s="6"/>
      <c r="M382" s="6"/>
      <c r="N382" s="6"/>
    </row>
    <row r="383" spans="10:14" x14ac:dyDescent="0.25">
      <c r="J383" s="6"/>
      <c r="K383" s="6"/>
      <c r="L383" s="6"/>
      <c r="M383" s="6"/>
      <c r="N383" s="6"/>
    </row>
    <row r="384" spans="10:14" x14ac:dyDescent="0.25">
      <c r="J384" s="6"/>
      <c r="K384" s="6"/>
      <c r="L384" s="6"/>
      <c r="M384" s="6"/>
      <c r="N384" s="6"/>
    </row>
    <row r="385" spans="10:14" x14ac:dyDescent="0.25">
      <c r="J385" s="6"/>
      <c r="K385" s="6"/>
      <c r="L385" s="6"/>
      <c r="M385" s="6"/>
      <c r="N385" s="6"/>
    </row>
    <row r="386" spans="10:14" x14ac:dyDescent="0.25">
      <c r="J386" s="6"/>
      <c r="K386" s="6"/>
      <c r="L386" s="6"/>
      <c r="M386" s="6"/>
      <c r="N386" s="6"/>
    </row>
    <row r="387" spans="10:14" x14ac:dyDescent="0.25">
      <c r="J387" s="6"/>
      <c r="K387" s="6"/>
      <c r="L387" s="6"/>
      <c r="M387" s="6"/>
      <c r="N387" s="6"/>
    </row>
    <row r="388" spans="10:14" x14ac:dyDescent="0.25">
      <c r="J388" s="6"/>
      <c r="K388" s="6"/>
      <c r="L388" s="6"/>
      <c r="M388" s="6"/>
      <c r="N388" s="6"/>
    </row>
    <row r="389" spans="10:14" x14ac:dyDescent="0.25">
      <c r="J389" s="6"/>
      <c r="K389" s="6"/>
      <c r="L389" s="6"/>
      <c r="M389" s="6"/>
      <c r="N389" s="6"/>
    </row>
    <row r="390" spans="10:14" x14ac:dyDescent="0.25">
      <c r="J390" s="6"/>
      <c r="K390" s="6"/>
      <c r="L390" s="6"/>
      <c r="M390" s="6"/>
      <c r="N390" s="6"/>
    </row>
    <row r="391" spans="10:14" x14ac:dyDescent="0.25">
      <c r="J391" s="6"/>
      <c r="K391" s="6"/>
      <c r="L391" s="6"/>
      <c r="M391" s="6"/>
      <c r="N391" s="6"/>
    </row>
    <row r="392" spans="10:14" x14ac:dyDescent="0.25">
      <c r="J392" s="6"/>
      <c r="K392" s="6"/>
      <c r="L392" s="6"/>
      <c r="M392" s="6"/>
      <c r="N392" s="6"/>
    </row>
    <row r="393" spans="10:14" x14ac:dyDescent="0.25">
      <c r="J393" s="6"/>
      <c r="K393" s="6"/>
      <c r="L393" s="6"/>
      <c r="M393" s="6"/>
      <c r="N393" s="6"/>
    </row>
    <row r="394" spans="10:14" x14ac:dyDescent="0.25">
      <c r="J394" s="6"/>
      <c r="K394" s="6"/>
      <c r="L394" s="6"/>
      <c r="M394" s="6"/>
      <c r="N394" s="6"/>
    </row>
    <row r="395" spans="10:14" x14ac:dyDescent="0.25">
      <c r="J395" s="6"/>
      <c r="K395" s="6"/>
      <c r="L395" s="6"/>
      <c r="M395" s="6"/>
      <c r="N395" s="6"/>
    </row>
    <row r="396" spans="10:14" x14ac:dyDescent="0.25">
      <c r="J396" s="6"/>
      <c r="K396" s="6"/>
      <c r="L396" s="6"/>
      <c r="M396" s="6"/>
      <c r="N396" s="6"/>
    </row>
    <row r="397" spans="10:14" x14ac:dyDescent="0.25">
      <c r="J397" s="6"/>
      <c r="K397" s="6"/>
      <c r="L397" s="6"/>
      <c r="M397" s="6"/>
      <c r="N397" s="6"/>
    </row>
    <row r="398" spans="10:14" x14ac:dyDescent="0.25">
      <c r="J398" s="6"/>
      <c r="K398" s="6"/>
      <c r="L398" s="6"/>
      <c r="M398" s="6"/>
      <c r="N398" s="6"/>
    </row>
    <row r="399" spans="10:14" x14ac:dyDescent="0.25">
      <c r="J399" s="6"/>
      <c r="K399" s="6"/>
      <c r="L399" s="6"/>
      <c r="M399" s="6"/>
      <c r="N399" s="6"/>
    </row>
    <row r="400" spans="10:14" x14ac:dyDescent="0.25">
      <c r="J400" s="6"/>
      <c r="K400" s="6"/>
      <c r="L400" s="6"/>
      <c r="M400" s="6"/>
      <c r="N400" s="6"/>
    </row>
    <row r="401" spans="10:14" x14ac:dyDescent="0.25">
      <c r="J401" s="6"/>
      <c r="K401" s="6"/>
      <c r="L401" s="6"/>
      <c r="M401" s="6"/>
      <c r="N401" s="6"/>
    </row>
    <row r="402" spans="10:14" x14ac:dyDescent="0.25">
      <c r="J402" s="6"/>
      <c r="K402" s="6"/>
      <c r="L402" s="6"/>
      <c r="M402" s="6"/>
      <c r="N402" s="6"/>
    </row>
    <row r="403" spans="10:14" x14ac:dyDescent="0.25">
      <c r="J403" s="6"/>
      <c r="K403" s="6"/>
      <c r="L403" s="6"/>
      <c r="M403" s="6"/>
      <c r="N403" s="6"/>
    </row>
    <row r="404" spans="10:14" x14ac:dyDescent="0.25">
      <c r="J404" s="6"/>
      <c r="K404" s="6"/>
      <c r="L404" s="6"/>
      <c r="M404" s="6"/>
      <c r="N404" s="6"/>
    </row>
    <row r="405" spans="10:14" x14ac:dyDescent="0.25">
      <c r="J405" s="6"/>
      <c r="K405" s="6"/>
      <c r="L405" s="6"/>
      <c r="M405" s="6"/>
      <c r="N405" s="6"/>
    </row>
    <row r="406" spans="10:14" x14ac:dyDescent="0.25">
      <c r="J406" s="6"/>
      <c r="K406" s="6"/>
      <c r="L406" s="6"/>
      <c r="M406" s="6"/>
      <c r="N406" s="6"/>
    </row>
    <row r="407" spans="10:14" x14ac:dyDescent="0.25">
      <c r="J407" s="6"/>
      <c r="K407" s="6"/>
      <c r="L407" s="6"/>
      <c r="M407" s="6"/>
      <c r="N407" s="6"/>
    </row>
    <row r="408" spans="10:14" x14ac:dyDescent="0.25">
      <c r="J408" s="6"/>
      <c r="K408" s="6"/>
      <c r="L408" s="6"/>
      <c r="M408" s="6"/>
      <c r="N408" s="6"/>
    </row>
    <row r="409" spans="10:14" x14ac:dyDescent="0.25">
      <c r="J409" s="6"/>
      <c r="K409" s="6"/>
      <c r="L409" s="6"/>
      <c r="M409" s="6"/>
      <c r="N409"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4BC9-C7A2-4CFD-85F5-895C4AF35CD1}">
  <dimension ref="A2:J71"/>
  <sheetViews>
    <sheetView zoomScale="159" zoomScaleNormal="159" workbookViewId="0">
      <selection activeCell="B72" sqref="B72"/>
    </sheetView>
  </sheetViews>
  <sheetFormatPr defaultRowHeight="15" x14ac:dyDescent="0.25"/>
  <cols>
    <col min="1" max="1" width="30.7109375" customWidth="1"/>
    <col min="2" max="12" width="10.7109375" customWidth="1"/>
  </cols>
  <sheetData>
    <row r="2" spans="1:8" x14ac:dyDescent="0.25">
      <c r="A2" s="1" t="s">
        <v>192</v>
      </c>
    </row>
    <row r="3" spans="1:8" x14ac:dyDescent="0.25">
      <c r="A3" s="13"/>
      <c r="B3" s="1" t="s">
        <v>47</v>
      </c>
    </row>
    <row r="4" spans="1:8" x14ac:dyDescent="0.25">
      <c r="A4" s="18" t="s">
        <v>193</v>
      </c>
      <c r="B4" s="15" t="s">
        <v>198</v>
      </c>
      <c r="C4" s="15" t="s">
        <v>199</v>
      </c>
      <c r="D4" s="15" t="s">
        <v>31</v>
      </c>
      <c r="G4" s="29"/>
      <c r="H4" s="29"/>
    </row>
    <row r="5" spans="1:8" x14ac:dyDescent="0.25">
      <c r="A5" s="13" t="s">
        <v>1</v>
      </c>
      <c r="B5" s="6">
        <v>940</v>
      </c>
      <c r="C5" s="6">
        <v>240</v>
      </c>
      <c r="D5" s="6">
        <v>1180</v>
      </c>
      <c r="G5" s="29"/>
      <c r="H5" s="29"/>
    </row>
    <row r="6" spans="1:8" x14ac:dyDescent="0.25">
      <c r="A6" s="13" t="s">
        <v>32</v>
      </c>
      <c r="B6" s="6">
        <v>1194.5</v>
      </c>
      <c r="C6" s="6">
        <v>436.5</v>
      </c>
      <c r="D6" s="6">
        <v>1631</v>
      </c>
    </row>
    <row r="7" spans="1:8" x14ac:dyDescent="0.25">
      <c r="A7" s="13" t="s">
        <v>42</v>
      </c>
      <c r="B7" s="6">
        <v>73</v>
      </c>
      <c r="C7" s="6">
        <v>9</v>
      </c>
      <c r="D7" s="6">
        <v>82</v>
      </c>
    </row>
    <row r="8" spans="1:8" x14ac:dyDescent="0.25">
      <c r="A8" s="13" t="s">
        <v>194</v>
      </c>
      <c r="B8" s="6">
        <v>831</v>
      </c>
      <c r="C8" s="6">
        <v>189.5</v>
      </c>
      <c r="D8" s="6">
        <v>1020.5</v>
      </c>
    </row>
    <row r="9" spans="1:8" x14ac:dyDescent="0.25">
      <c r="A9" s="13" t="s">
        <v>195</v>
      </c>
      <c r="B9" s="6">
        <v>455</v>
      </c>
      <c r="C9" s="6">
        <v>226</v>
      </c>
      <c r="D9" s="6">
        <v>681</v>
      </c>
    </row>
    <row r="10" spans="1:8" x14ac:dyDescent="0.25">
      <c r="A10" s="14" t="s">
        <v>137</v>
      </c>
      <c r="B10" s="19">
        <v>932.5</v>
      </c>
      <c r="C10" s="21">
        <v>270</v>
      </c>
      <c r="D10" s="19">
        <v>1202.5</v>
      </c>
    </row>
    <row r="11" spans="1:8" x14ac:dyDescent="0.25">
      <c r="A11" s="25" t="s">
        <v>31</v>
      </c>
      <c r="B11" s="6">
        <f>SUM(B5:B10)</f>
        <v>4426</v>
      </c>
      <c r="C11" s="20">
        <f>SUM(C5:C10)</f>
        <v>1371</v>
      </c>
      <c r="D11" s="6">
        <f>SUM(D5:D10)</f>
        <v>5797</v>
      </c>
    </row>
    <row r="12" spans="1:8" x14ac:dyDescent="0.25">
      <c r="A12" s="13"/>
      <c r="B12" s="6"/>
      <c r="C12" s="6"/>
      <c r="D12" s="6"/>
    </row>
    <row r="13" spans="1:8" x14ac:dyDescent="0.25">
      <c r="A13" s="13" t="s">
        <v>197</v>
      </c>
      <c r="B13" s="6">
        <v>266</v>
      </c>
      <c r="C13" s="6">
        <v>133</v>
      </c>
      <c r="D13">
        <v>399</v>
      </c>
    </row>
    <row r="16" spans="1:8" x14ac:dyDescent="0.25">
      <c r="A16" s="1" t="s">
        <v>201</v>
      </c>
      <c r="B16" s="6"/>
      <c r="C16" s="6"/>
      <c r="D16" s="6"/>
      <c r="E16" s="6"/>
      <c r="F16" s="6"/>
      <c r="H16" s="6"/>
    </row>
    <row r="17" spans="1:8" x14ac:dyDescent="0.25">
      <c r="B17" s="6"/>
      <c r="C17" s="6"/>
      <c r="D17" s="6"/>
      <c r="E17" s="6"/>
      <c r="F17" s="6"/>
      <c r="G17" s="6"/>
      <c r="H17" s="6"/>
    </row>
    <row r="18" spans="1:8" x14ac:dyDescent="0.25">
      <c r="H18" s="16"/>
    </row>
    <row r="19" spans="1:8" x14ac:dyDescent="0.25">
      <c r="A19" s="13"/>
      <c r="B19" s="161"/>
      <c r="C19" s="155"/>
      <c r="D19" s="1" t="s">
        <v>95</v>
      </c>
      <c r="E19" s="155" t="s">
        <v>97</v>
      </c>
      <c r="F19" s="155" t="s">
        <v>99</v>
      </c>
      <c r="G19" s="1" t="s">
        <v>268</v>
      </c>
      <c r="H19" s="16"/>
    </row>
    <row r="20" spans="1:8" x14ac:dyDescent="0.25">
      <c r="A20" s="18" t="s">
        <v>54</v>
      </c>
      <c r="B20" s="162" t="s">
        <v>1</v>
      </c>
      <c r="C20" s="68" t="s">
        <v>32</v>
      </c>
      <c r="D20" s="68" t="s">
        <v>58</v>
      </c>
      <c r="E20" s="68" t="s">
        <v>96</v>
      </c>
      <c r="F20" s="68" t="s">
        <v>98</v>
      </c>
      <c r="G20" s="68" t="s">
        <v>100</v>
      </c>
      <c r="H20" s="69" t="s">
        <v>31</v>
      </c>
    </row>
    <row r="21" spans="1:8" x14ac:dyDescent="0.25">
      <c r="A21" s="13" t="s">
        <v>56</v>
      </c>
      <c r="E21" s="5"/>
      <c r="F21" s="5"/>
      <c r="G21" s="5">
        <v>4</v>
      </c>
      <c r="H21" s="5">
        <f t="shared" ref="H21:H41" si="0">SUM(B21:G21)</f>
        <v>4</v>
      </c>
    </row>
    <row r="22" spans="1:8" x14ac:dyDescent="0.25">
      <c r="A22" s="13" t="s">
        <v>141</v>
      </c>
      <c r="E22" s="5"/>
      <c r="F22" s="5"/>
      <c r="G22" s="5">
        <v>2.5</v>
      </c>
      <c r="H22" s="5">
        <f t="shared" si="0"/>
        <v>2.5</v>
      </c>
    </row>
    <row r="23" spans="1:8" x14ac:dyDescent="0.25">
      <c r="A23" s="13" t="s">
        <v>6</v>
      </c>
      <c r="B23" s="5">
        <v>7.5</v>
      </c>
      <c r="C23" s="5">
        <v>94.5</v>
      </c>
      <c r="E23" s="5">
        <v>29</v>
      </c>
      <c r="F23" s="5"/>
      <c r="G23" s="5">
        <v>110.5</v>
      </c>
      <c r="H23" s="5">
        <f t="shared" si="0"/>
        <v>241.5</v>
      </c>
    </row>
    <row r="24" spans="1:8" x14ac:dyDescent="0.25">
      <c r="A24" s="13" t="s">
        <v>46</v>
      </c>
      <c r="B24" s="5"/>
      <c r="C24" s="5">
        <v>0.5</v>
      </c>
      <c r="D24" s="5">
        <v>4</v>
      </c>
      <c r="E24" s="5">
        <v>1.5</v>
      </c>
      <c r="F24" s="5"/>
      <c r="G24" s="5">
        <v>2.5</v>
      </c>
      <c r="H24" s="5">
        <f t="shared" si="0"/>
        <v>8.5</v>
      </c>
    </row>
    <row r="25" spans="1:8" x14ac:dyDescent="0.25">
      <c r="A25" s="13" t="s">
        <v>77</v>
      </c>
      <c r="E25" s="5">
        <v>25</v>
      </c>
      <c r="F25" s="5"/>
      <c r="G25" s="5">
        <v>10</v>
      </c>
      <c r="H25" s="5">
        <f t="shared" si="0"/>
        <v>35</v>
      </c>
    </row>
    <row r="26" spans="1:8" x14ac:dyDescent="0.25">
      <c r="A26" s="13" t="s">
        <v>66</v>
      </c>
      <c r="B26" s="5"/>
      <c r="C26" s="5"/>
      <c r="E26" s="5"/>
      <c r="F26" s="5"/>
      <c r="G26" s="5"/>
      <c r="H26" s="5">
        <f t="shared" si="0"/>
        <v>0</v>
      </c>
    </row>
    <row r="27" spans="1:8" x14ac:dyDescent="0.25">
      <c r="A27" s="13" t="s">
        <v>67</v>
      </c>
      <c r="B27" s="5"/>
      <c r="C27" s="5"/>
      <c r="E27" s="5"/>
      <c r="F27" s="5"/>
      <c r="G27" s="5"/>
      <c r="H27" s="5">
        <f t="shared" si="0"/>
        <v>0</v>
      </c>
    </row>
    <row r="28" spans="1:8" x14ac:dyDescent="0.25">
      <c r="A28" s="13" t="s">
        <v>7</v>
      </c>
      <c r="B28" s="5">
        <v>116</v>
      </c>
      <c r="C28" s="5">
        <v>120.5</v>
      </c>
      <c r="D28" s="5">
        <v>40</v>
      </c>
      <c r="E28" s="5">
        <v>191.5</v>
      </c>
      <c r="F28" s="5">
        <v>247</v>
      </c>
      <c r="G28" s="5">
        <v>246.5</v>
      </c>
      <c r="H28" s="5">
        <f t="shared" si="0"/>
        <v>961.5</v>
      </c>
    </row>
    <row r="29" spans="1:8" x14ac:dyDescent="0.25">
      <c r="A29" s="13" t="s">
        <v>22</v>
      </c>
      <c r="B29" s="5">
        <v>116.5</v>
      </c>
      <c r="C29" s="5">
        <v>40</v>
      </c>
      <c r="E29" s="5">
        <v>24</v>
      </c>
      <c r="F29" s="5">
        <v>87</v>
      </c>
      <c r="G29" s="5">
        <v>170</v>
      </c>
      <c r="H29" s="5">
        <f t="shared" si="0"/>
        <v>437.5</v>
      </c>
    </row>
    <row r="30" spans="1:8" x14ac:dyDescent="0.25">
      <c r="A30" s="13" t="s">
        <v>8</v>
      </c>
      <c r="B30" s="5">
        <v>1.5</v>
      </c>
      <c r="C30" s="5">
        <v>29.5</v>
      </c>
      <c r="E30" s="5">
        <v>34</v>
      </c>
      <c r="F30" s="5"/>
      <c r="G30" s="5">
        <v>85</v>
      </c>
      <c r="H30" s="5">
        <f t="shared" si="0"/>
        <v>150</v>
      </c>
    </row>
    <row r="31" spans="1:8" x14ac:dyDescent="0.25">
      <c r="A31" s="13" t="s">
        <v>39</v>
      </c>
      <c r="B31" s="5"/>
      <c r="C31" s="5">
        <v>11</v>
      </c>
      <c r="E31" s="5">
        <v>59.5</v>
      </c>
      <c r="F31" s="5">
        <v>106</v>
      </c>
      <c r="G31" s="5">
        <v>40</v>
      </c>
      <c r="H31" s="5">
        <f t="shared" si="0"/>
        <v>216.5</v>
      </c>
    </row>
    <row r="32" spans="1:8" x14ac:dyDescent="0.25">
      <c r="A32" s="13" t="s">
        <v>44</v>
      </c>
      <c r="B32" s="5">
        <v>38</v>
      </c>
      <c r="C32" s="5"/>
      <c r="E32" s="5">
        <v>25</v>
      </c>
      <c r="F32" s="5"/>
      <c r="G32" s="5">
        <v>7.5</v>
      </c>
      <c r="H32" s="5">
        <f t="shared" si="0"/>
        <v>70.5</v>
      </c>
    </row>
    <row r="33" spans="1:10" x14ac:dyDescent="0.25">
      <c r="A33" s="13" t="s">
        <v>37</v>
      </c>
      <c r="B33" s="5"/>
      <c r="C33" s="5"/>
      <c r="D33" s="5"/>
      <c r="E33" s="5">
        <v>0</v>
      </c>
      <c r="F33" s="5"/>
      <c r="G33" s="5">
        <v>0.5</v>
      </c>
      <c r="H33" s="5">
        <f t="shared" si="0"/>
        <v>0.5</v>
      </c>
    </row>
    <row r="34" spans="1:10" x14ac:dyDescent="0.25">
      <c r="A34" s="13" t="s">
        <v>9</v>
      </c>
      <c r="B34" s="5">
        <v>1.5</v>
      </c>
      <c r="C34" s="5">
        <v>15.5</v>
      </c>
      <c r="D34" s="5"/>
      <c r="E34" s="5">
        <v>4.5</v>
      </c>
      <c r="F34" s="5"/>
      <c r="G34" s="5">
        <v>19</v>
      </c>
      <c r="H34" s="5">
        <f t="shared" si="0"/>
        <v>40.5</v>
      </c>
    </row>
    <row r="35" spans="1:10" x14ac:dyDescent="0.25">
      <c r="A35" s="13" t="s">
        <v>33</v>
      </c>
      <c r="B35" s="5">
        <v>1</v>
      </c>
      <c r="C35" s="5">
        <v>28.5</v>
      </c>
      <c r="D35" s="5">
        <v>8</v>
      </c>
      <c r="E35" s="5">
        <v>14</v>
      </c>
      <c r="F35" s="5">
        <v>2</v>
      </c>
      <c r="G35" s="5">
        <v>2.5</v>
      </c>
      <c r="H35" s="5">
        <f t="shared" si="0"/>
        <v>56</v>
      </c>
    </row>
    <row r="36" spans="1:10" x14ac:dyDescent="0.25">
      <c r="A36" s="13" t="s">
        <v>10</v>
      </c>
      <c r="B36" s="5">
        <v>595</v>
      </c>
      <c r="C36" s="5">
        <v>709.5</v>
      </c>
      <c r="D36" s="5">
        <v>20</v>
      </c>
      <c r="E36" s="5">
        <v>106</v>
      </c>
      <c r="F36" s="5">
        <v>2</v>
      </c>
      <c r="G36" s="5">
        <v>199</v>
      </c>
      <c r="H36" s="5">
        <f t="shared" si="0"/>
        <v>1631.5</v>
      </c>
    </row>
    <row r="37" spans="1:10" x14ac:dyDescent="0.25">
      <c r="A37" s="13" t="s">
        <v>36</v>
      </c>
      <c r="B37" s="5"/>
      <c r="C37" s="5">
        <v>25</v>
      </c>
      <c r="E37" s="5">
        <v>6.5</v>
      </c>
      <c r="F37" s="5"/>
      <c r="G37" s="5">
        <v>24</v>
      </c>
      <c r="H37" s="5">
        <f t="shared" si="0"/>
        <v>55.5</v>
      </c>
    </row>
    <row r="38" spans="1:10" x14ac:dyDescent="0.25">
      <c r="A38" s="13" t="s">
        <v>11</v>
      </c>
      <c r="B38" s="5">
        <v>51.5</v>
      </c>
      <c r="C38" s="5">
        <v>80.5</v>
      </c>
      <c r="E38" s="5">
        <v>24.5</v>
      </c>
      <c r="F38" s="5">
        <v>8</v>
      </c>
      <c r="G38" s="5">
        <v>0.5</v>
      </c>
      <c r="H38" s="5">
        <f t="shared" si="0"/>
        <v>165</v>
      </c>
    </row>
    <row r="39" spans="1:10" x14ac:dyDescent="0.25">
      <c r="A39" s="13" t="s">
        <v>12</v>
      </c>
      <c r="B39" s="5">
        <v>0.5</v>
      </c>
      <c r="C39" s="5">
        <v>39.5</v>
      </c>
      <c r="D39" s="5">
        <v>1</v>
      </c>
      <c r="E39" s="5">
        <v>1.5</v>
      </c>
      <c r="F39" s="5">
        <v>3</v>
      </c>
      <c r="G39" s="5">
        <v>10.5</v>
      </c>
      <c r="H39" s="5">
        <f t="shared" si="0"/>
        <v>56</v>
      </c>
    </row>
    <row r="40" spans="1:10" x14ac:dyDescent="0.25">
      <c r="A40" s="14" t="s">
        <v>23</v>
      </c>
      <c r="B40" s="5">
        <v>11</v>
      </c>
      <c r="C40" s="5"/>
      <c r="E40" s="5">
        <v>6</v>
      </c>
      <c r="F40" s="5"/>
      <c r="G40" s="5">
        <v>0.5</v>
      </c>
      <c r="H40" s="22">
        <f t="shared" si="0"/>
        <v>17.5</v>
      </c>
    </row>
    <row r="41" spans="1:10" x14ac:dyDescent="0.25">
      <c r="A41" s="25" t="s">
        <v>31</v>
      </c>
      <c r="B41" s="66">
        <v>940</v>
      </c>
      <c r="C41" s="67">
        <v>1194.5</v>
      </c>
      <c r="D41" s="67">
        <v>73</v>
      </c>
      <c r="E41" s="67">
        <v>831</v>
      </c>
      <c r="F41" s="67">
        <v>455</v>
      </c>
      <c r="G41" s="67">
        <v>932.5</v>
      </c>
      <c r="H41" s="5">
        <f t="shared" si="0"/>
        <v>4426</v>
      </c>
      <c r="J41" s="152"/>
    </row>
    <row r="42" spans="1:10" x14ac:dyDescent="0.25">
      <c r="B42" s="6"/>
      <c r="C42" s="6"/>
      <c r="E42" s="5"/>
      <c r="F42" s="5"/>
      <c r="G42" s="5"/>
      <c r="H42" s="5"/>
    </row>
    <row r="43" spans="1:10" x14ac:dyDescent="0.25">
      <c r="B43" s="6"/>
      <c r="C43" s="6"/>
      <c r="G43" s="6"/>
      <c r="H43" s="6"/>
    </row>
    <row r="44" spans="1:10" x14ac:dyDescent="0.25">
      <c r="A44" s="1" t="s">
        <v>488</v>
      </c>
      <c r="B44" s="6"/>
      <c r="C44" s="6"/>
      <c r="D44" s="6"/>
      <c r="G44" s="6"/>
      <c r="H44" s="6"/>
    </row>
    <row r="45" spans="1:10" x14ac:dyDescent="0.25">
      <c r="A45" t="s">
        <v>494</v>
      </c>
      <c r="B45" s="6"/>
      <c r="C45" s="6"/>
      <c r="D45" s="6"/>
      <c r="G45" s="6"/>
      <c r="H45" s="6"/>
    </row>
    <row r="46" spans="1:10" x14ac:dyDescent="0.25">
      <c r="B46" s="6"/>
      <c r="C46" s="6"/>
      <c r="D46" s="6"/>
      <c r="G46" s="6"/>
      <c r="H46" s="6"/>
    </row>
    <row r="47" spans="1:10" x14ac:dyDescent="0.25">
      <c r="H47" s="16"/>
    </row>
    <row r="48" spans="1:10" x14ac:dyDescent="0.25">
      <c r="A48" s="13"/>
      <c r="B48" s="16"/>
      <c r="C48" s="16"/>
      <c r="D48" s="1" t="s">
        <v>95</v>
      </c>
      <c r="E48" s="16" t="s">
        <v>97</v>
      </c>
      <c r="F48" s="16" t="s">
        <v>99</v>
      </c>
      <c r="G48" s="1" t="s">
        <v>268</v>
      </c>
      <c r="H48" s="16"/>
    </row>
    <row r="49" spans="1:8" x14ac:dyDescent="0.25">
      <c r="A49" s="18" t="s">
        <v>54</v>
      </c>
      <c r="B49" s="162" t="s">
        <v>1</v>
      </c>
      <c r="C49" s="68" t="s">
        <v>32</v>
      </c>
      <c r="D49" s="68" t="s">
        <v>58</v>
      </c>
      <c r="E49" s="68" t="s">
        <v>96</v>
      </c>
      <c r="F49" s="68" t="s">
        <v>98</v>
      </c>
      <c r="G49" s="68" t="s">
        <v>100</v>
      </c>
      <c r="H49" s="68" t="s">
        <v>31</v>
      </c>
    </row>
    <row r="50" spans="1:8" x14ac:dyDescent="0.25">
      <c r="A50" s="13" t="s">
        <v>56</v>
      </c>
      <c r="E50" s="5"/>
      <c r="F50" s="5"/>
    </row>
    <row r="51" spans="1:8" x14ac:dyDescent="0.25">
      <c r="A51" s="13" t="s">
        <v>141</v>
      </c>
      <c r="E51" s="5"/>
      <c r="F51" s="5"/>
    </row>
    <row r="52" spans="1:8" x14ac:dyDescent="0.25">
      <c r="A52" s="13" t="s">
        <v>6</v>
      </c>
      <c r="B52" s="5">
        <v>7.5</v>
      </c>
      <c r="C52" s="5">
        <v>94.5</v>
      </c>
      <c r="E52" s="5">
        <v>29</v>
      </c>
      <c r="F52" s="5"/>
      <c r="H52" s="31">
        <f t="shared" ref="H52:H70" si="1">SUM(B52:F52)</f>
        <v>131</v>
      </c>
    </row>
    <row r="53" spans="1:8" x14ac:dyDescent="0.25">
      <c r="A53" s="13" t="s">
        <v>46</v>
      </c>
      <c r="B53" s="5"/>
      <c r="C53" s="5">
        <v>0.5</v>
      </c>
      <c r="D53" s="5">
        <v>4</v>
      </c>
      <c r="E53" s="5">
        <v>1.5</v>
      </c>
      <c r="F53" s="5"/>
      <c r="H53" s="31">
        <f t="shared" si="1"/>
        <v>6</v>
      </c>
    </row>
    <row r="54" spans="1:8" x14ac:dyDescent="0.25">
      <c r="A54" s="13" t="s">
        <v>77</v>
      </c>
      <c r="E54" s="5">
        <v>25</v>
      </c>
      <c r="F54" s="5"/>
      <c r="H54" s="31">
        <f t="shared" si="1"/>
        <v>25</v>
      </c>
    </row>
    <row r="55" spans="1:8" x14ac:dyDescent="0.25">
      <c r="A55" s="13" t="s">
        <v>66</v>
      </c>
      <c r="B55" s="5"/>
      <c r="C55" s="5"/>
      <c r="E55" s="5"/>
      <c r="F55" s="5"/>
      <c r="H55" s="31">
        <f t="shared" si="1"/>
        <v>0</v>
      </c>
    </row>
    <row r="56" spans="1:8" x14ac:dyDescent="0.25">
      <c r="A56" s="13" t="s">
        <v>67</v>
      </c>
      <c r="B56" s="5"/>
      <c r="C56" s="5"/>
      <c r="E56" s="5"/>
      <c r="F56" s="5"/>
      <c r="H56" s="31">
        <f t="shared" si="1"/>
        <v>0</v>
      </c>
    </row>
    <row r="57" spans="1:8" x14ac:dyDescent="0.25">
      <c r="A57" s="13" t="s">
        <v>7</v>
      </c>
      <c r="B57" s="5">
        <v>116</v>
      </c>
      <c r="C57" s="5">
        <v>120.5</v>
      </c>
      <c r="D57" s="5">
        <v>40</v>
      </c>
      <c r="E57" s="5">
        <v>191.5</v>
      </c>
      <c r="F57" s="5">
        <v>247</v>
      </c>
      <c r="H57" s="31">
        <f t="shared" si="1"/>
        <v>715</v>
      </c>
    </row>
    <row r="58" spans="1:8" x14ac:dyDescent="0.25">
      <c r="A58" s="13" t="s">
        <v>22</v>
      </c>
      <c r="B58" s="5">
        <v>116.5</v>
      </c>
      <c r="C58" s="5">
        <v>40</v>
      </c>
      <c r="E58" s="5">
        <v>24</v>
      </c>
      <c r="F58" s="5">
        <v>87</v>
      </c>
      <c r="H58" s="31">
        <f t="shared" si="1"/>
        <v>267.5</v>
      </c>
    </row>
    <row r="59" spans="1:8" x14ac:dyDescent="0.25">
      <c r="A59" s="13" t="s">
        <v>8</v>
      </c>
      <c r="B59" s="5">
        <v>1.5</v>
      </c>
      <c r="C59" s="5">
        <v>29.5</v>
      </c>
      <c r="E59" s="5">
        <v>34</v>
      </c>
      <c r="F59" s="5"/>
      <c r="H59" s="31">
        <f t="shared" si="1"/>
        <v>65</v>
      </c>
    </row>
    <row r="60" spans="1:8" x14ac:dyDescent="0.25">
      <c r="A60" s="13" t="s">
        <v>39</v>
      </c>
      <c r="B60" s="5"/>
      <c r="C60" s="5">
        <v>11</v>
      </c>
      <c r="E60" s="5">
        <v>59.5</v>
      </c>
      <c r="F60" s="5">
        <v>106</v>
      </c>
      <c r="H60" s="31">
        <f t="shared" si="1"/>
        <v>176.5</v>
      </c>
    </row>
    <row r="61" spans="1:8" x14ac:dyDescent="0.25">
      <c r="A61" s="13" t="s">
        <v>44</v>
      </c>
      <c r="B61" s="5">
        <v>38</v>
      </c>
      <c r="C61" s="5"/>
      <c r="E61" s="5">
        <v>25</v>
      </c>
      <c r="F61" s="5"/>
      <c r="H61" s="31">
        <f t="shared" si="1"/>
        <v>63</v>
      </c>
    </row>
    <row r="62" spans="1:8" x14ac:dyDescent="0.25">
      <c r="A62" s="13" t="s">
        <v>37</v>
      </c>
      <c r="B62" s="5"/>
      <c r="C62" s="5"/>
      <c r="D62" s="5"/>
      <c r="E62" s="5">
        <v>0</v>
      </c>
      <c r="F62" s="5"/>
      <c r="H62" s="31">
        <f t="shared" si="1"/>
        <v>0</v>
      </c>
    </row>
    <row r="63" spans="1:8" x14ac:dyDescent="0.25">
      <c r="A63" s="13" t="s">
        <v>9</v>
      </c>
      <c r="B63" s="5">
        <v>1.5</v>
      </c>
      <c r="C63" s="5">
        <v>15.5</v>
      </c>
      <c r="D63" s="5"/>
      <c r="E63" s="5">
        <v>4.5</v>
      </c>
      <c r="F63" s="5"/>
      <c r="H63" s="31">
        <f t="shared" si="1"/>
        <v>21.5</v>
      </c>
    </row>
    <row r="64" spans="1:8" x14ac:dyDescent="0.25">
      <c r="A64" s="13" t="s">
        <v>33</v>
      </c>
      <c r="B64" s="5">
        <v>1</v>
      </c>
      <c r="C64" s="5">
        <v>28.5</v>
      </c>
      <c r="D64" s="5">
        <v>8</v>
      </c>
      <c r="E64" s="5">
        <v>14</v>
      </c>
      <c r="F64" s="5">
        <v>2</v>
      </c>
      <c r="H64" s="31">
        <f t="shared" si="1"/>
        <v>53.5</v>
      </c>
    </row>
    <row r="65" spans="1:8" x14ac:dyDescent="0.25">
      <c r="A65" s="13" t="s">
        <v>10</v>
      </c>
      <c r="B65" s="5">
        <v>595</v>
      </c>
      <c r="C65" s="5">
        <v>709.5</v>
      </c>
      <c r="D65" s="5">
        <v>20</v>
      </c>
      <c r="E65" s="5">
        <v>106</v>
      </c>
      <c r="F65" s="5">
        <v>2</v>
      </c>
      <c r="H65" s="31">
        <f t="shared" si="1"/>
        <v>1432.5</v>
      </c>
    </row>
    <row r="66" spans="1:8" x14ac:dyDescent="0.25">
      <c r="A66" s="13" t="s">
        <v>36</v>
      </c>
      <c r="B66" s="5"/>
      <c r="C66" s="5">
        <v>25</v>
      </c>
      <c r="E66" s="5">
        <v>6.5</v>
      </c>
      <c r="F66" s="5"/>
      <c r="H66" s="31">
        <f t="shared" si="1"/>
        <v>31.5</v>
      </c>
    </row>
    <row r="67" spans="1:8" x14ac:dyDescent="0.25">
      <c r="A67" s="13" t="s">
        <v>11</v>
      </c>
      <c r="B67" s="5">
        <v>51.5</v>
      </c>
      <c r="C67" s="5">
        <v>80.5</v>
      </c>
      <c r="E67" s="5">
        <v>24.5</v>
      </c>
      <c r="F67" s="5">
        <v>8</v>
      </c>
      <c r="H67" s="31">
        <f t="shared" si="1"/>
        <v>164.5</v>
      </c>
    </row>
    <row r="68" spans="1:8" x14ac:dyDescent="0.25">
      <c r="A68" s="13" t="s">
        <v>12</v>
      </c>
      <c r="B68" s="5">
        <v>0.5</v>
      </c>
      <c r="C68" s="5">
        <v>39.5</v>
      </c>
      <c r="D68" s="5">
        <v>1</v>
      </c>
      <c r="E68" s="5">
        <v>1.5</v>
      </c>
      <c r="F68" s="5">
        <v>3</v>
      </c>
      <c r="H68" s="31">
        <f t="shared" si="1"/>
        <v>45.5</v>
      </c>
    </row>
    <row r="69" spans="1:8" x14ac:dyDescent="0.25">
      <c r="A69" s="14" t="s">
        <v>23</v>
      </c>
      <c r="B69" s="5">
        <v>11</v>
      </c>
      <c r="C69" s="5"/>
      <c r="E69" s="5">
        <v>6</v>
      </c>
      <c r="F69" s="5"/>
      <c r="H69" s="70">
        <f t="shared" si="1"/>
        <v>17</v>
      </c>
    </row>
    <row r="70" spans="1:8" x14ac:dyDescent="0.25">
      <c r="A70" s="25" t="s">
        <v>31</v>
      </c>
      <c r="B70" s="66">
        <v>940</v>
      </c>
      <c r="C70" s="67">
        <v>1194.5</v>
      </c>
      <c r="D70" s="67">
        <v>73</v>
      </c>
      <c r="E70" s="67">
        <v>831</v>
      </c>
      <c r="F70" s="67">
        <v>455</v>
      </c>
      <c r="G70" s="154" t="s">
        <v>474</v>
      </c>
      <c r="H70" s="31">
        <f t="shared" si="1"/>
        <v>3493.5</v>
      </c>
    </row>
    <row r="71" spans="1:8" x14ac:dyDescent="0.25">
      <c r="B71" s="6"/>
      <c r="C71" s="6"/>
      <c r="D71" s="6"/>
      <c r="E71" s="6"/>
      <c r="F71" s="6"/>
      <c r="G71" s="6"/>
      <c r="H71"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8CA4-19C8-453A-9103-00B6376E2AB9}">
  <dimension ref="A2:U444"/>
  <sheetViews>
    <sheetView zoomScale="131" zoomScaleNormal="131" workbookViewId="0"/>
  </sheetViews>
  <sheetFormatPr defaultRowHeight="15" x14ac:dyDescent="0.25"/>
  <cols>
    <col min="1" max="1" width="34.7109375" customWidth="1"/>
    <col min="2" max="19" width="10.7109375" customWidth="1"/>
    <col min="20" max="22" width="9.140625" customWidth="1"/>
  </cols>
  <sheetData>
    <row r="2" spans="1:10" x14ac:dyDescent="0.25">
      <c r="A2" s="1" t="s">
        <v>103</v>
      </c>
    </row>
    <row r="3" spans="1:10" x14ac:dyDescent="0.25">
      <c r="A3" s="1"/>
    </row>
    <row r="4" spans="1:10" x14ac:dyDescent="0.25">
      <c r="A4" s="2" t="s">
        <v>104</v>
      </c>
    </row>
    <row r="5" spans="1:10" x14ac:dyDescent="0.25">
      <c r="A5" t="s">
        <v>106</v>
      </c>
    </row>
    <row r="6" spans="1:10" x14ac:dyDescent="0.25">
      <c r="A6" t="s">
        <v>107</v>
      </c>
    </row>
    <row r="7" spans="1:10" x14ac:dyDescent="0.25">
      <c r="A7" s="3" t="s">
        <v>108</v>
      </c>
      <c r="C7" s="43"/>
    </row>
    <row r="9" spans="1:10" x14ac:dyDescent="0.25">
      <c r="A9" t="s">
        <v>517</v>
      </c>
    </row>
    <row r="11" spans="1:10" x14ac:dyDescent="0.25">
      <c r="A11" s="1" t="s">
        <v>1</v>
      </c>
      <c r="B11" s="4" t="s">
        <v>27</v>
      </c>
      <c r="C11" s="4" t="s">
        <v>27</v>
      </c>
      <c r="E11" s="4" t="s">
        <v>28</v>
      </c>
      <c r="F11" s="4" t="s">
        <v>28</v>
      </c>
      <c r="H11" s="4" t="s">
        <v>31</v>
      </c>
      <c r="I11" s="4" t="s">
        <v>31</v>
      </c>
      <c r="J11" s="4" t="s">
        <v>47</v>
      </c>
    </row>
    <row r="12" spans="1:10" x14ac:dyDescent="0.25">
      <c r="A12" t="s">
        <v>79</v>
      </c>
      <c r="B12" s="4" t="s">
        <v>82</v>
      </c>
      <c r="C12" s="4" t="s">
        <v>59</v>
      </c>
      <c r="E12" s="4" t="s">
        <v>82</v>
      </c>
      <c r="F12" s="4" t="s">
        <v>59</v>
      </c>
      <c r="H12" s="4" t="s">
        <v>82</v>
      </c>
      <c r="I12" s="4" t="s">
        <v>59</v>
      </c>
    </row>
    <row r="13" spans="1:10" x14ac:dyDescent="0.25">
      <c r="A13" t="s">
        <v>2</v>
      </c>
      <c r="B13" s="48">
        <v>0.65277777777777779</v>
      </c>
      <c r="C13" s="58" t="s">
        <v>181</v>
      </c>
      <c r="D13" s="29"/>
      <c r="E13" s="49">
        <v>0.53472222222222221</v>
      </c>
      <c r="F13" s="58" t="s">
        <v>185</v>
      </c>
      <c r="G13" s="29"/>
      <c r="H13" s="50"/>
      <c r="I13" s="29"/>
    </row>
    <row r="14" spans="1:10" x14ac:dyDescent="0.25">
      <c r="A14" t="s">
        <v>3</v>
      </c>
      <c r="B14" s="29" t="s">
        <v>116</v>
      </c>
      <c r="C14" s="29" t="s">
        <v>182</v>
      </c>
      <c r="D14" s="29"/>
      <c r="E14" s="50" t="s">
        <v>183</v>
      </c>
      <c r="F14" s="29" t="s">
        <v>186</v>
      </c>
      <c r="G14" s="29"/>
      <c r="H14" s="50" t="s">
        <v>155</v>
      </c>
      <c r="I14" s="29" t="s">
        <v>187</v>
      </c>
    </row>
    <row r="15" spans="1:10" x14ac:dyDescent="0.25">
      <c r="A15" t="s">
        <v>4</v>
      </c>
      <c r="B15" s="29" t="s">
        <v>112</v>
      </c>
      <c r="C15" s="29" t="s">
        <v>184</v>
      </c>
      <c r="D15" s="29"/>
      <c r="E15" s="50" t="s">
        <v>112</v>
      </c>
      <c r="F15" s="29" t="s">
        <v>184</v>
      </c>
      <c r="G15" s="29"/>
      <c r="H15" s="50">
        <v>12.4</v>
      </c>
      <c r="I15" s="29" t="s">
        <v>184</v>
      </c>
    </row>
    <row r="16" spans="1:10" x14ac:dyDescent="0.25">
      <c r="A16" t="s">
        <v>73</v>
      </c>
      <c r="B16">
        <v>4</v>
      </c>
      <c r="C16">
        <v>4</v>
      </c>
      <c r="E16" s="45">
        <v>4</v>
      </c>
      <c r="F16">
        <v>4</v>
      </c>
      <c r="H16" s="44">
        <v>4</v>
      </c>
      <c r="I16">
        <v>4</v>
      </c>
    </row>
    <row r="17" spans="1:12" ht="15.75" x14ac:dyDescent="0.25">
      <c r="E17" s="6"/>
      <c r="F17" s="32"/>
    </row>
    <row r="18" spans="1:12" x14ac:dyDescent="0.25">
      <c r="A18" s="1" t="s">
        <v>5</v>
      </c>
      <c r="B18" s="6"/>
      <c r="C18" s="6"/>
      <c r="D18" s="6"/>
      <c r="E18" s="6"/>
      <c r="F18" s="6"/>
      <c r="G18" s="6"/>
      <c r="H18" s="6"/>
      <c r="I18" s="16"/>
    </row>
    <row r="19" spans="1:12" x14ac:dyDescent="0.25">
      <c r="A19" t="s">
        <v>6</v>
      </c>
      <c r="B19" s="45"/>
      <c r="C19" s="6"/>
      <c r="D19" s="6"/>
      <c r="E19" s="6">
        <v>7</v>
      </c>
      <c r="F19" s="6">
        <v>8</v>
      </c>
      <c r="G19" s="6"/>
      <c r="H19" s="6">
        <f>B19+E19</f>
        <v>7</v>
      </c>
      <c r="I19" s="6">
        <f>C19+F19</f>
        <v>8</v>
      </c>
      <c r="J19" s="6">
        <f>(H19+I19)/2</f>
        <v>7.5</v>
      </c>
    </row>
    <row r="20" spans="1:12" x14ac:dyDescent="0.25">
      <c r="A20" t="s">
        <v>7</v>
      </c>
      <c r="B20" s="45">
        <v>35</v>
      </c>
      <c r="C20" s="6">
        <v>30</v>
      </c>
      <c r="D20" s="6"/>
      <c r="E20" s="6">
        <v>95</v>
      </c>
      <c r="F20" s="6">
        <v>72</v>
      </c>
      <c r="G20" s="6"/>
      <c r="H20" s="6">
        <f t="shared" ref="H20:H30" si="0">B20+E20</f>
        <v>130</v>
      </c>
      <c r="I20" s="6">
        <f t="shared" ref="I20:I30" si="1">C20+F20</f>
        <v>102</v>
      </c>
      <c r="J20" s="6">
        <f t="shared" ref="J20:J50" si="2">(H20+I20)/2</f>
        <v>116</v>
      </c>
    </row>
    <row r="21" spans="1:12" x14ac:dyDescent="0.25">
      <c r="A21" t="s">
        <v>22</v>
      </c>
      <c r="B21" s="45">
        <v>138</v>
      </c>
      <c r="C21" s="6"/>
      <c r="D21" s="6"/>
      <c r="E21" s="6">
        <v>52</v>
      </c>
      <c r="F21" s="6">
        <v>43</v>
      </c>
      <c r="G21" s="6"/>
      <c r="H21" s="6">
        <f t="shared" si="0"/>
        <v>190</v>
      </c>
      <c r="I21" s="6">
        <f t="shared" si="1"/>
        <v>43</v>
      </c>
      <c r="J21" s="6">
        <f t="shared" si="2"/>
        <v>116.5</v>
      </c>
    </row>
    <row r="22" spans="1:12" x14ac:dyDescent="0.25">
      <c r="A22" t="s">
        <v>117</v>
      </c>
      <c r="B22" s="45">
        <v>3</v>
      </c>
      <c r="C22" s="6"/>
      <c r="D22" s="6"/>
      <c r="E22" s="6"/>
      <c r="F22" s="6"/>
      <c r="G22" s="6"/>
      <c r="H22" s="6">
        <f t="shared" si="0"/>
        <v>3</v>
      </c>
      <c r="I22" s="6">
        <f t="shared" si="1"/>
        <v>0</v>
      </c>
      <c r="J22" s="6">
        <f t="shared" si="2"/>
        <v>1.5</v>
      </c>
    </row>
    <row r="23" spans="1:12" x14ac:dyDescent="0.25">
      <c r="A23" t="s">
        <v>44</v>
      </c>
      <c r="B23" s="45"/>
      <c r="C23" s="6">
        <v>76</v>
      </c>
      <c r="D23" s="6"/>
      <c r="E23" s="6"/>
      <c r="F23" s="6"/>
      <c r="G23" s="6"/>
      <c r="H23" s="6">
        <f t="shared" si="0"/>
        <v>0</v>
      </c>
      <c r="I23" s="6">
        <f t="shared" si="1"/>
        <v>76</v>
      </c>
      <c r="J23" s="6">
        <f t="shared" si="2"/>
        <v>38</v>
      </c>
    </row>
    <row r="24" spans="1:12" x14ac:dyDescent="0.25">
      <c r="A24" t="s">
        <v>9</v>
      </c>
      <c r="B24" s="45">
        <v>3</v>
      </c>
      <c r="C24" s="6"/>
      <c r="D24" s="6"/>
      <c r="E24" s="6"/>
      <c r="F24" s="6"/>
      <c r="G24" s="6"/>
      <c r="H24" s="6">
        <f t="shared" si="0"/>
        <v>3</v>
      </c>
      <c r="I24" s="6">
        <f t="shared" si="1"/>
        <v>0</v>
      </c>
      <c r="J24" s="6">
        <f t="shared" si="2"/>
        <v>1.5</v>
      </c>
    </row>
    <row r="25" spans="1:12" x14ac:dyDescent="0.25">
      <c r="A25" t="s">
        <v>33</v>
      </c>
      <c r="B25" s="45"/>
      <c r="C25" s="6"/>
      <c r="D25" s="6"/>
      <c r="E25" s="6">
        <v>2</v>
      </c>
      <c r="F25" s="6"/>
      <c r="G25" s="6"/>
      <c r="H25" s="6">
        <f t="shared" si="0"/>
        <v>2</v>
      </c>
      <c r="I25" s="6">
        <f t="shared" si="1"/>
        <v>0</v>
      </c>
      <c r="J25" s="6">
        <f t="shared" si="2"/>
        <v>1</v>
      </c>
    </row>
    <row r="26" spans="1:12" x14ac:dyDescent="0.25">
      <c r="A26" t="s">
        <v>10</v>
      </c>
      <c r="B26" s="45">
        <v>313</v>
      </c>
      <c r="C26" s="6">
        <v>450</v>
      </c>
      <c r="D26" s="6"/>
      <c r="E26" s="6">
        <v>165</v>
      </c>
      <c r="F26" s="6">
        <v>262</v>
      </c>
      <c r="G26" s="6"/>
      <c r="H26" s="6">
        <f t="shared" si="0"/>
        <v>478</v>
      </c>
      <c r="I26" s="6">
        <f t="shared" si="1"/>
        <v>712</v>
      </c>
      <c r="J26" s="6">
        <f t="shared" si="2"/>
        <v>595</v>
      </c>
    </row>
    <row r="27" spans="1:12" x14ac:dyDescent="0.25">
      <c r="A27" s="12" t="s">
        <v>11</v>
      </c>
      <c r="B27" s="45">
        <v>18</v>
      </c>
      <c r="C27" s="6">
        <v>36</v>
      </c>
      <c r="D27" s="6"/>
      <c r="E27" s="6">
        <v>22</v>
      </c>
      <c r="F27" s="6">
        <v>27</v>
      </c>
      <c r="G27" s="6"/>
      <c r="H27" s="6">
        <f t="shared" si="0"/>
        <v>40</v>
      </c>
      <c r="I27" s="6">
        <f t="shared" si="1"/>
        <v>63</v>
      </c>
      <c r="J27" s="6">
        <f t="shared" si="2"/>
        <v>51.5</v>
      </c>
    </row>
    <row r="28" spans="1:12" x14ac:dyDescent="0.25">
      <c r="A28" s="6" t="s">
        <v>12</v>
      </c>
      <c r="B28" s="45"/>
      <c r="C28" s="6"/>
      <c r="D28" s="6"/>
      <c r="E28" s="6"/>
      <c r="F28" s="6">
        <v>1</v>
      </c>
      <c r="G28" s="6"/>
      <c r="H28" s="6">
        <f t="shared" si="0"/>
        <v>0</v>
      </c>
      <c r="I28" s="6">
        <f t="shared" si="1"/>
        <v>1</v>
      </c>
      <c r="J28" s="6">
        <f t="shared" si="2"/>
        <v>0.5</v>
      </c>
    </row>
    <row r="29" spans="1:12" x14ac:dyDescent="0.25">
      <c r="A29" t="s">
        <v>114</v>
      </c>
      <c r="B29" s="45"/>
      <c r="C29" s="6"/>
      <c r="D29" s="6"/>
      <c r="E29" s="6">
        <v>22</v>
      </c>
      <c r="F29" s="6"/>
      <c r="G29" s="6"/>
      <c r="H29" s="6">
        <f t="shared" si="0"/>
        <v>22</v>
      </c>
      <c r="I29" s="6">
        <f t="shared" si="1"/>
        <v>0</v>
      </c>
      <c r="J29" s="6">
        <f t="shared" si="2"/>
        <v>11</v>
      </c>
      <c r="K29" s="6"/>
      <c r="L29" s="6"/>
    </row>
    <row r="30" spans="1:12" x14ac:dyDescent="0.25">
      <c r="A30" s="1" t="s">
        <v>30</v>
      </c>
      <c r="B30" s="6">
        <f>SUM(B19:B29)</f>
        <v>510</v>
      </c>
      <c r="C30" s="6">
        <f>SUM(C19:C29)</f>
        <v>592</v>
      </c>
      <c r="D30" s="6"/>
      <c r="E30" s="6">
        <f>SUM(E19:E29)</f>
        <v>365</v>
      </c>
      <c r="F30" s="6">
        <f>SUM(F19:F29)</f>
        <v>413</v>
      </c>
      <c r="G30" s="6"/>
      <c r="H30" s="6">
        <f t="shared" si="0"/>
        <v>875</v>
      </c>
      <c r="I30" s="6">
        <f t="shared" si="1"/>
        <v>1005</v>
      </c>
      <c r="J30" s="6">
        <f t="shared" si="2"/>
        <v>940</v>
      </c>
      <c r="K30" s="6"/>
      <c r="L30" s="6"/>
    </row>
    <row r="31" spans="1:12" x14ac:dyDescent="0.25">
      <c r="A31" s="1"/>
      <c r="B31" s="6"/>
      <c r="C31" s="6"/>
      <c r="D31" s="6"/>
      <c r="E31" s="6"/>
      <c r="F31" s="6"/>
      <c r="G31" s="6"/>
      <c r="H31" s="6"/>
      <c r="I31" s="6"/>
      <c r="K31" s="6"/>
    </row>
    <row r="32" spans="1:12" x14ac:dyDescent="0.25">
      <c r="A32" t="s">
        <v>13</v>
      </c>
      <c r="B32" s="6">
        <v>1</v>
      </c>
      <c r="C32" s="6"/>
      <c r="D32" s="6"/>
      <c r="E32" s="6"/>
      <c r="F32" s="6"/>
      <c r="G32" s="6"/>
      <c r="H32" s="6">
        <f>B32+E32</f>
        <v>1</v>
      </c>
      <c r="I32" s="6">
        <f>C32+F32</f>
        <v>0</v>
      </c>
      <c r="J32" s="6">
        <f t="shared" si="2"/>
        <v>0.5</v>
      </c>
      <c r="K32" s="6"/>
      <c r="L32" s="6"/>
    </row>
    <row r="33" spans="1:12" x14ac:dyDescent="0.25">
      <c r="A33" t="s">
        <v>34</v>
      </c>
      <c r="B33" s="6">
        <v>5</v>
      </c>
      <c r="C33" s="6">
        <v>19</v>
      </c>
      <c r="D33" s="6"/>
      <c r="E33" s="6">
        <v>1</v>
      </c>
      <c r="F33" s="6">
        <v>5</v>
      </c>
      <c r="G33" s="6"/>
      <c r="H33" s="6">
        <f t="shared" ref="H33:H50" si="3">B33+E33</f>
        <v>6</v>
      </c>
      <c r="I33" s="6">
        <f t="shared" ref="I33:I50" si="4">C33+F33</f>
        <v>24</v>
      </c>
      <c r="J33" s="6">
        <f t="shared" si="2"/>
        <v>15</v>
      </c>
      <c r="K33" s="6"/>
      <c r="L33" s="6"/>
    </row>
    <row r="34" spans="1:12" x14ac:dyDescent="0.25">
      <c r="A34" t="s">
        <v>14</v>
      </c>
      <c r="B34" s="6"/>
      <c r="C34" s="6"/>
      <c r="D34" s="6"/>
      <c r="E34" s="6">
        <v>2</v>
      </c>
      <c r="F34" s="6"/>
      <c r="G34" s="6"/>
      <c r="H34" s="6">
        <f t="shared" si="3"/>
        <v>2</v>
      </c>
      <c r="I34" s="6">
        <f t="shared" si="4"/>
        <v>0</v>
      </c>
      <c r="J34" s="6">
        <f t="shared" si="2"/>
        <v>1</v>
      </c>
      <c r="K34" s="6"/>
      <c r="L34" s="6"/>
    </row>
    <row r="35" spans="1:12" x14ac:dyDescent="0.25">
      <c r="A35" s="6" t="s">
        <v>16</v>
      </c>
      <c r="B35" s="6"/>
      <c r="C35" s="6">
        <v>2</v>
      </c>
      <c r="D35" s="6"/>
      <c r="E35" s="6"/>
      <c r="F35" s="6"/>
      <c r="G35" s="6"/>
      <c r="H35" s="6">
        <f t="shared" si="3"/>
        <v>0</v>
      </c>
      <c r="I35" s="6">
        <f t="shared" si="4"/>
        <v>2</v>
      </c>
      <c r="J35" s="6">
        <f t="shared" si="2"/>
        <v>1</v>
      </c>
      <c r="K35" s="6"/>
      <c r="L35" s="6"/>
    </row>
    <row r="36" spans="1:12" x14ac:dyDescent="0.25">
      <c r="A36" t="s">
        <v>15</v>
      </c>
      <c r="B36" s="6">
        <v>13</v>
      </c>
      <c r="C36" s="6">
        <v>2</v>
      </c>
      <c r="D36" s="6"/>
      <c r="E36" s="6">
        <v>14</v>
      </c>
      <c r="F36" s="6">
        <v>4</v>
      </c>
      <c r="G36" s="6"/>
      <c r="H36" s="6">
        <f t="shared" si="3"/>
        <v>27</v>
      </c>
      <c r="I36" s="6">
        <f t="shared" si="4"/>
        <v>6</v>
      </c>
      <c r="J36" s="6">
        <f t="shared" si="2"/>
        <v>16.5</v>
      </c>
      <c r="K36" s="6"/>
      <c r="L36" s="6"/>
    </row>
    <row r="37" spans="1:12" x14ac:dyDescent="0.25">
      <c r="A37" s="6" t="s">
        <v>14</v>
      </c>
      <c r="B37" s="6"/>
      <c r="C37" s="6"/>
      <c r="D37" s="6"/>
      <c r="E37" s="6">
        <v>2</v>
      </c>
      <c r="F37" s="6">
        <v>1</v>
      </c>
      <c r="G37" s="6"/>
      <c r="H37" s="6">
        <f t="shared" si="3"/>
        <v>2</v>
      </c>
      <c r="I37" s="6">
        <f t="shared" si="4"/>
        <v>1</v>
      </c>
      <c r="J37" s="6">
        <f t="shared" si="2"/>
        <v>1.5</v>
      </c>
      <c r="K37" s="6"/>
      <c r="L37" s="6"/>
    </row>
    <row r="38" spans="1:12" x14ac:dyDescent="0.25">
      <c r="A38" t="s">
        <v>25</v>
      </c>
      <c r="B38" s="6">
        <v>1</v>
      </c>
      <c r="C38" s="6"/>
      <c r="D38" s="6"/>
      <c r="E38" s="6"/>
      <c r="F38" s="6"/>
      <c r="G38" s="6"/>
      <c r="H38" s="6">
        <f t="shared" si="3"/>
        <v>1</v>
      </c>
      <c r="I38" s="6">
        <f t="shared" si="4"/>
        <v>0</v>
      </c>
      <c r="J38" s="6">
        <f t="shared" si="2"/>
        <v>0.5</v>
      </c>
      <c r="K38" s="6"/>
      <c r="L38" s="6"/>
    </row>
    <row r="39" spans="1:12" x14ac:dyDescent="0.25">
      <c r="A39" t="s">
        <v>17</v>
      </c>
      <c r="B39" s="6">
        <v>15</v>
      </c>
      <c r="C39" s="6">
        <v>6</v>
      </c>
      <c r="D39" s="6"/>
      <c r="E39" s="6">
        <v>14</v>
      </c>
      <c r="F39" s="6">
        <v>2</v>
      </c>
      <c r="G39" s="6"/>
      <c r="H39" s="6">
        <f t="shared" si="3"/>
        <v>29</v>
      </c>
      <c r="I39" s="6">
        <f t="shared" si="4"/>
        <v>8</v>
      </c>
      <c r="J39" s="6">
        <f t="shared" si="2"/>
        <v>18.5</v>
      </c>
      <c r="K39" s="6"/>
      <c r="L39" s="6"/>
    </row>
    <row r="40" spans="1:12" x14ac:dyDescent="0.25">
      <c r="A40" t="s">
        <v>18</v>
      </c>
      <c r="B40" s="6">
        <v>3</v>
      </c>
      <c r="C40" s="6">
        <v>6</v>
      </c>
      <c r="D40" s="6"/>
      <c r="E40" s="6">
        <v>1</v>
      </c>
      <c r="F40" s="6">
        <v>3</v>
      </c>
      <c r="G40" s="6"/>
      <c r="H40" s="6">
        <f t="shared" si="3"/>
        <v>4</v>
      </c>
      <c r="I40" s="6">
        <f t="shared" si="4"/>
        <v>9</v>
      </c>
      <c r="J40" s="6">
        <f t="shared" si="2"/>
        <v>6.5</v>
      </c>
      <c r="K40" s="6"/>
      <c r="L40" s="6"/>
    </row>
    <row r="41" spans="1:12" x14ac:dyDescent="0.25">
      <c r="A41" s="36" t="s">
        <v>113</v>
      </c>
      <c r="B41" s="6"/>
      <c r="C41" s="6"/>
      <c r="D41" s="6"/>
      <c r="E41" s="6">
        <v>1</v>
      </c>
      <c r="F41" s="6"/>
      <c r="G41" s="6"/>
      <c r="H41" s="6">
        <f t="shared" si="3"/>
        <v>1</v>
      </c>
      <c r="I41" s="6">
        <f t="shared" si="4"/>
        <v>0</v>
      </c>
      <c r="J41" s="6">
        <f t="shared" si="2"/>
        <v>0.5</v>
      </c>
      <c r="K41" s="6"/>
      <c r="L41" s="6"/>
    </row>
    <row r="42" spans="1:12" x14ac:dyDescent="0.25">
      <c r="A42" s="6" t="s">
        <v>132</v>
      </c>
      <c r="B42" s="6"/>
      <c r="C42" s="6">
        <v>1</v>
      </c>
      <c r="D42" s="6"/>
      <c r="E42" s="6"/>
      <c r="F42" s="6"/>
      <c r="G42" s="6"/>
      <c r="H42" s="6">
        <f t="shared" si="3"/>
        <v>0</v>
      </c>
      <c r="I42" s="6">
        <f t="shared" si="4"/>
        <v>1</v>
      </c>
      <c r="J42" s="6">
        <f t="shared" si="2"/>
        <v>0.5</v>
      </c>
      <c r="K42" s="6"/>
      <c r="L42" s="6"/>
    </row>
    <row r="43" spans="1:12" x14ac:dyDescent="0.25">
      <c r="A43" t="s">
        <v>19</v>
      </c>
      <c r="B43" s="6">
        <v>11</v>
      </c>
      <c r="C43" s="6">
        <v>10</v>
      </c>
      <c r="D43" s="6"/>
      <c r="E43" s="6">
        <v>4</v>
      </c>
      <c r="F43" s="6">
        <v>10</v>
      </c>
      <c r="G43" s="6"/>
      <c r="H43" s="6">
        <f t="shared" si="3"/>
        <v>15</v>
      </c>
      <c r="I43" s="6">
        <f t="shared" si="4"/>
        <v>20</v>
      </c>
      <c r="J43" s="6">
        <f t="shared" si="2"/>
        <v>17.5</v>
      </c>
      <c r="K43" s="6"/>
      <c r="L43" s="6"/>
    </row>
    <row r="44" spans="1:12" x14ac:dyDescent="0.25">
      <c r="A44" s="6" t="s">
        <v>40</v>
      </c>
      <c r="B44" s="6">
        <v>1</v>
      </c>
      <c r="C44" s="6"/>
      <c r="D44" s="6"/>
      <c r="E44" s="6">
        <v>1</v>
      </c>
      <c r="F44" s="6"/>
      <c r="G44" s="6"/>
      <c r="H44" s="6">
        <f t="shared" si="3"/>
        <v>2</v>
      </c>
      <c r="I44" s="6">
        <f t="shared" si="4"/>
        <v>0</v>
      </c>
      <c r="J44" s="6">
        <f t="shared" si="2"/>
        <v>1</v>
      </c>
      <c r="K44" s="6"/>
    </row>
    <row r="45" spans="1:12" x14ac:dyDescent="0.25">
      <c r="A45" t="s">
        <v>20</v>
      </c>
      <c r="B45" s="6">
        <v>5</v>
      </c>
      <c r="C45" s="6">
        <v>10</v>
      </c>
      <c r="D45" s="6"/>
      <c r="E45" s="6">
        <v>5</v>
      </c>
      <c r="F45" s="6">
        <v>3</v>
      </c>
      <c r="G45" s="6"/>
      <c r="H45" s="6">
        <f t="shared" si="3"/>
        <v>10</v>
      </c>
      <c r="I45" s="6">
        <f t="shared" si="4"/>
        <v>13</v>
      </c>
      <c r="J45" s="6">
        <f t="shared" si="2"/>
        <v>11.5</v>
      </c>
      <c r="K45" s="6"/>
      <c r="L45" s="6"/>
    </row>
    <row r="46" spans="1:12" x14ac:dyDescent="0.25">
      <c r="A46" t="s">
        <v>21</v>
      </c>
      <c r="B46" s="6"/>
      <c r="C46" s="6">
        <v>4</v>
      </c>
      <c r="D46" s="6"/>
      <c r="E46" s="6">
        <v>2</v>
      </c>
      <c r="F46" s="6">
        <v>4</v>
      </c>
      <c r="G46" s="6"/>
      <c r="H46" s="6">
        <f t="shared" si="3"/>
        <v>2</v>
      </c>
      <c r="I46" s="6">
        <f t="shared" si="4"/>
        <v>8</v>
      </c>
      <c r="J46" s="6">
        <f t="shared" si="2"/>
        <v>5</v>
      </c>
      <c r="K46" s="6"/>
      <c r="L46" s="6"/>
    </row>
    <row r="47" spans="1:12" x14ac:dyDescent="0.25">
      <c r="A47" t="s">
        <v>26</v>
      </c>
      <c r="B47" s="6">
        <v>18</v>
      </c>
      <c r="C47" s="6">
        <v>42</v>
      </c>
      <c r="D47" s="6"/>
      <c r="E47" s="6">
        <v>110</v>
      </c>
      <c r="F47" s="6">
        <v>115</v>
      </c>
      <c r="G47" s="6"/>
      <c r="H47" s="6">
        <f t="shared" si="3"/>
        <v>128</v>
      </c>
      <c r="I47" s="6">
        <f t="shared" si="4"/>
        <v>157</v>
      </c>
      <c r="J47" s="6">
        <f t="shared" si="2"/>
        <v>142.5</v>
      </c>
      <c r="K47" s="6"/>
      <c r="L47" s="6"/>
    </row>
    <row r="48" spans="1:12" x14ac:dyDescent="0.25">
      <c r="A48" t="s">
        <v>78</v>
      </c>
      <c r="B48" s="6">
        <v>1</v>
      </c>
      <c r="D48" s="6"/>
      <c r="E48" s="6"/>
      <c r="F48" s="6"/>
      <c r="G48" s="6"/>
      <c r="H48" s="6">
        <f t="shared" si="3"/>
        <v>1</v>
      </c>
      <c r="I48" s="6">
        <f t="shared" si="4"/>
        <v>0</v>
      </c>
      <c r="J48" s="6">
        <f t="shared" si="2"/>
        <v>0.5</v>
      </c>
      <c r="K48" s="6"/>
      <c r="L48" s="6"/>
    </row>
    <row r="49" spans="1:14" x14ac:dyDescent="0.25">
      <c r="A49" s="1" t="s">
        <v>30</v>
      </c>
      <c r="B49" s="6">
        <f>SUM(B32:B48)</f>
        <v>74</v>
      </c>
      <c r="C49" s="6">
        <f>SUM(C32:C48)</f>
        <v>102</v>
      </c>
      <c r="D49" s="6"/>
      <c r="E49" s="6">
        <f>SUM(E33:E47)</f>
        <v>157</v>
      </c>
      <c r="F49" s="6">
        <f>SUM(F32:F48)</f>
        <v>147</v>
      </c>
      <c r="G49" s="6"/>
      <c r="H49" s="6">
        <f t="shared" si="3"/>
        <v>231</v>
      </c>
      <c r="I49" s="6">
        <f t="shared" si="4"/>
        <v>249</v>
      </c>
      <c r="J49" s="6">
        <f t="shared" si="2"/>
        <v>240</v>
      </c>
      <c r="K49" s="6"/>
      <c r="L49" s="6"/>
    </row>
    <row r="50" spans="1:14" x14ac:dyDescent="0.25">
      <c r="A50" s="1" t="s">
        <v>35</v>
      </c>
      <c r="B50" s="6">
        <f>B30+B49</f>
        <v>584</v>
      </c>
      <c r="C50" s="6">
        <f>C30+C49</f>
        <v>694</v>
      </c>
      <c r="D50" s="6"/>
      <c r="E50" s="6">
        <f>E30+E49</f>
        <v>522</v>
      </c>
      <c r="F50" s="6">
        <f>F30+F49</f>
        <v>560</v>
      </c>
      <c r="G50" s="6"/>
      <c r="H50" s="6">
        <f t="shared" si="3"/>
        <v>1106</v>
      </c>
      <c r="I50" s="6">
        <f t="shared" si="4"/>
        <v>1254</v>
      </c>
      <c r="J50" s="6">
        <f t="shared" si="2"/>
        <v>1180</v>
      </c>
      <c r="K50" s="6"/>
      <c r="L50" s="6"/>
    </row>
    <row r="51" spans="1:14" x14ac:dyDescent="0.25">
      <c r="A51" s="1"/>
      <c r="B51" s="6"/>
      <c r="C51" s="6"/>
      <c r="D51" s="6"/>
      <c r="E51" s="6"/>
      <c r="F51" s="6"/>
      <c r="G51" s="6"/>
      <c r="H51" s="6"/>
      <c r="I51" s="6"/>
      <c r="J51" s="6"/>
      <c r="K51" s="6"/>
      <c r="L51" s="6"/>
    </row>
    <row r="52" spans="1:14" x14ac:dyDescent="0.25">
      <c r="A52" s="6" t="s">
        <v>75</v>
      </c>
      <c r="B52" s="6" t="s">
        <v>119</v>
      </c>
      <c r="C52" s="6"/>
      <c r="D52" s="6"/>
      <c r="E52" s="6"/>
      <c r="F52" s="6" t="s">
        <v>115</v>
      </c>
      <c r="G52" s="6"/>
      <c r="H52" s="6"/>
      <c r="I52" s="6"/>
      <c r="J52" s="6"/>
      <c r="K52" s="6"/>
    </row>
    <row r="53" spans="1:14" x14ac:dyDescent="0.25">
      <c r="A53" s="6"/>
      <c r="B53" s="6" t="s">
        <v>180</v>
      </c>
      <c r="C53" s="6"/>
      <c r="D53" s="6"/>
      <c r="E53" s="6"/>
      <c r="F53" s="6" t="s">
        <v>188</v>
      </c>
      <c r="G53" s="6"/>
      <c r="H53" s="6"/>
      <c r="I53" s="6"/>
      <c r="J53" s="6"/>
      <c r="K53" s="6"/>
      <c r="L53" s="6"/>
    </row>
    <row r="54" spans="1:14" x14ac:dyDescent="0.25">
      <c r="A54" s="6"/>
      <c r="B54" s="6"/>
      <c r="C54" s="6"/>
      <c r="D54" s="6"/>
      <c r="E54" s="6"/>
      <c r="F54" s="6"/>
      <c r="G54" s="6"/>
      <c r="H54" s="6"/>
      <c r="I54" s="6"/>
      <c r="J54" s="6"/>
      <c r="K54" s="6"/>
      <c r="L54" s="6"/>
    </row>
    <row r="55" spans="1:14" x14ac:dyDescent="0.25">
      <c r="A55" s="6"/>
      <c r="B55" s="6"/>
      <c r="C55" s="6"/>
      <c r="D55" s="6"/>
      <c r="E55" s="6"/>
      <c r="F55" s="6"/>
      <c r="G55" s="6"/>
      <c r="H55" s="6"/>
      <c r="I55" s="6"/>
      <c r="J55" s="6"/>
      <c r="K55" s="6"/>
      <c r="L55" s="6"/>
    </row>
    <row r="56" spans="1:14" x14ac:dyDescent="0.25">
      <c r="A56" s="1" t="s">
        <v>32</v>
      </c>
      <c r="B56" s="33" t="s">
        <v>27</v>
      </c>
      <c r="C56" s="33" t="s">
        <v>27</v>
      </c>
      <c r="D56" s="6"/>
      <c r="E56" s="33" t="s">
        <v>28</v>
      </c>
      <c r="F56" s="33" t="s">
        <v>28</v>
      </c>
      <c r="G56" s="16"/>
      <c r="H56" s="33" t="s">
        <v>31</v>
      </c>
      <c r="I56" s="33" t="s">
        <v>31</v>
      </c>
      <c r="J56" s="33" t="s">
        <v>47</v>
      </c>
      <c r="K56" s="6"/>
      <c r="L56" s="6"/>
      <c r="M56" s="6"/>
      <c r="N56" s="6"/>
    </row>
    <row r="57" spans="1:14" x14ac:dyDescent="0.25">
      <c r="A57" t="s">
        <v>79</v>
      </c>
      <c r="B57" s="33" t="s">
        <v>105</v>
      </c>
      <c r="C57" s="33" t="s">
        <v>80</v>
      </c>
      <c r="D57" s="6"/>
      <c r="E57" s="33" t="s">
        <v>105</v>
      </c>
      <c r="F57" s="33" t="s">
        <v>80</v>
      </c>
      <c r="G57" s="16"/>
      <c r="H57" s="33" t="s">
        <v>105</v>
      </c>
      <c r="I57" s="33" t="s">
        <v>80</v>
      </c>
      <c r="K57" s="6"/>
      <c r="L57" s="6"/>
      <c r="M57" s="6"/>
      <c r="N57" s="6"/>
    </row>
    <row r="58" spans="1:14" x14ac:dyDescent="0.25">
      <c r="A58" t="s">
        <v>2</v>
      </c>
      <c r="B58" s="53" t="s">
        <v>159</v>
      </c>
      <c r="C58" s="53" t="s">
        <v>156</v>
      </c>
      <c r="D58" s="6"/>
      <c r="E58" s="53" t="s">
        <v>158</v>
      </c>
      <c r="F58" s="47" t="s">
        <v>121</v>
      </c>
      <c r="G58" s="6"/>
      <c r="H58" s="6"/>
      <c r="I58" s="6"/>
    </row>
    <row r="59" spans="1:14" x14ac:dyDescent="0.25">
      <c r="A59" t="s">
        <v>3</v>
      </c>
      <c r="B59" s="6" t="s">
        <v>126</v>
      </c>
      <c r="C59" s="51" t="s">
        <v>127</v>
      </c>
      <c r="D59" s="6"/>
      <c r="E59" s="6" t="s">
        <v>118</v>
      </c>
      <c r="F59" s="6" t="s">
        <v>122</v>
      </c>
      <c r="G59" s="6"/>
      <c r="H59" s="6" t="s">
        <v>178</v>
      </c>
      <c r="I59" s="6" t="s">
        <v>157</v>
      </c>
    </row>
    <row r="60" spans="1:14" x14ac:dyDescent="0.25">
      <c r="A60" t="s">
        <v>4</v>
      </c>
      <c r="B60" s="5">
        <v>8</v>
      </c>
      <c r="C60" s="55">
        <v>8</v>
      </c>
      <c r="D60" s="5"/>
      <c r="E60" s="55">
        <v>10.8</v>
      </c>
      <c r="F60" s="55">
        <v>9.5</v>
      </c>
      <c r="G60" s="6"/>
      <c r="H60" s="5">
        <v>18.8</v>
      </c>
      <c r="I60" s="5">
        <v>17.5</v>
      </c>
    </row>
    <row r="61" spans="1:14" x14ac:dyDescent="0.25">
      <c r="A61" t="s">
        <v>73</v>
      </c>
      <c r="B61" s="6">
        <v>5</v>
      </c>
      <c r="C61" s="6">
        <v>5</v>
      </c>
      <c r="D61" s="36"/>
      <c r="E61" s="36">
        <v>5</v>
      </c>
      <c r="F61" s="36">
        <v>5</v>
      </c>
      <c r="G61" s="6"/>
      <c r="H61" s="6">
        <v>5</v>
      </c>
      <c r="I61" s="6">
        <v>5</v>
      </c>
    </row>
    <row r="62" spans="1:14" x14ac:dyDescent="0.25">
      <c r="B62" s="6"/>
      <c r="C62" s="6"/>
      <c r="D62" s="36"/>
      <c r="E62" s="36"/>
      <c r="F62" s="33"/>
      <c r="G62" s="6"/>
      <c r="H62" s="6"/>
      <c r="I62" s="5"/>
      <c r="J62" s="6"/>
      <c r="K62" s="6"/>
      <c r="L62" s="6"/>
      <c r="M62" s="6"/>
    </row>
    <row r="63" spans="1:14" x14ac:dyDescent="0.25">
      <c r="A63" s="1" t="s">
        <v>5</v>
      </c>
      <c r="B63" s="6"/>
      <c r="C63" s="6"/>
      <c r="D63" s="36"/>
      <c r="E63" s="36"/>
      <c r="F63" s="36"/>
      <c r="G63" s="6"/>
      <c r="H63" s="6"/>
      <c r="I63" s="6"/>
    </row>
    <row r="64" spans="1:14" x14ac:dyDescent="0.25">
      <c r="A64" s="6" t="s">
        <v>6</v>
      </c>
      <c r="B64" s="6"/>
      <c r="C64" s="6">
        <v>32</v>
      </c>
      <c r="D64" s="36"/>
      <c r="E64" s="6">
        <v>48</v>
      </c>
      <c r="F64" s="36">
        <v>109</v>
      </c>
      <c r="G64" s="6"/>
      <c r="H64" s="6">
        <f>B64+E64</f>
        <v>48</v>
      </c>
      <c r="I64" s="6">
        <f>C64+F64</f>
        <v>141</v>
      </c>
      <c r="J64" s="6">
        <f>(H64+I64)/2</f>
        <v>94.5</v>
      </c>
    </row>
    <row r="65" spans="1:14" x14ac:dyDescent="0.25">
      <c r="A65" s="6" t="s">
        <v>46</v>
      </c>
      <c r="B65" s="6">
        <v>1</v>
      </c>
      <c r="C65" s="6"/>
      <c r="D65" s="36"/>
      <c r="E65" s="6"/>
      <c r="F65" s="36"/>
      <c r="G65" s="6"/>
      <c r="H65" s="6">
        <f t="shared" ref="H65:H93" si="5">B65+E65</f>
        <v>1</v>
      </c>
      <c r="I65" s="6">
        <f t="shared" ref="I65:I93" si="6">C65+F65</f>
        <v>0</v>
      </c>
      <c r="J65" s="6">
        <f t="shared" ref="J65:J93" si="7">(H65+I65)/2</f>
        <v>0.5</v>
      </c>
    </row>
    <row r="66" spans="1:14" x14ac:dyDescent="0.25">
      <c r="A66" s="6" t="s">
        <v>7</v>
      </c>
      <c r="B66" s="6">
        <v>48</v>
      </c>
      <c r="C66" s="6">
        <v>61</v>
      </c>
      <c r="D66" s="36"/>
      <c r="E66" s="45">
        <v>64</v>
      </c>
      <c r="F66" s="36">
        <v>68</v>
      </c>
      <c r="G66" s="6"/>
      <c r="H66" s="6">
        <f t="shared" si="5"/>
        <v>112</v>
      </c>
      <c r="I66" s="6">
        <f t="shared" si="6"/>
        <v>129</v>
      </c>
      <c r="J66" s="6">
        <f t="shared" si="7"/>
        <v>120.5</v>
      </c>
    </row>
    <row r="67" spans="1:14" x14ac:dyDescent="0.25">
      <c r="A67" s="6" t="s">
        <v>22</v>
      </c>
      <c r="B67" s="6">
        <v>50</v>
      </c>
      <c r="C67" s="6">
        <v>21</v>
      </c>
      <c r="D67" s="36"/>
      <c r="E67" s="45">
        <v>9</v>
      </c>
      <c r="F67" s="36"/>
      <c r="G67" s="6"/>
      <c r="H67" s="6">
        <f t="shared" si="5"/>
        <v>59</v>
      </c>
      <c r="I67" s="6">
        <f t="shared" si="6"/>
        <v>21</v>
      </c>
      <c r="J67" s="6">
        <f t="shared" si="7"/>
        <v>40</v>
      </c>
    </row>
    <row r="68" spans="1:14" x14ac:dyDescent="0.25">
      <c r="A68" s="6" t="s">
        <v>8</v>
      </c>
      <c r="B68" s="6">
        <v>20</v>
      </c>
      <c r="C68" s="6">
        <v>34</v>
      </c>
      <c r="D68" s="36"/>
      <c r="E68" s="45">
        <v>5</v>
      </c>
      <c r="F68" s="36"/>
      <c r="G68" s="6"/>
      <c r="H68" s="6">
        <f t="shared" si="5"/>
        <v>25</v>
      </c>
      <c r="I68" s="6">
        <f t="shared" si="6"/>
        <v>34</v>
      </c>
      <c r="J68" s="6">
        <f t="shared" si="7"/>
        <v>29.5</v>
      </c>
    </row>
    <row r="69" spans="1:14" x14ac:dyDescent="0.25">
      <c r="A69" s="6" t="s">
        <v>39</v>
      </c>
      <c r="B69" s="6"/>
      <c r="C69" s="6">
        <v>15</v>
      </c>
      <c r="D69" s="36"/>
      <c r="E69" s="45">
        <v>7</v>
      </c>
      <c r="F69" s="36"/>
      <c r="G69" s="6"/>
      <c r="H69" s="6">
        <f t="shared" si="5"/>
        <v>7</v>
      </c>
      <c r="I69" s="6">
        <f t="shared" si="6"/>
        <v>15</v>
      </c>
      <c r="J69" s="6">
        <f t="shared" si="7"/>
        <v>11</v>
      </c>
      <c r="N69">
        <v>9</v>
      </c>
    </row>
    <row r="70" spans="1:14" x14ac:dyDescent="0.25">
      <c r="A70" s="6" t="s">
        <v>9</v>
      </c>
      <c r="B70" s="6">
        <v>22</v>
      </c>
      <c r="C70" s="6"/>
      <c r="D70" s="36"/>
      <c r="E70" s="36"/>
      <c r="F70" s="36">
        <v>9</v>
      </c>
      <c r="G70" s="6"/>
      <c r="H70" s="6">
        <f t="shared" si="5"/>
        <v>22</v>
      </c>
      <c r="I70" s="6">
        <f t="shared" si="6"/>
        <v>9</v>
      </c>
      <c r="J70" s="6">
        <f t="shared" si="7"/>
        <v>15.5</v>
      </c>
    </row>
    <row r="71" spans="1:14" ht="15.75" x14ac:dyDescent="0.25">
      <c r="A71" s="6" t="s">
        <v>33</v>
      </c>
      <c r="B71" s="6">
        <v>7</v>
      </c>
      <c r="C71" s="6">
        <v>4</v>
      </c>
      <c r="D71" s="36"/>
      <c r="E71" s="52">
        <v>2</v>
      </c>
      <c r="F71" s="36">
        <v>44</v>
      </c>
      <c r="G71" s="6"/>
      <c r="H71" s="6">
        <f t="shared" si="5"/>
        <v>9</v>
      </c>
      <c r="I71" s="6">
        <f t="shared" si="6"/>
        <v>48</v>
      </c>
      <c r="J71" s="6">
        <f t="shared" si="7"/>
        <v>28.5</v>
      </c>
    </row>
    <row r="72" spans="1:14" ht="15.75" x14ac:dyDescent="0.25">
      <c r="A72" s="6" t="s">
        <v>10</v>
      </c>
      <c r="B72" s="6">
        <v>333</v>
      </c>
      <c r="C72" s="6">
        <v>416</v>
      </c>
      <c r="D72" s="36"/>
      <c r="E72" s="52">
        <v>315</v>
      </c>
      <c r="F72" s="36">
        <v>355</v>
      </c>
      <c r="G72" s="6"/>
      <c r="H72" s="6">
        <f t="shared" si="5"/>
        <v>648</v>
      </c>
      <c r="I72" s="6">
        <f t="shared" si="6"/>
        <v>771</v>
      </c>
      <c r="J72" s="6">
        <f t="shared" si="7"/>
        <v>709.5</v>
      </c>
    </row>
    <row r="73" spans="1:14" ht="15.75" x14ac:dyDescent="0.25">
      <c r="A73" t="s">
        <v>36</v>
      </c>
      <c r="B73" s="6"/>
      <c r="C73" s="6"/>
      <c r="D73" s="36"/>
      <c r="E73" s="52"/>
      <c r="F73" s="36">
        <v>50</v>
      </c>
      <c r="G73" s="6"/>
      <c r="H73" s="6">
        <f t="shared" si="5"/>
        <v>0</v>
      </c>
      <c r="I73" s="6">
        <f t="shared" si="6"/>
        <v>50</v>
      </c>
      <c r="J73" s="6">
        <f t="shared" si="7"/>
        <v>25</v>
      </c>
    </row>
    <row r="74" spans="1:14" ht="15.75" x14ac:dyDescent="0.25">
      <c r="A74" s="6" t="s">
        <v>11</v>
      </c>
      <c r="B74" s="6">
        <v>26</v>
      </c>
      <c r="C74" s="6">
        <v>55</v>
      </c>
      <c r="D74" s="36"/>
      <c r="E74" s="52">
        <v>28</v>
      </c>
      <c r="F74" s="36">
        <v>52</v>
      </c>
      <c r="G74" s="6"/>
      <c r="H74" s="6">
        <f t="shared" si="5"/>
        <v>54</v>
      </c>
      <c r="I74" s="6">
        <f t="shared" si="6"/>
        <v>107</v>
      </c>
      <c r="J74" s="6">
        <f t="shared" si="7"/>
        <v>80.5</v>
      </c>
    </row>
    <row r="75" spans="1:14" ht="15.75" x14ac:dyDescent="0.25">
      <c r="A75" s="6" t="s">
        <v>12</v>
      </c>
      <c r="B75" s="6">
        <v>13</v>
      </c>
      <c r="C75" s="6">
        <v>21</v>
      </c>
      <c r="D75" s="36"/>
      <c r="E75" s="52">
        <v>26</v>
      </c>
      <c r="F75" s="36">
        <v>19</v>
      </c>
      <c r="G75" s="6"/>
      <c r="H75" s="6">
        <f t="shared" si="5"/>
        <v>39</v>
      </c>
      <c r="I75" s="6">
        <f t="shared" si="6"/>
        <v>40</v>
      </c>
      <c r="J75" s="6">
        <f t="shared" si="7"/>
        <v>39.5</v>
      </c>
    </row>
    <row r="76" spans="1:14" ht="15.75" x14ac:dyDescent="0.25">
      <c r="A76" s="16" t="s">
        <v>30</v>
      </c>
      <c r="B76" s="6">
        <f>SUM(B64:B75)</f>
        <v>520</v>
      </c>
      <c r="C76" s="6">
        <f>SUM(C64:C75)</f>
        <v>659</v>
      </c>
      <c r="D76" s="36"/>
      <c r="E76" s="52">
        <f>SUM(E64:E75)</f>
        <v>504</v>
      </c>
      <c r="F76" s="36">
        <f>SUM(F64:F75)</f>
        <v>706</v>
      </c>
      <c r="G76" s="6"/>
      <c r="H76" s="6">
        <f t="shared" si="5"/>
        <v>1024</v>
      </c>
      <c r="I76" s="6">
        <f t="shared" si="6"/>
        <v>1365</v>
      </c>
      <c r="J76" s="6">
        <f t="shared" si="7"/>
        <v>1194.5</v>
      </c>
    </row>
    <row r="77" spans="1:14" ht="15.75" x14ac:dyDescent="0.25">
      <c r="A77" s="16"/>
      <c r="B77" s="6"/>
      <c r="C77" s="6"/>
      <c r="D77" s="36"/>
      <c r="E77" s="52"/>
      <c r="F77" s="36"/>
      <c r="G77" s="6"/>
      <c r="H77" s="6">
        <f t="shared" si="5"/>
        <v>0</v>
      </c>
      <c r="I77" s="6">
        <f t="shared" si="6"/>
        <v>0</v>
      </c>
    </row>
    <row r="78" spans="1:14" ht="15.75" x14ac:dyDescent="0.25">
      <c r="A78" s="6" t="s">
        <v>13</v>
      </c>
      <c r="B78" s="6">
        <v>9</v>
      </c>
      <c r="C78" s="6">
        <v>25</v>
      </c>
      <c r="D78" s="36"/>
      <c r="E78" s="52">
        <v>2</v>
      </c>
      <c r="F78" s="36">
        <v>2</v>
      </c>
      <c r="G78" s="6"/>
      <c r="H78" s="6">
        <f t="shared" si="5"/>
        <v>11</v>
      </c>
      <c r="I78" s="6">
        <f t="shared" si="6"/>
        <v>27</v>
      </c>
      <c r="J78" s="6">
        <f t="shared" si="7"/>
        <v>19</v>
      </c>
    </row>
    <row r="79" spans="1:14" ht="15.75" x14ac:dyDescent="0.25">
      <c r="A79" s="6" t="s">
        <v>34</v>
      </c>
      <c r="B79" s="6">
        <v>8</v>
      </c>
      <c r="C79" s="6">
        <v>56</v>
      </c>
      <c r="D79" s="36"/>
      <c r="E79" s="52">
        <v>9</v>
      </c>
      <c r="F79" s="36">
        <v>5</v>
      </c>
      <c r="G79" s="6"/>
      <c r="H79" s="6">
        <f t="shared" si="5"/>
        <v>17</v>
      </c>
      <c r="I79" s="6">
        <f t="shared" si="6"/>
        <v>61</v>
      </c>
      <c r="J79" s="6">
        <f t="shared" si="7"/>
        <v>39</v>
      </c>
    </row>
    <row r="80" spans="1:14" ht="15.75" x14ac:dyDescent="0.25">
      <c r="A80" s="6" t="s">
        <v>16</v>
      </c>
      <c r="B80" s="6">
        <v>8</v>
      </c>
      <c r="C80" s="6">
        <v>13</v>
      </c>
      <c r="D80" s="36"/>
      <c r="E80" s="52"/>
      <c r="F80" s="36"/>
      <c r="G80" s="6"/>
      <c r="H80" s="6">
        <f t="shared" si="5"/>
        <v>8</v>
      </c>
      <c r="I80" s="6">
        <f t="shared" si="6"/>
        <v>13</v>
      </c>
      <c r="J80" s="6">
        <f t="shared" si="7"/>
        <v>10.5</v>
      </c>
    </row>
    <row r="81" spans="1:14" ht="15.75" x14ac:dyDescent="0.25">
      <c r="A81" s="6" t="s">
        <v>15</v>
      </c>
      <c r="B81" s="6">
        <v>8</v>
      </c>
      <c r="C81" s="6">
        <v>9</v>
      </c>
      <c r="D81" s="36"/>
      <c r="E81" s="52">
        <v>7</v>
      </c>
      <c r="F81" s="36">
        <v>5</v>
      </c>
      <c r="G81" s="6"/>
      <c r="H81" s="6">
        <f t="shared" si="5"/>
        <v>15</v>
      </c>
      <c r="I81" s="6">
        <f t="shared" si="6"/>
        <v>14</v>
      </c>
      <c r="J81" s="6">
        <f t="shared" si="7"/>
        <v>14.5</v>
      </c>
    </row>
    <row r="82" spans="1:14" ht="15.75" x14ac:dyDescent="0.25">
      <c r="A82" t="s">
        <v>14</v>
      </c>
      <c r="B82" s="6"/>
      <c r="C82" s="6">
        <v>37</v>
      </c>
      <c r="D82" s="36"/>
      <c r="E82" s="52"/>
      <c r="F82" s="36">
        <v>3</v>
      </c>
      <c r="G82" s="6"/>
      <c r="H82" s="6">
        <f t="shared" si="5"/>
        <v>0</v>
      </c>
      <c r="I82" s="6">
        <f t="shared" si="6"/>
        <v>40</v>
      </c>
      <c r="J82" s="6">
        <f t="shared" si="7"/>
        <v>20</v>
      </c>
    </row>
    <row r="83" spans="1:14" ht="15.75" x14ac:dyDescent="0.25">
      <c r="A83" s="6" t="s">
        <v>25</v>
      </c>
      <c r="B83" s="6"/>
      <c r="C83" s="6"/>
      <c r="D83" s="36"/>
      <c r="E83" s="52"/>
      <c r="F83" s="36">
        <v>17</v>
      </c>
      <c r="G83" s="6"/>
      <c r="H83" s="6">
        <f t="shared" si="5"/>
        <v>0</v>
      </c>
      <c r="I83" s="6">
        <f t="shared" si="6"/>
        <v>17</v>
      </c>
      <c r="J83" s="6">
        <f t="shared" si="7"/>
        <v>8.5</v>
      </c>
    </row>
    <row r="84" spans="1:14" ht="15.75" x14ac:dyDescent="0.25">
      <c r="A84" s="6" t="s">
        <v>17</v>
      </c>
      <c r="B84" s="6"/>
      <c r="C84" s="6">
        <v>1</v>
      </c>
      <c r="D84" s="36"/>
      <c r="E84" s="52">
        <v>1</v>
      </c>
      <c r="F84" s="36">
        <v>8</v>
      </c>
      <c r="G84" s="6"/>
      <c r="H84" s="6">
        <f t="shared" si="5"/>
        <v>1</v>
      </c>
      <c r="I84" s="6">
        <f t="shared" si="6"/>
        <v>9</v>
      </c>
      <c r="J84" s="6">
        <f t="shared" si="7"/>
        <v>5</v>
      </c>
    </row>
    <row r="85" spans="1:14" ht="15.75" x14ac:dyDescent="0.25">
      <c r="A85" s="6" t="s">
        <v>18</v>
      </c>
      <c r="B85" s="6">
        <v>21</v>
      </c>
      <c r="C85" s="6">
        <v>20</v>
      </c>
      <c r="D85" s="36"/>
      <c r="E85" s="52">
        <v>28</v>
      </c>
      <c r="F85" s="36">
        <v>19</v>
      </c>
      <c r="G85" s="6"/>
      <c r="H85" s="6">
        <f t="shared" si="5"/>
        <v>49</v>
      </c>
      <c r="I85" s="6">
        <f t="shared" si="6"/>
        <v>39</v>
      </c>
      <c r="J85" s="6">
        <f t="shared" si="7"/>
        <v>44</v>
      </c>
    </row>
    <row r="86" spans="1:14" ht="15.75" x14ac:dyDescent="0.25">
      <c r="A86" s="6" t="s">
        <v>19</v>
      </c>
      <c r="B86" s="6">
        <v>3</v>
      </c>
      <c r="C86" s="6">
        <v>31</v>
      </c>
      <c r="D86" s="36"/>
      <c r="E86" s="52">
        <v>22</v>
      </c>
      <c r="F86" s="36">
        <v>23</v>
      </c>
      <c r="G86" s="6"/>
      <c r="H86" s="6">
        <f t="shared" si="5"/>
        <v>25</v>
      </c>
      <c r="I86" s="6">
        <f t="shared" si="6"/>
        <v>54</v>
      </c>
      <c r="J86" s="6">
        <f t="shared" si="7"/>
        <v>39.5</v>
      </c>
    </row>
    <row r="87" spans="1:14" x14ac:dyDescent="0.25">
      <c r="A87" s="6" t="s">
        <v>20</v>
      </c>
      <c r="B87" s="6">
        <v>4</v>
      </c>
      <c r="C87" s="6">
        <v>8</v>
      </c>
      <c r="D87" s="36"/>
      <c r="E87" s="36">
        <v>12</v>
      </c>
      <c r="F87" s="36">
        <v>3</v>
      </c>
      <c r="G87" s="6"/>
      <c r="H87" s="6">
        <f t="shared" si="5"/>
        <v>16</v>
      </c>
      <c r="I87" s="6">
        <f t="shared" si="6"/>
        <v>11</v>
      </c>
      <c r="J87" s="6">
        <f t="shared" si="7"/>
        <v>13.5</v>
      </c>
    </row>
    <row r="88" spans="1:14" x14ac:dyDescent="0.25">
      <c r="A88" s="6" t="s">
        <v>21</v>
      </c>
      <c r="B88" s="6"/>
      <c r="C88" s="6">
        <v>1</v>
      </c>
      <c r="D88" s="36"/>
      <c r="E88" s="36">
        <v>2</v>
      </c>
      <c r="F88" s="36"/>
      <c r="G88" s="6"/>
      <c r="H88" s="6">
        <f t="shared" si="5"/>
        <v>2</v>
      </c>
      <c r="I88" s="6">
        <f t="shared" si="6"/>
        <v>1</v>
      </c>
      <c r="J88" s="6">
        <f t="shared" si="7"/>
        <v>1.5</v>
      </c>
    </row>
    <row r="89" spans="1:14" x14ac:dyDescent="0.25">
      <c r="A89" s="6" t="s">
        <v>26</v>
      </c>
      <c r="B89" s="6"/>
      <c r="C89" s="6">
        <v>7</v>
      </c>
      <c r="D89" s="36"/>
      <c r="E89" s="36">
        <v>210</v>
      </c>
      <c r="F89" s="36">
        <v>223</v>
      </c>
      <c r="G89" s="6"/>
      <c r="H89" s="6">
        <f t="shared" si="5"/>
        <v>210</v>
      </c>
      <c r="I89" s="6">
        <f t="shared" si="6"/>
        <v>230</v>
      </c>
      <c r="J89" s="6">
        <f t="shared" si="7"/>
        <v>220</v>
      </c>
    </row>
    <row r="90" spans="1:14" x14ac:dyDescent="0.25">
      <c r="A90" s="6" t="s">
        <v>123</v>
      </c>
      <c r="B90" s="6"/>
      <c r="C90" s="6"/>
      <c r="D90" s="36"/>
      <c r="E90" s="36"/>
      <c r="F90" s="36">
        <v>1</v>
      </c>
      <c r="G90" s="6"/>
      <c r="H90" s="6">
        <f t="shared" si="5"/>
        <v>0</v>
      </c>
      <c r="I90" s="6">
        <f t="shared" si="6"/>
        <v>1</v>
      </c>
      <c r="J90" s="6">
        <f t="shared" si="7"/>
        <v>0.5</v>
      </c>
    </row>
    <row r="91" spans="1:14" x14ac:dyDescent="0.25">
      <c r="A91" s="6" t="s">
        <v>124</v>
      </c>
      <c r="B91" s="6"/>
      <c r="C91" s="6">
        <v>1</v>
      </c>
      <c r="D91" s="36"/>
      <c r="E91" s="36"/>
      <c r="F91" s="36">
        <v>1</v>
      </c>
      <c r="G91" s="6"/>
      <c r="H91" s="6">
        <f t="shared" si="5"/>
        <v>0</v>
      </c>
      <c r="I91" s="6">
        <f t="shared" si="6"/>
        <v>2</v>
      </c>
      <c r="J91" s="6">
        <f t="shared" si="7"/>
        <v>1</v>
      </c>
    </row>
    <row r="92" spans="1:14" x14ac:dyDescent="0.25">
      <c r="A92" s="16" t="s">
        <v>30</v>
      </c>
      <c r="B92" s="6">
        <f>SUM(B78:B91)</f>
        <v>61</v>
      </c>
      <c r="C92" s="6">
        <f>SUM(C78:C91)</f>
        <v>209</v>
      </c>
      <c r="D92" s="36"/>
      <c r="E92" s="36">
        <f>SUM(E78:E89)</f>
        <v>293</v>
      </c>
      <c r="F92" s="36">
        <f>SUM(F78:F91)</f>
        <v>310</v>
      </c>
      <c r="G92" s="6"/>
      <c r="H92" s="6">
        <f t="shared" si="5"/>
        <v>354</v>
      </c>
      <c r="I92" s="6">
        <f t="shared" si="6"/>
        <v>519</v>
      </c>
      <c r="J92" s="6">
        <f t="shared" si="7"/>
        <v>436.5</v>
      </c>
    </row>
    <row r="93" spans="1:14" x14ac:dyDescent="0.25">
      <c r="A93" s="16" t="s">
        <v>35</v>
      </c>
      <c r="B93" s="6">
        <f>B76+B92</f>
        <v>581</v>
      </c>
      <c r="C93" s="6">
        <f>C76+C92</f>
        <v>868</v>
      </c>
      <c r="D93" s="36"/>
      <c r="E93" s="36">
        <f>E76+E92</f>
        <v>797</v>
      </c>
      <c r="F93" s="36">
        <f>F76+F92</f>
        <v>1016</v>
      </c>
      <c r="G93" s="6"/>
      <c r="H93" s="6">
        <f t="shared" si="5"/>
        <v>1378</v>
      </c>
      <c r="I93" s="6">
        <f t="shared" si="6"/>
        <v>1884</v>
      </c>
      <c r="J93" s="6">
        <f t="shared" si="7"/>
        <v>1631</v>
      </c>
    </row>
    <row r="94" spans="1:14" x14ac:dyDescent="0.25">
      <c r="B94" s="36"/>
      <c r="C94" s="46"/>
      <c r="D94" s="46"/>
      <c r="E94" s="36"/>
      <c r="F94" s="36"/>
      <c r="G94" s="6"/>
      <c r="H94" s="6"/>
      <c r="I94" s="6"/>
      <c r="J94" s="6"/>
      <c r="K94" s="6"/>
      <c r="L94" s="6"/>
      <c r="M94" s="6"/>
      <c r="N94" s="6"/>
    </row>
    <row r="95" spans="1:14" x14ac:dyDescent="0.25">
      <c r="A95" s="6" t="s">
        <v>75</v>
      </c>
      <c r="B95" s="6" t="s">
        <v>120</v>
      </c>
      <c r="C95" s="6"/>
      <c r="D95" s="6"/>
      <c r="E95" s="6"/>
      <c r="F95" s="6" t="s">
        <v>129</v>
      </c>
      <c r="G95" s="6"/>
      <c r="H95" s="6"/>
      <c r="I95" s="6"/>
      <c r="J95" s="6"/>
    </row>
    <row r="96" spans="1:14" x14ac:dyDescent="0.25">
      <c r="A96" s="6"/>
      <c r="B96" s="6" t="s">
        <v>128</v>
      </c>
      <c r="C96" s="6"/>
      <c r="D96" s="6"/>
      <c r="E96" s="6"/>
      <c r="F96" s="6" t="s">
        <v>125</v>
      </c>
      <c r="G96" s="6"/>
      <c r="H96" s="6"/>
      <c r="I96" s="6"/>
      <c r="J96" s="6"/>
    </row>
    <row r="97" spans="1:14" x14ac:dyDescent="0.25">
      <c r="A97" s="6"/>
      <c r="B97" s="6"/>
      <c r="C97" s="6"/>
      <c r="D97" s="6"/>
      <c r="E97" s="6"/>
      <c r="F97" s="6"/>
      <c r="G97" s="6"/>
      <c r="H97" s="6"/>
      <c r="I97" s="6"/>
      <c r="J97" s="6"/>
    </row>
    <row r="98" spans="1:14" x14ac:dyDescent="0.25">
      <c r="A98" s="6"/>
      <c r="B98" s="6"/>
      <c r="C98" s="6"/>
      <c r="D98" s="6"/>
      <c r="E98" s="6"/>
      <c r="F98" s="6"/>
      <c r="G98" s="6"/>
      <c r="H98" s="6"/>
      <c r="I98" s="6"/>
      <c r="J98" s="6"/>
      <c r="K98" s="6"/>
      <c r="L98" s="6"/>
      <c r="M98" s="6"/>
      <c r="N98" s="6"/>
    </row>
    <row r="99" spans="1:14" x14ac:dyDescent="0.25">
      <c r="A99" s="1" t="s">
        <v>42</v>
      </c>
      <c r="B99" s="1"/>
      <c r="G99" s="6"/>
      <c r="H99" s="6"/>
      <c r="I99" s="6"/>
      <c r="J99" s="6"/>
      <c r="K99" s="6"/>
      <c r="L99" s="6"/>
      <c r="M99" s="6"/>
      <c r="N99" s="6"/>
    </row>
    <row r="100" spans="1:14" x14ac:dyDescent="0.25">
      <c r="A100" t="s">
        <v>83</v>
      </c>
      <c r="B100" s="33" t="s">
        <v>105</v>
      </c>
      <c r="C100" s="6"/>
      <c r="D100" s="6"/>
      <c r="F100" s="6"/>
      <c r="G100" s="6"/>
      <c r="H100" s="6"/>
      <c r="I100" s="6"/>
      <c r="J100" s="6"/>
      <c r="K100" s="6"/>
      <c r="L100" s="6"/>
      <c r="M100" s="6"/>
      <c r="N100" s="6"/>
    </row>
    <row r="101" spans="1:14" x14ac:dyDescent="0.25">
      <c r="A101" t="s">
        <v>2</v>
      </c>
      <c r="B101" s="9" t="s">
        <v>110</v>
      </c>
      <c r="C101" s="6"/>
      <c r="D101" s="6"/>
      <c r="E101" s="9"/>
      <c r="F101" s="6"/>
      <c r="G101" s="6"/>
      <c r="H101" s="6"/>
      <c r="I101" s="6"/>
      <c r="J101" s="6"/>
      <c r="K101" s="6"/>
      <c r="L101" s="6"/>
      <c r="M101" s="6"/>
      <c r="N101" s="6"/>
    </row>
    <row r="102" spans="1:14" x14ac:dyDescent="0.25">
      <c r="A102" t="s">
        <v>3</v>
      </c>
      <c r="B102" s="7" t="s">
        <v>109</v>
      </c>
      <c r="C102" s="6"/>
      <c r="D102" s="6"/>
      <c r="E102" s="6"/>
      <c r="F102" s="6"/>
      <c r="G102" s="6"/>
      <c r="H102" s="6"/>
      <c r="I102" s="6"/>
      <c r="J102" s="6"/>
      <c r="K102" s="6"/>
      <c r="L102" s="6"/>
      <c r="M102" s="6"/>
      <c r="N102" s="6"/>
    </row>
    <row r="103" spans="1:14" x14ac:dyDescent="0.25">
      <c r="A103" t="s">
        <v>4</v>
      </c>
      <c r="B103" s="5">
        <v>1</v>
      </c>
      <c r="C103" s="6"/>
      <c r="D103" s="6"/>
      <c r="E103" s="5"/>
      <c r="F103" s="6"/>
      <c r="G103" s="6"/>
      <c r="H103" s="6"/>
      <c r="I103" s="6"/>
      <c r="J103" s="6"/>
      <c r="K103" s="6"/>
      <c r="L103" s="6"/>
      <c r="M103" s="6"/>
      <c r="N103" s="6"/>
    </row>
    <row r="104" spans="1:14" x14ac:dyDescent="0.25">
      <c r="A104" t="s">
        <v>73</v>
      </c>
      <c r="B104" s="6">
        <v>5</v>
      </c>
      <c r="C104" s="6"/>
      <c r="D104" s="6"/>
      <c r="E104" s="6"/>
      <c r="F104" s="6"/>
      <c r="G104" s="6"/>
      <c r="H104" s="6"/>
      <c r="I104" s="6"/>
      <c r="J104" s="6"/>
      <c r="K104" s="6"/>
      <c r="L104" s="6"/>
      <c r="M104" s="6"/>
      <c r="N104" s="6"/>
    </row>
    <row r="105" spans="1:14" x14ac:dyDescent="0.25">
      <c r="B105" s="6"/>
      <c r="C105" s="6"/>
      <c r="D105" s="6"/>
      <c r="E105" s="6"/>
      <c r="F105" s="6"/>
      <c r="G105" s="6"/>
      <c r="H105" s="6"/>
      <c r="I105" s="6"/>
      <c r="J105" s="6"/>
      <c r="K105" s="6"/>
      <c r="L105" s="6"/>
      <c r="M105" s="6"/>
      <c r="N105" s="6"/>
    </row>
    <row r="106" spans="1:14" x14ac:dyDescent="0.25">
      <c r="A106" s="1" t="s">
        <v>5</v>
      </c>
      <c r="B106" s="6"/>
      <c r="C106" s="6"/>
      <c r="D106" s="6"/>
      <c r="E106" s="16"/>
      <c r="F106" s="6"/>
      <c r="G106" s="6"/>
      <c r="H106" s="6"/>
      <c r="I106" s="6"/>
      <c r="J106" s="6"/>
      <c r="K106" s="6"/>
      <c r="L106" s="6"/>
      <c r="M106" s="6"/>
      <c r="N106" s="6"/>
    </row>
    <row r="107" spans="1:14" x14ac:dyDescent="0.25">
      <c r="A107" t="s">
        <v>81</v>
      </c>
      <c r="B107" s="6">
        <v>4</v>
      </c>
      <c r="C107" s="6"/>
      <c r="D107" s="6"/>
      <c r="E107" s="6"/>
      <c r="F107" s="6"/>
      <c r="G107" s="6"/>
      <c r="H107" s="6"/>
      <c r="I107" s="6"/>
      <c r="J107" s="6"/>
      <c r="K107" s="6"/>
      <c r="L107" s="6"/>
      <c r="M107" s="6"/>
    </row>
    <row r="108" spans="1:14" ht="15.75" x14ac:dyDescent="0.25">
      <c r="A108" t="s">
        <v>7</v>
      </c>
      <c r="B108" s="6">
        <v>40</v>
      </c>
      <c r="C108" s="6"/>
      <c r="D108" s="6"/>
      <c r="E108" s="6"/>
      <c r="F108" s="32"/>
      <c r="G108" s="6"/>
      <c r="H108" s="6"/>
      <c r="I108" s="6"/>
      <c r="J108" s="6"/>
      <c r="K108" s="6"/>
      <c r="L108" s="6"/>
    </row>
    <row r="109" spans="1:14" ht="15.75" x14ac:dyDescent="0.25">
      <c r="A109" t="s">
        <v>33</v>
      </c>
      <c r="B109" s="6">
        <v>8</v>
      </c>
      <c r="C109" s="6"/>
      <c r="D109" s="32"/>
      <c r="E109" s="6"/>
      <c r="F109" s="6"/>
      <c r="G109" s="6"/>
      <c r="H109" s="6"/>
      <c r="I109" s="6"/>
      <c r="J109" s="6"/>
    </row>
    <row r="110" spans="1:14" ht="15.75" x14ac:dyDescent="0.25">
      <c r="A110" t="s">
        <v>10</v>
      </c>
      <c r="B110" s="6">
        <v>20</v>
      </c>
      <c r="C110" s="6"/>
      <c r="D110" s="6"/>
      <c r="E110" s="6"/>
      <c r="F110" s="32"/>
      <c r="G110" s="6"/>
      <c r="H110" s="6"/>
      <c r="I110" s="6"/>
      <c r="J110" s="6"/>
      <c r="K110" s="6"/>
      <c r="L110" s="6"/>
    </row>
    <row r="111" spans="1:14" ht="15.75" x14ac:dyDescent="0.25">
      <c r="A111" t="s">
        <v>12</v>
      </c>
      <c r="B111" s="6">
        <v>1</v>
      </c>
      <c r="C111" s="6"/>
      <c r="D111" s="6"/>
      <c r="E111" s="6"/>
      <c r="F111" s="32"/>
      <c r="G111" s="6"/>
      <c r="H111" s="6"/>
      <c r="I111" s="6"/>
      <c r="J111" s="6"/>
      <c r="K111" s="6"/>
      <c r="L111" s="6"/>
    </row>
    <row r="112" spans="1:14" ht="15.75" x14ac:dyDescent="0.25">
      <c r="A112" s="1" t="s">
        <v>30</v>
      </c>
      <c r="B112" s="6">
        <f>SUM(B107:B111)</f>
        <v>73</v>
      </c>
      <c r="C112" s="6"/>
      <c r="D112" s="32"/>
      <c r="E112" s="6"/>
      <c r="F112" s="6"/>
      <c r="G112" s="6"/>
      <c r="H112" s="6"/>
      <c r="I112" s="6"/>
      <c r="J112" s="6"/>
    </row>
    <row r="113" spans="1:15" ht="15.75" x14ac:dyDescent="0.25">
      <c r="A113" s="1"/>
      <c r="B113" s="6"/>
      <c r="C113" s="6"/>
      <c r="D113" s="32"/>
      <c r="E113" s="6"/>
      <c r="F113" s="6"/>
      <c r="G113" s="6"/>
      <c r="H113" s="6"/>
      <c r="I113" s="6"/>
      <c r="J113" s="6"/>
    </row>
    <row r="114" spans="1:15" ht="15.75" x14ac:dyDescent="0.25">
      <c r="A114" s="6" t="s">
        <v>34</v>
      </c>
      <c r="B114" s="6">
        <v>2</v>
      </c>
      <c r="C114" s="6"/>
      <c r="D114" s="32"/>
      <c r="E114" s="6"/>
      <c r="F114" s="6"/>
      <c r="G114" s="6"/>
      <c r="H114" s="6"/>
      <c r="I114" s="6"/>
      <c r="J114" s="6"/>
      <c r="K114" s="6"/>
      <c r="L114" s="6"/>
      <c r="M114" s="6"/>
    </row>
    <row r="115" spans="1:15" ht="15.75" x14ac:dyDescent="0.25">
      <c r="A115" t="s">
        <v>15</v>
      </c>
      <c r="B115" s="6">
        <v>1</v>
      </c>
      <c r="C115" s="6"/>
      <c r="D115" s="32"/>
      <c r="E115" s="6"/>
      <c r="F115" s="6"/>
      <c r="G115" s="6"/>
      <c r="H115" s="6"/>
      <c r="I115" s="6"/>
      <c r="J115" s="6"/>
      <c r="K115" s="6"/>
      <c r="L115" s="6"/>
      <c r="M115" s="6"/>
    </row>
    <row r="116" spans="1:15" x14ac:dyDescent="0.25">
      <c r="A116" t="s">
        <v>18</v>
      </c>
      <c r="B116" s="6">
        <v>1</v>
      </c>
      <c r="C116" s="6"/>
      <c r="D116" s="10"/>
      <c r="E116" s="6"/>
      <c r="F116" s="6"/>
      <c r="G116" s="6"/>
      <c r="H116" s="6"/>
      <c r="I116" s="6"/>
      <c r="J116" s="6"/>
      <c r="K116" s="6"/>
      <c r="L116" s="6"/>
      <c r="M116" s="6"/>
    </row>
    <row r="117" spans="1:15" x14ac:dyDescent="0.25">
      <c r="A117" s="6" t="s">
        <v>19</v>
      </c>
      <c r="B117" s="6">
        <v>4</v>
      </c>
      <c r="C117" s="6"/>
      <c r="D117" s="10"/>
      <c r="E117" s="6"/>
      <c r="F117" s="6"/>
      <c r="G117" s="6"/>
      <c r="H117" s="6"/>
      <c r="I117" s="6"/>
      <c r="J117" s="6"/>
      <c r="K117" s="6"/>
      <c r="L117" s="6"/>
      <c r="M117" s="6"/>
    </row>
    <row r="118" spans="1:15" x14ac:dyDescent="0.25">
      <c r="A118" s="6" t="s">
        <v>20</v>
      </c>
      <c r="B118" s="6">
        <v>1</v>
      </c>
      <c r="C118" s="6"/>
      <c r="D118" s="10"/>
      <c r="E118" s="6"/>
      <c r="F118" s="6"/>
      <c r="G118" s="6"/>
      <c r="H118" s="6"/>
      <c r="I118" s="6"/>
      <c r="J118" s="6"/>
      <c r="K118" s="6"/>
      <c r="L118" s="6"/>
      <c r="M118" s="6"/>
      <c r="N118" s="6"/>
      <c r="O118" s="6"/>
    </row>
    <row r="119" spans="1:15" x14ac:dyDescent="0.25">
      <c r="A119" s="1" t="s">
        <v>30</v>
      </c>
      <c r="B119" s="6">
        <f>SUM(B114:B118)</f>
        <v>9</v>
      </c>
      <c r="C119" s="6"/>
      <c r="D119" s="11"/>
      <c r="E119" s="6"/>
      <c r="F119" s="6"/>
      <c r="G119" s="6"/>
      <c r="H119" s="6"/>
      <c r="I119" s="6"/>
      <c r="J119" s="6"/>
      <c r="K119" s="6"/>
      <c r="L119" s="6"/>
      <c r="M119" s="6"/>
      <c r="N119" s="6"/>
      <c r="O119" s="6"/>
    </row>
    <row r="120" spans="1:15" x14ac:dyDescent="0.25">
      <c r="A120" s="1" t="s">
        <v>35</v>
      </c>
      <c r="B120" s="6">
        <f>B112+B119</f>
        <v>82</v>
      </c>
      <c r="C120" s="6"/>
      <c r="D120" s="11"/>
      <c r="E120" s="6"/>
      <c r="F120" s="6"/>
      <c r="G120" s="6"/>
      <c r="H120" s="6"/>
      <c r="I120" s="6"/>
      <c r="J120" s="6"/>
      <c r="K120" s="6"/>
      <c r="L120" s="6"/>
      <c r="M120" s="6"/>
      <c r="N120" s="6"/>
      <c r="O120" s="6"/>
    </row>
    <row r="121" spans="1:15" x14ac:dyDescent="0.25">
      <c r="B121" s="6"/>
      <c r="C121" s="6"/>
      <c r="D121" s="10"/>
      <c r="G121" s="6"/>
      <c r="H121" s="6"/>
      <c r="I121" s="6"/>
      <c r="J121" s="6"/>
      <c r="K121" s="6"/>
      <c r="L121" s="6"/>
      <c r="M121" s="6"/>
      <c r="N121" s="6"/>
      <c r="O121" s="6"/>
    </row>
    <row r="122" spans="1:15" x14ac:dyDescent="0.25">
      <c r="A122" s="6" t="s">
        <v>75</v>
      </c>
      <c r="B122" s="6" t="s">
        <v>111</v>
      </c>
      <c r="C122" s="6"/>
      <c r="G122" s="6"/>
      <c r="H122" s="6"/>
      <c r="I122" s="6"/>
      <c r="J122" s="6" t="s">
        <v>148</v>
      </c>
      <c r="K122" s="6"/>
      <c r="L122" s="6"/>
      <c r="M122" s="6"/>
      <c r="N122" s="6"/>
    </row>
    <row r="123" spans="1:15" x14ac:dyDescent="0.25">
      <c r="A123" s="6"/>
      <c r="B123" s="6"/>
      <c r="C123" s="6"/>
      <c r="D123" s="10"/>
      <c r="G123" s="6"/>
      <c r="H123" s="6"/>
      <c r="I123" s="6"/>
      <c r="J123" s="6"/>
      <c r="K123" s="6"/>
      <c r="L123" s="6"/>
      <c r="M123" s="6"/>
      <c r="N123" s="6"/>
      <c r="O123" s="6"/>
    </row>
    <row r="124" spans="1:15" x14ac:dyDescent="0.25">
      <c r="A124" s="6"/>
      <c r="B124" s="6"/>
      <c r="C124" s="6"/>
      <c r="D124" s="10"/>
      <c r="G124" s="6"/>
      <c r="H124" s="6"/>
      <c r="I124" s="6"/>
      <c r="J124" s="6"/>
      <c r="K124" s="6"/>
      <c r="L124" s="6"/>
      <c r="M124" s="6"/>
      <c r="N124" s="6"/>
      <c r="O124" s="6"/>
    </row>
    <row r="125" spans="1:15" x14ac:dyDescent="0.25">
      <c r="D125" s="10"/>
      <c r="G125" s="6"/>
      <c r="H125" s="6"/>
      <c r="I125" s="6"/>
      <c r="J125" s="6"/>
      <c r="K125" s="6"/>
      <c r="L125" s="6"/>
      <c r="M125" s="6"/>
      <c r="N125" s="6"/>
      <c r="O125" s="6"/>
    </row>
    <row r="126" spans="1:15" x14ac:dyDescent="0.25">
      <c r="A126" s="1" t="s">
        <v>43</v>
      </c>
      <c r="B126" s="4" t="s">
        <v>52</v>
      </c>
      <c r="C126" s="4" t="s">
        <v>172</v>
      </c>
      <c r="D126" s="37"/>
      <c r="E126" s="33" t="s">
        <v>31</v>
      </c>
      <c r="F126" s="33" t="s">
        <v>31</v>
      </c>
      <c r="G126" s="33" t="s">
        <v>47</v>
      </c>
      <c r="H126" s="6"/>
      <c r="I126" s="6"/>
      <c r="J126" s="6"/>
      <c r="K126" s="6"/>
      <c r="L126" s="6"/>
      <c r="M126" s="6"/>
      <c r="N126" s="6"/>
      <c r="O126" s="6"/>
    </row>
    <row r="127" spans="1:15" x14ac:dyDescent="0.25">
      <c r="A127" t="s">
        <v>83</v>
      </c>
      <c r="B127" s="33" t="s">
        <v>165</v>
      </c>
      <c r="C127" s="4" t="s">
        <v>165</v>
      </c>
      <c r="D127" s="59"/>
      <c r="E127" s="4" t="s">
        <v>165</v>
      </c>
      <c r="F127" s="60" t="s">
        <v>173</v>
      </c>
      <c r="G127" s="6"/>
      <c r="H127" s="6"/>
      <c r="I127" s="6"/>
      <c r="J127" s="6"/>
      <c r="K127" s="6"/>
      <c r="L127" s="6"/>
      <c r="M127" s="6"/>
      <c r="N127" s="6"/>
      <c r="O127" s="6"/>
    </row>
    <row r="128" spans="1:15" x14ac:dyDescent="0.25">
      <c r="A128" t="s">
        <v>2</v>
      </c>
      <c r="B128" s="56" t="s">
        <v>166</v>
      </c>
      <c r="C128" s="47" t="s">
        <v>174</v>
      </c>
      <c r="D128" s="6"/>
      <c r="F128" s="47" t="s">
        <v>162</v>
      </c>
      <c r="G128" s="6"/>
      <c r="H128" s="6"/>
      <c r="I128" s="6"/>
      <c r="J128" s="6"/>
      <c r="K128" s="6"/>
    </row>
    <row r="129" spans="1:17" x14ac:dyDescent="0.25">
      <c r="A129" t="s">
        <v>3</v>
      </c>
      <c r="B129" s="44" t="s">
        <v>167</v>
      </c>
      <c r="C129" s="6" t="s">
        <v>175</v>
      </c>
      <c r="D129" s="6"/>
      <c r="E129" t="s">
        <v>191</v>
      </c>
      <c r="F129" s="6" t="s">
        <v>167</v>
      </c>
      <c r="G129" s="6"/>
      <c r="H129" s="6"/>
      <c r="I129" s="6"/>
      <c r="J129" s="6"/>
      <c r="K129" s="6"/>
    </row>
    <row r="130" spans="1:17" x14ac:dyDescent="0.25">
      <c r="A130" t="s">
        <v>4</v>
      </c>
      <c r="B130" s="64">
        <v>4.7</v>
      </c>
      <c r="C130" s="5">
        <v>3.6</v>
      </c>
      <c r="D130" s="5"/>
      <c r="E130" s="5">
        <f>B130+C130</f>
        <v>8.3000000000000007</v>
      </c>
      <c r="F130" s="5">
        <v>8.4</v>
      </c>
      <c r="G130" s="6"/>
      <c r="H130" s="6"/>
      <c r="I130" s="6"/>
      <c r="J130" s="6"/>
      <c r="K130" s="6"/>
    </row>
    <row r="131" spans="1:17" x14ac:dyDescent="0.25">
      <c r="A131" t="s">
        <v>74</v>
      </c>
      <c r="B131" s="45">
        <v>6</v>
      </c>
      <c r="C131" s="6">
        <v>6</v>
      </c>
      <c r="D131" s="6"/>
      <c r="E131" s="6">
        <v>6</v>
      </c>
      <c r="F131" s="6">
        <v>4</v>
      </c>
      <c r="G131" s="6"/>
      <c r="H131" s="6"/>
      <c r="I131" s="6"/>
      <c r="J131" s="6"/>
      <c r="K131" s="6"/>
    </row>
    <row r="132" spans="1:17" x14ac:dyDescent="0.25">
      <c r="B132" s="6"/>
      <c r="C132" s="6"/>
      <c r="D132" s="6"/>
      <c r="E132" s="6"/>
      <c r="F132" s="6"/>
      <c r="G132" s="6"/>
      <c r="H132" s="6"/>
      <c r="I132" s="6"/>
      <c r="J132" s="6"/>
      <c r="K132" s="6"/>
      <c r="L132" s="6"/>
      <c r="M132" s="6"/>
    </row>
    <row r="133" spans="1:17" ht="15.75" x14ac:dyDescent="0.25">
      <c r="A133" s="1" t="s">
        <v>5</v>
      </c>
      <c r="B133" s="6"/>
      <c r="C133" s="6"/>
      <c r="D133" s="52"/>
      <c r="E133" s="6"/>
      <c r="F133" s="6"/>
      <c r="G133" s="6"/>
      <c r="H133" s="6"/>
      <c r="I133" s="6"/>
      <c r="J133" s="6"/>
      <c r="K133" s="6"/>
      <c r="L133" s="6"/>
      <c r="M133" s="6"/>
    </row>
    <row r="134" spans="1:17" ht="15.75" x14ac:dyDescent="0.25">
      <c r="A134" s="57" t="s">
        <v>176</v>
      </c>
      <c r="B134" s="6"/>
      <c r="C134" s="6">
        <v>3</v>
      </c>
      <c r="D134" s="52"/>
      <c r="E134" s="6">
        <f>B134+C134</f>
        <v>3</v>
      </c>
      <c r="F134" s="6"/>
      <c r="G134" s="6">
        <f>(E134+F134)/2</f>
        <v>1.5</v>
      </c>
      <c r="H134" s="6"/>
      <c r="I134" s="6"/>
      <c r="J134" s="6"/>
      <c r="K134" s="6"/>
      <c r="L134" s="6"/>
      <c r="M134" s="6"/>
    </row>
    <row r="135" spans="1:17" ht="15.75" x14ac:dyDescent="0.25">
      <c r="A135" t="s">
        <v>6</v>
      </c>
      <c r="B135" s="6">
        <v>4</v>
      </c>
      <c r="C135" s="6">
        <v>12</v>
      </c>
      <c r="D135" s="52"/>
      <c r="E135" s="6">
        <f t="shared" ref="E135:E175" si="8">B135+C135</f>
        <v>16</v>
      </c>
      <c r="F135" s="6">
        <v>42</v>
      </c>
      <c r="G135" s="6">
        <f t="shared" ref="G135:G175" si="9">(E135+F135)/2</f>
        <v>29</v>
      </c>
      <c r="H135" s="6"/>
      <c r="I135" s="6"/>
      <c r="J135" s="6"/>
      <c r="K135" s="6"/>
      <c r="L135" s="6"/>
      <c r="M135" s="6"/>
    </row>
    <row r="136" spans="1:17" ht="15.75" x14ac:dyDescent="0.25">
      <c r="A136" t="s">
        <v>46</v>
      </c>
      <c r="B136" s="6"/>
      <c r="C136" s="6"/>
      <c r="D136" s="52"/>
      <c r="E136" s="6">
        <f t="shared" si="8"/>
        <v>0</v>
      </c>
      <c r="F136" s="6">
        <v>3</v>
      </c>
      <c r="G136" s="6">
        <f t="shared" si="9"/>
        <v>1.5</v>
      </c>
      <c r="H136" s="6"/>
      <c r="I136" s="6"/>
      <c r="J136" s="6"/>
      <c r="K136" s="6"/>
      <c r="L136" s="6"/>
      <c r="M136" s="6"/>
    </row>
    <row r="137" spans="1:17" ht="15.75" x14ac:dyDescent="0.25">
      <c r="A137" s="6" t="s">
        <v>77</v>
      </c>
      <c r="B137" s="6"/>
      <c r="C137" s="6">
        <v>50</v>
      </c>
      <c r="D137" s="52"/>
      <c r="E137" s="6">
        <f t="shared" si="8"/>
        <v>50</v>
      </c>
      <c r="F137" s="6"/>
      <c r="G137" s="6">
        <f t="shared" si="9"/>
        <v>25</v>
      </c>
      <c r="H137" s="6"/>
      <c r="I137" s="6"/>
      <c r="J137" s="6"/>
      <c r="K137" s="6"/>
      <c r="L137" s="6"/>
      <c r="M137" s="6"/>
    </row>
    <row r="138" spans="1:17" ht="15.75" x14ac:dyDescent="0.25">
      <c r="A138" t="s">
        <v>7</v>
      </c>
      <c r="B138" s="6">
        <v>81</v>
      </c>
      <c r="C138" s="6">
        <v>75</v>
      </c>
      <c r="D138" s="52"/>
      <c r="E138" s="6">
        <f t="shared" si="8"/>
        <v>156</v>
      </c>
      <c r="F138" s="6">
        <v>227</v>
      </c>
      <c r="G138" s="6">
        <f t="shared" si="9"/>
        <v>191.5</v>
      </c>
      <c r="H138" s="6"/>
      <c r="I138" s="6"/>
      <c r="J138" s="6"/>
      <c r="K138" s="6"/>
      <c r="L138" s="6"/>
      <c r="M138" s="6"/>
    </row>
    <row r="139" spans="1:17" ht="15.75" x14ac:dyDescent="0.25">
      <c r="A139" t="s">
        <v>22</v>
      </c>
      <c r="B139" s="65">
        <v>5</v>
      </c>
      <c r="C139" s="6">
        <v>13</v>
      </c>
      <c r="D139" s="6"/>
      <c r="E139" s="6">
        <f t="shared" si="8"/>
        <v>18</v>
      </c>
      <c r="F139" s="52">
        <v>30</v>
      </c>
      <c r="G139" s="6">
        <f t="shared" si="9"/>
        <v>24</v>
      </c>
      <c r="H139" s="6"/>
      <c r="I139" s="6"/>
      <c r="J139" s="6"/>
      <c r="K139" s="6"/>
      <c r="L139" s="6"/>
      <c r="M139" s="6"/>
      <c r="N139" s="6"/>
      <c r="O139" s="6"/>
      <c r="P139" s="6"/>
      <c r="Q139" s="6"/>
    </row>
    <row r="140" spans="1:17" ht="15.75" x14ac:dyDescent="0.25">
      <c r="A140" t="s">
        <v>8</v>
      </c>
      <c r="B140" s="6"/>
      <c r="C140" s="6">
        <v>40</v>
      </c>
      <c r="D140" s="6"/>
      <c r="E140" s="6">
        <f t="shared" si="8"/>
        <v>40</v>
      </c>
      <c r="F140" s="52">
        <v>28</v>
      </c>
      <c r="G140" s="6">
        <f t="shared" si="9"/>
        <v>34</v>
      </c>
      <c r="H140" s="6"/>
      <c r="I140" s="6"/>
      <c r="J140" s="6"/>
      <c r="K140" s="6"/>
      <c r="L140" s="6"/>
      <c r="M140" s="6"/>
      <c r="N140" s="6"/>
      <c r="O140" s="6"/>
      <c r="P140" s="6"/>
      <c r="Q140" s="6"/>
    </row>
    <row r="141" spans="1:17" ht="15.75" x14ac:dyDescent="0.25">
      <c r="A141" s="6" t="s">
        <v>39</v>
      </c>
      <c r="B141" s="6">
        <v>103</v>
      </c>
      <c r="C141" s="6"/>
      <c r="D141" s="6"/>
      <c r="E141" s="6">
        <f t="shared" si="8"/>
        <v>103</v>
      </c>
      <c r="F141" s="52">
        <v>16</v>
      </c>
      <c r="G141" s="6">
        <f t="shared" si="9"/>
        <v>59.5</v>
      </c>
      <c r="H141" s="6"/>
      <c r="I141" s="6"/>
      <c r="J141" s="6"/>
      <c r="K141" s="6"/>
      <c r="L141" s="6"/>
      <c r="M141" s="6"/>
      <c r="N141" s="6"/>
      <c r="O141" s="6"/>
      <c r="P141" s="6"/>
      <c r="Q141" s="6"/>
    </row>
    <row r="142" spans="1:17" ht="15.75" x14ac:dyDescent="0.25">
      <c r="A142" s="6" t="s">
        <v>44</v>
      </c>
      <c r="B142" s="6"/>
      <c r="C142" s="6">
        <v>50</v>
      </c>
      <c r="D142" s="6"/>
      <c r="E142" s="6">
        <f t="shared" si="8"/>
        <v>50</v>
      </c>
      <c r="F142" s="52"/>
      <c r="G142" s="6">
        <f t="shared" si="9"/>
        <v>25</v>
      </c>
      <c r="H142" s="6"/>
      <c r="I142" s="6"/>
      <c r="J142" s="6"/>
      <c r="K142" s="6"/>
      <c r="L142" s="6"/>
      <c r="M142" s="6"/>
      <c r="N142" s="6"/>
      <c r="O142" s="6"/>
      <c r="P142" s="6"/>
      <c r="Q142" s="6"/>
    </row>
    <row r="143" spans="1:17" ht="15.75" x14ac:dyDescent="0.25">
      <c r="A143" t="s">
        <v>37</v>
      </c>
      <c r="B143" s="52"/>
      <c r="C143" s="6"/>
      <c r="D143" s="6"/>
      <c r="E143" s="6">
        <f t="shared" si="8"/>
        <v>0</v>
      </c>
      <c r="F143" s="52"/>
      <c r="G143" s="6">
        <f t="shared" si="9"/>
        <v>0</v>
      </c>
      <c r="H143" s="6"/>
      <c r="I143" s="6"/>
      <c r="J143" s="6"/>
      <c r="K143" s="6"/>
      <c r="L143" s="6"/>
      <c r="M143" s="6"/>
      <c r="N143" s="6"/>
      <c r="O143" s="6"/>
      <c r="P143" s="6"/>
      <c r="Q143" s="6"/>
    </row>
    <row r="144" spans="1:17" ht="15.75" x14ac:dyDescent="0.25">
      <c r="A144" t="s">
        <v>9</v>
      </c>
      <c r="B144" s="45">
        <v>1</v>
      </c>
      <c r="C144" s="6">
        <v>6</v>
      </c>
      <c r="D144" s="6"/>
      <c r="E144" s="6">
        <f t="shared" si="8"/>
        <v>7</v>
      </c>
      <c r="F144" s="52">
        <v>2</v>
      </c>
      <c r="G144" s="6">
        <f t="shared" si="9"/>
        <v>4.5</v>
      </c>
      <c r="H144" s="6"/>
      <c r="I144" s="6"/>
      <c r="J144" s="6"/>
      <c r="K144" s="6"/>
      <c r="L144" s="6"/>
      <c r="M144" s="6"/>
      <c r="N144" s="6"/>
      <c r="O144" s="6"/>
      <c r="P144" s="6"/>
      <c r="Q144" s="6"/>
    </row>
    <row r="145" spans="1:17" ht="15.75" x14ac:dyDescent="0.25">
      <c r="A145" t="s">
        <v>33</v>
      </c>
      <c r="B145" s="45">
        <v>27</v>
      </c>
      <c r="C145" s="6">
        <v>1</v>
      </c>
      <c r="D145" s="6"/>
      <c r="E145" s="6">
        <f t="shared" si="8"/>
        <v>28</v>
      </c>
      <c r="F145" s="52"/>
      <c r="G145" s="6">
        <f t="shared" si="9"/>
        <v>14</v>
      </c>
      <c r="H145" s="6"/>
      <c r="I145" s="6"/>
      <c r="J145" s="6"/>
      <c r="K145" s="6"/>
      <c r="L145" s="6"/>
      <c r="M145" s="6"/>
      <c r="N145" s="6"/>
      <c r="O145" s="6"/>
      <c r="P145" s="6"/>
      <c r="Q145" s="6"/>
    </row>
    <row r="146" spans="1:17" ht="15.75" x14ac:dyDescent="0.25">
      <c r="A146" t="s">
        <v>10</v>
      </c>
      <c r="B146" s="45">
        <v>7</v>
      </c>
      <c r="C146" s="6"/>
      <c r="D146" s="6"/>
      <c r="E146" s="6">
        <f t="shared" si="8"/>
        <v>7</v>
      </c>
      <c r="F146" s="52">
        <v>205</v>
      </c>
      <c r="G146" s="6">
        <f t="shared" si="9"/>
        <v>106</v>
      </c>
      <c r="H146" s="6"/>
      <c r="I146" s="6"/>
      <c r="J146" s="6"/>
      <c r="K146" s="6"/>
      <c r="L146" s="6"/>
      <c r="M146" s="6"/>
      <c r="N146" s="6"/>
      <c r="O146" s="6"/>
      <c r="P146" s="6"/>
      <c r="Q146" s="6"/>
    </row>
    <row r="147" spans="1:17" ht="15.75" x14ac:dyDescent="0.25">
      <c r="A147" t="s">
        <v>36</v>
      </c>
      <c r="B147" s="45"/>
      <c r="C147" s="6">
        <v>13</v>
      </c>
      <c r="D147" s="6"/>
      <c r="E147" s="6">
        <f t="shared" si="8"/>
        <v>13</v>
      </c>
      <c r="F147" s="52"/>
      <c r="G147" s="6">
        <f t="shared" si="9"/>
        <v>6.5</v>
      </c>
      <c r="H147" s="6"/>
      <c r="I147" s="6"/>
      <c r="J147" s="6"/>
      <c r="K147" s="6"/>
      <c r="L147" s="6"/>
      <c r="M147" s="6"/>
      <c r="N147" s="6"/>
      <c r="O147" s="6"/>
      <c r="P147" s="6"/>
      <c r="Q147" s="6"/>
    </row>
    <row r="148" spans="1:17" ht="15.75" x14ac:dyDescent="0.25">
      <c r="A148" t="s">
        <v>11</v>
      </c>
      <c r="B148" s="45">
        <v>4</v>
      </c>
      <c r="C148" s="6"/>
      <c r="D148" s="6"/>
      <c r="E148" s="6">
        <f t="shared" si="8"/>
        <v>4</v>
      </c>
      <c r="F148" s="52">
        <v>45</v>
      </c>
      <c r="G148" s="6">
        <f t="shared" si="9"/>
        <v>24.5</v>
      </c>
      <c r="H148" s="6"/>
      <c r="I148" s="6"/>
      <c r="J148" s="6"/>
      <c r="K148" s="6"/>
      <c r="L148" s="6"/>
      <c r="M148" s="6"/>
      <c r="N148" s="6"/>
      <c r="O148" s="6"/>
      <c r="P148" s="6"/>
      <c r="Q148" s="6"/>
    </row>
    <row r="149" spans="1:17" ht="15.75" x14ac:dyDescent="0.25">
      <c r="A149" t="s">
        <v>12</v>
      </c>
      <c r="B149" s="45">
        <v>1</v>
      </c>
      <c r="C149" s="6"/>
      <c r="D149" s="6"/>
      <c r="E149" s="6">
        <f t="shared" si="8"/>
        <v>1</v>
      </c>
      <c r="F149" s="52">
        <v>2</v>
      </c>
      <c r="G149" s="6">
        <f t="shared" si="9"/>
        <v>1.5</v>
      </c>
      <c r="H149" s="6"/>
      <c r="I149" s="6"/>
      <c r="J149" s="6"/>
      <c r="K149" s="6"/>
      <c r="L149" s="6"/>
      <c r="M149" s="6"/>
      <c r="N149" s="6"/>
      <c r="O149" s="6"/>
      <c r="P149" s="6"/>
      <c r="Q149" s="6"/>
    </row>
    <row r="150" spans="1:17" ht="15.75" x14ac:dyDescent="0.25">
      <c r="A150" t="s">
        <v>23</v>
      </c>
      <c r="B150" s="45">
        <v>4</v>
      </c>
      <c r="C150" s="6">
        <v>8</v>
      </c>
      <c r="D150" s="6"/>
      <c r="E150" s="6">
        <f t="shared" si="8"/>
        <v>12</v>
      </c>
      <c r="F150" s="52"/>
      <c r="G150" s="6">
        <f t="shared" si="9"/>
        <v>6</v>
      </c>
      <c r="H150" s="6"/>
      <c r="I150" s="6"/>
      <c r="J150" s="6"/>
      <c r="K150" s="6"/>
      <c r="L150" s="6"/>
      <c r="M150" s="6"/>
      <c r="N150" s="6"/>
      <c r="O150" s="6"/>
      <c r="P150" s="6"/>
      <c r="Q150" s="6"/>
    </row>
    <row r="151" spans="1:17" ht="15.75" x14ac:dyDescent="0.25">
      <c r="A151" s="1" t="s">
        <v>30</v>
      </c>
      <c r="B151" s="45">
        <f>SUM(B135:B150)</f>
        <v>237</v>
      </c>
      <c r="C151" s="6">
        <f>SUM(C134:C150)</f>
        <v>271</v>
      </c>
      <c r="D151" s="6"/>
      <c r="E151" s="6">
        <f t="shared" si="8"/>
        <v>508</v>
      </c>
      <c r="F151" s="52">
        <f>SUM(F134:G150)</f>
        <v>1154</v>
      </c>
      <c r="G151" s="6">
        <f t="shared" si="9"/>
        <v>831</v>
      </c>
      <c r="H151" s="6"/>
      <c r="I151" s="6"/>
      <c r="J151" s="6"/>
      <c r="K151" s="6"/>
      <c r="L151" s="6"/>
      <c r="M151" s="6"/>
      <c r="N151" s="6"/>
      <c r="O151" s="6"/>
      <c r="P151" s="6"/>
      <c r="Q151" s="6"/>
    </row>
    <row r="152" spans="1:17" ht="15.75" x14ac:dyDescent="0.25">
      <c r="A152" s="1"/>
      <c r="B152" s="52"/>
      <c r="C152" s="6"/>
      <c r="D152" s="6"/>
      <c r="E152" s="6"/>
      <c r="F152" s="52"/>
      <c r="G152" s="6"/>
      <c r="H152" s="6"/>
      <c r="I152" s="6"/>
      <c r="J152" s="6"/>
      <c r="K152" s="6"/>
      <c r="L152" s="6"/>
      <c r="M152" s="6"/>
      <c r="N152" s="6"/>
      <c r="O152" s="6"/>
      <c r="P152" s="6"/>
      <c r="Q152" s="6"/>
    </row>
    <row r="153" spans="1:17" ht="15.75" x14ac:dyDescent="0.25">
      <c r="A153" t="s">
        <v>13</v>
      </c>
      <c r="B153" s="65">
        <v>2</v>
      </c>
      <c r="C153" s="6">
        <v>2</v>
      </c>
      <c r="D153" s="6"/>
      <c r="E153" s="6">
        <f t="shared" si="8"/>
        <v>4</v>
      </c>
      <c r="F153" s="52">
        <v>9</v>
      </c>
      <c r="G153" s="6">
        <f t="shared" si="9"/>
        <v>6.5</v>
      </c>
      <c r="H153" s="6"/>
      <c r="I153" s="6"/>
      <c r="J153" s="6"/>
      <c r="K153" s="6"/>
      <c r="L153" s="6"/>
      <c r="M153" s="6"/>
      <c r="N153" s="6"/>
      <c r="O153" s="6"/>
      <c r="P153" s="6"/>
      <c r="Q153" s="6"/>
    </row>
    <row r="154" spans="1:17" ht="15.75" x14ac:dyDescent="0.25">
      <c r="A154" t="s">
        <v>34</v>
      </c>
      <c r="B154" s="45">
        <v>1</v>
      </c>
      <c r="C154" s="6"/>
      <c r="D154" s="6"/>
      <c r="E154" s="6">
        <f t="shared" si="8"/>
        <v>1</v>
      </c>
      <c r="F154" s="52">
        <v>7</v>
      </c>
      <c r="G154" s="6">
        <f t="shared" si="9"/>
        <v>4</v>
      </c>
      <c r="H154" s="6"/>
      <c r="I154" s="6"/>
      <c r="J154" s="6"/>
      <c r="K154" s="6"/>
      <c r="L154" s="6"/>
      <c r="M154" s="6"/>
      <c r="N154" s="6"/>
      <c r="O154" s="6"/>
      <c r="P154" s="6"/>
      <c r="Q154" s="6"/>
    </row>
    <row r="155" spans="1:17" ht="15.75" x14ac:dyDescent="0.25">
      <c r="A155" s="6" t="s">
        <v>168</v>
      </c>
      <c r="B155" s="45">
        <v>2</v>
      </c>
      <c r="C155" s="6"/>
      <c r="D155" s="6"/>
      <c r="E155" s="6">
        <f t="shared" si="8"/>
        <v>2</v>
      </c>
      <c r="F155" s="52"/>
      <c r="G155" s="6">
        <f t="shared" si="9"/>
        <v>1</v>
      </c>
      <c r="H155" s="6"/>
      <c r="I155" s="6"/>
      <c r="J155" s="6"/>
      <c r="K155" s="6"/>
      <c r="L155" s="6"/>
      <c r="M155" s="6"/>
      <c r="N155" s="6"/>
      <c r="O155" s="6"/>
      <c r="P155" s="6"/>
      <c r="Q155" s="6"/>
    </row>
    <row r="156" spans="1:17" ht="15.75" x14ac:dyDescent="0.25">
      <c r="A156" t="s">
        <v>14</v>
      </c>
      <c r="B156" s="45">
        <v>7</v>
      </c>
      <c r="C156" s="6"/>
      <c r="D156" s="6"/>
      <c r="E156" s="6">
        <f t="shared" si="8"/>
        <v>7</v>
      </c>
      <c r="F156" s="52">
        <v>7</v>
      </c>
      <c r="G156" s="6">
        <f t="shared" si="9"/>
        <v>7</v>
      </c>
      <c r="H156" s="6"/>
      <c r="I156" s="6"/>
      <c r="J156" s="6"/>
      <c r="K156" s="6"/>
      <c r="L156" s="6"/>
      <c r="M156" s="6"/>
      <c r="N156" s="6"/>
      <c r="O156" s="6"/>
    </row>
    <row r="157" spans="1:17" ht="15.75" x14ac:dyDescent="0.25">
      <c r="A157" t="s">
        <v>16</v>
      </c>
      <c r="B157" s="45"/>
      <c r="C157" s="6">
        <v>5</v>
      </c>
      <c r="D157" s="6"/>
      <c r="E157" s="6">
        <f t="shared" si="8"/>
        <v>5</v>
      </c>
      <c r="F157" s="52">
        <v>12</v>
      </c>
      <c r="G157" s="6">
        <f t="shared" si="9"/>
        <v>8.5</v>
      </c>
      <c r="H157" s="6"/>
      <c r="I157" s="6"/>
      <c r="J157" s="6"/>
      <c r="K157" s="6"/>
      <c r="L157" s="6"/>
      <c r="M157" s="6"/>
      <c r="N157" s="6"/>
      <c r="O157" s="6"/>
    </row>
    <row r="158" spans="1:17" ht="15.75" x14ac:dyDescent="0.25">
      <c r="A158" t="s">
        <v>84</v>
      </c>
      <c r="B158" s="45">
        <v>13</v>
      </c>
      <c r="C158" s="6">
        <v>2</v>
      </c>
      <c r="D158" s="6"/>
      <c r="E158" s="6">
        <f t="shared" si="8"/>
        <v>15</v>
      </c>
      <c r="F158" s="52"/>
      <c r="G158" s="6">
        <f t="shared" si="9"/>
        <v>7.5</v>
      </c>
      <c r="H158" s="6"/>
      <c r="I158" s="6"/>
      <c r="J158" s="6"/>
      <c r="K158" s="6"/>
      <c r="L158" s="6"/>
      <c r="M158" s="6"/>
      <c r="N158" s="6"/>
      <c r="O158" s="6"/>
    </row>
    <row r="159" spans="1:17" x14ac:dyDescent="0.25">
      <c r="A159" s="6" t="s">
        <v>15</v>
      </c>
      <c r="B159" s="6"/>
      <c r="C159" s="6">
        <v>4</v>
      </c>
      <c r="D159" s="6"/>
      <c r="E159" s="6">
        <f t="shared" si="8"/>
        <v>4</v>
      </c>
      <c r="F159" s="6">
        <v>9</v>
      </c>
      <c r="G159" s="6">
        <f t="shared" si="9"/>
        <v>6.5</v>
      </c>
      <c r="H159" s="6"/>
      <c r="I159" s="6"/>
      <c r="J159" s="6"/>
      <c r="K159" s="6"/>
      <c r="L159" s="6"/>
      <c r="M159" s="6"/>
      <c r="N159" s="6"/>
      <c r="O159" s="6"/>
    </row>
    <row r="160" spans="1:17" ht="15.75" x14ac:dyDescent="0.25">
      <c r="A160" t="s">
        <v>25</v>
      </c>
      <c r="B160" s="45"/>
      <c r="C160" s="6">
        <v>1</v>
      </c>
      <c r="D160" s="6"/>
      <c r="E160" s="6">
        <f t="shared" si="8"/>
        <v>1</v>
      </c>
      <c r="F160" s="52">
        <v>12</v>
      </c>
      <c r="G160" s="6">
        <f t="shared" si="9"/>
        <v>6.5</v>
      </c>
      <c r="H160" s="6"/>
      <c r="I160" s="6"/>
      <c r="J160" s="6"/>
      <c r="K160" s="6"/>
      <c r="L160" s="6"/>
      <c r="M160" s="6"/>
      <c r="N160" s="6"/>
      <c r="O160" s="6"/>
      <c r="P160" s="6"/>
      <c r="Q160" s="6"/>
    </row>
    <row r="161" spans="1:17" ht="15.75" x14ac:dyDescent="0.25">
      <c r="A161" t="s">
        <v>17</v>
      </c>
      <c r="B161" s="45"/>
      <c r="C161" s="6"/>
      <c r="D161" s="6"/>
      <c r="E161" s="6">
        <f t="shared" si="8"/>
        <v>0</v>
      </c>
      <c r="F161" s="52">
        <v>7</v>
      </c>
      <c r="G161" s="6">
        <f t="shared" si="9"/>
        <v>3.5</v>
      </c>
      <c r="H161" s="6"/>
      <c r="I161" s="6"/>
      <c r="J161" s="6"/>
      <c r="K161" s="6"/>
      <c r="L161" s="6"/>
      <c r="M161" s="6"/>
      <c r="N161" s="6"/>
      <c r="O161" s="6"/>
      <c r="P161" s="6"/>
      <c r="Q161" s="6"/>
    </row>
    <row r="162" spans="1:17" ht="15.75" x14ac:dyDescent="0.25">
      <c r="A162" s="6" t="s">
        <v>169</v>
      </c>
      <c r="B162" s="45">
        <v>1</v>
      </c>
      <c r="C162" s="6"/>
      <c r="D162" s="6"/>
      <c r="E162" s="6">
        <f t="shared" si="8"/>
        <v>1</v>
      </c>
      <c r="F162" s="52"/>
      <c r="G162" s="6">
        <f t="shared" si="9"/>
        <v>0.5</v>
      </c>
      <c r="H162" s="6"/>
      <c r="I162" s="6"/>
      <c r="J162" s="6"/>
      <c r="K162" s="6"/>
      <c r="L162" s="6"/>
      <c r="M162" s="6"/>
      <c r="N162" s="6"/>
      <c r="O162" s="6"/>
      <c r="P162" s="6"/>
      <c r="Q162" s="6"/>
    </row>
    <row r="163" spans="1:17" ht="15.75" x14ac:dyDescent="0.25">
      <c r="A163" s="6" t="s">
        <v>29</v>
      </c>
      <c r="B163" s="45"/>
      <c r="C163" s="6">
        <v>40</v>
      </c>
      <c r="D163" s="6"/>
      <c r="E163" s="6">
        <f t="shared" si="8"/>
        <v>40</v>
      </c>
      <c r="F163" s="52"/>
      <c r="G163" s="6">
        <f t="shared" si="9"/>
        <v>20</v>
      </c>
      <c r="H163" s="6"/>
      <c r="I163" s="6"/>
      <c r="J163" s="6"/>
      <c r="K163" s="6"/>
      <c r="L163" s="6"/>
      <c r="M163" s="6"/>
      <c r="N163" s="6"/>
      <c r="O163" s="6"/>
      <c r="P163" s="6"/>
      <c r="Q163" s="6"/>
    </row>
    <row r="164" spans="1:17" ht="15.75" x14ac:dyDescent="0.25">
      <c r="A164" t="s">
        <v>18</v>
      </c>
      <c r="B164" s="45">
        <v>31</v>
      </c>
      <c r="C164" s="6">
        <v>20</v>
      </c>
      <c r="D164" s="6"/>
      <c r="E164" s="6">
        <f t="shared" si="8"/>
        <v>51</v>
      </c>
      <c r="F164" s="52">
        <v>16</v>
      </c>
      <c r="G164" s="6">
        <f t="shared" si="9"/>
        <v>33.5</v>
      </c>
      <c r="H164" s="6"/>
      <c r="I164" s="6"/>
      <c r="J164" s="6"/>
      <c r="K164" s="6"/>
      <c r="L164" s="6"/>
      <c r="M164" s="6"/>
      <c r="N164" s="6"/>
      <c r="O164" s="6"/>
      <c r="P164" s="6"/>
      <c r="Q164" s="6"/>
    </row>
    <row r="165" spans="1:17" ht="15.75" x14ac:dyDescent="0.25">
      <c r="A165" t="s">
        <v>132</v>
      </c>
      <c r="B165" s="45">
        <v>2</v>
      </c>
      <c r="C165" s="6">
        <v>2</v>
      </c>
      <c r="D165" s="6"/>
      <c r="E165" s="6">
        <f t="shared" si="8"/>
        <v>4</v>
      </c>
      <c r="F165" s="52"/>
      <c r="G165" s="6">
        <f t="shared" si="9"/>
        <v>2</v>
      </c>
      <c r="H165" s="6"/>
      <c r="I165" s="6"/>
      <c r="J165" s="6"/>
      <c r="K165" s="6"/>
      <c r="L165" s="6"/>
      <c r="M165" s="6"/>
      <c r="N165" s="6"/>
      <c r="O165" s="6"/>
      <c r="P165" s="6"/>
      <c r="Q165" s="6"/>
    </row>
    <row r="166" spans="1:17" ht="15.75" x14ac:dyDescent="0.25">
      <c r="A166" t="s">
        <v>19</v>
      </c>
      <c r="B166" s="45">
        <v>45</v>
      </c>
      <c r="C166" s="6">
        <v>12</v>
      </c>
      <c r="D166" s="6"/>
      <c r="E166" s="6">
        <f t="shared" si="8"/>
        <v>57</v>
      </c>
      <c r="F166" s="52">
        <v>22</v>
      </c>
      <c r="G166" s="6">
        <f t="shared" si="9"/>
        <v>39.5</v>
      </c>
      <c r="H166" s="6"/>
      <c r="I166" s="6"/>
      <c r="J166" s="6"/>
      <c r="K166" s="6"/>
      <c r="L166" s="6"/>
      <c r="M166" s="6"/>
      <c r="N166" s="6"/>
      <c r="O166" s="6"/>
      <c r="P166" s="6"/>
      <c r="Q166" s="6"/>
    </row>
    <row r="167" spans="1:17" ht="15.75" x14ac:dyDescent="0.25">
      <c r="A167" s="6" t="s">
        <v>40</v>
      </c>
      <c r="B167" s="45">
        <v>1</v>
      </c>
      <c r="C167" s="6"/>
      <c r="D167" s="6"/>
      <c r="E167" s="6">
        <f t="shared" si="8"/>
        <v>1</v>
      </c>
      <c r="F167" s="52"/>
      <c r="G167" s="6">
        <f t="shared" si="9"/>
        <v>0.5</v>
      </c>
      <c r="H167" s="6"/>
      <c r="I167" s="6"/>
      <c r="J167" s="6"/>
      <c r="K167" s="6"/>
      <c r="L167" s="6"/>
      <c r="M167" s="6"/>
      <c r="N167" s="6"/>
      <c r="O167" s="6"/>
      <c r="P167" s="6"/>
      <c r="Q167" s="6"/>
    </row>
    <row r="168" spans="1:17" ht="15.75" x14ac:dyDescent="0.25">
      <c r="A168" t="s">
        <v>41</v>
      </c>
      <c r="B168" s="45">
        <v>1</v>
      </c>
      <c r="C168" s="6"/>
      <c r="D168" s="6"/>
      <c r="E168" s="6">
        <f t="shared" si="8"/>
        <v>1</v>
      </c>
      <c r="F168" s="52"/>
      <c r="G168" s="6">
        <f t="shared" si="9"/>
        <v>0.5</v>
      </c>
      <c r="H168" s="6"/>
      <c r="I168" s="6"/>
      <c r="J168" s="6"/>
      <c r="K168" s="6"/>
      <c r="L168" s="6"/>
      <c r="M168" s="6"/>
      <c r="N168" s="6"/>
      <c r="O168" s="6"/>
      <c r="P168" s="6"/>
      <c r="Q168" s="6"/>
    </row>
    <row r="169" spans="1:17" ht="15.75" x14ac:dyDescent="0.25">
      <c r="A169" s="6" t="s">
        <v>170</v>
      </c>
      <c r="B169" s="45">
        <v>9</v>
      </c>
      <c r="C169" s="6"/>
      <c r="D169" s="6"/>
      <c r="E169" s="6">
        <f t="shared" si="8"/>
        <v>9</v>
      </c>
      <c r="F169" s="52"/>
      <c r="G169" s="6">
        <f t="shared" si="9"/>
        <v>4.5</v>
      </c>
      <c r="H169" s="6"/>
      <c r="I169" s="6"/>
      <c r="J169" s="6"/>
      <c r="K169" s="6"/>
      <c r="L169" s="6"/>
      <c r="M169" s="6"/>
      <c r="N169" s="6"/>
      <c r="O169" s="6"/>
      <c r="P169" s="6"/>
      <c r="Q169" s="6"/>
    </row>
    <row r="170" spans="1:17" ht="15.75" x14ac:dyDescent="0.25">
      <c r="A170" t="s">
        <v>87</v>
      </c>
      <c r="B170" s="45"/>
      <c r="C170" s="6"/>
      <c r="D170" s="6"/>
      <c r="E170" s="6">
        <f t="shared" si="8"/>
        <v>0</v>
      </c>
      <c r="F170" s="52"/>
      <c r="G170" s="6">
        <f t="shared" si="9"/>
        <v>0</v>
      </c>
      <c r="H170" s="6"/>
      <c r="I170" s="6"/>
      <c r="J170" s="6"/>
      <c r="K170" s="6"/>
      <c r="L170" s="6"/>
      <c r="M170" s="6"/>
      <c r="N170" s="6"/>
      <c r="O170" s="6"/>
      <c r="P170" s="6"/>
      <c r="Q170" s="6"/>
    </row>
    <row r="171" spans="1:17" ht="15.75" x14ac:dyDescent="0.25">
      <c r="A171" t="s">
        <v>20</v>
      </c>
      <c r="B171" s="45">
        <v>7</v>
      </c>
      <c r="C171" s="6">
        <v>3</v>
      </c>
      <c r="D171" s="6"/>
      <c r="E171" s="6">
        <f t="shared" si="8"/>
        <v>10</v>
      </c>
      <c r="F171" s="52">
        <v>8</v>
      </c>
      <c r="G171" s="6">
        <f t="shared" si="9"/>
        <v>9</v>
      </c>
      <c r="H171" s="6"/>
      <c r="I171" s="6"/>
      <c r="J171" s="6"/>
      <c r="K171" s="6"/>
      <c r="L171" s="6"/>
      <c r="M171" s="6"/>
      <c r="N171" s="6"/>
      <c r="O171" s="6"/>
      <c r="P171" s="6"/>
      <c r="Q171" s="6"/>
    </row>
    <row r="172" spans="1:17" ht="15.75" x14ac:dyDescent="0.25">
      <c r="A172" t="s">
        <v>85</v>
      </c>
      <c r="B172" s="45">
        <v>4</v>
      </c>
      <c r="C172" s="6">
        <v>50</v>
      </c>
      <c r="D172" s="6"/>
      <c r="E172" s="6">
        <f t="shared" si="8"/>
        <v>54</v>
      </c>
      <c r="F172" s="52"/>
      <c r="G172" s="6">
        <f t="shared" si="9"/>
        <v>27</v>
      </c>
      <c r="H172" s="6"/>
      <c r="I172" s="6"/>
      <c r="J172" s="6"/>
      <c r="K172" s="6"/>
      <c r="L172" s="6"/>
      <c r="M172" s="6"/>
      <c r="N172" s="6"/>
      <c r="O172" s="6"/>
      <c r="P172" s="6"/>
      <c r="Q172" s="6"/>
    </row>
    <row r="173" spans="1:17" ht="15.75" x14ac:dyDescent="0.25">
      <c r="A173" s="6" t="s">
        <v>124</v>
      </c>
      <c r="B173" s="45"/>
      <c r="C173" s="6"/>
      <c r="D173" s="6"/>
      <c r="E173" s="6"/>
      <c r="F173" s="52">
        <v>3</v>
      </c>
      <c r="G173" s="6">
        <f t="shared" si="9"/>
        <v>1.5</v>
      </c>
      <c r="H173" s="6"/>
      <c r="I173" s="6"/>
      <c r="J173" s="6"/>
      <c r="K173" s="6"/>
      <c r="L173" s="6"/>
      <c r="M173" s="6"/>
      <c r="N173" s="6"/>
      <c r="O173" s="6"/>
      <c r="P173" s="6"/>
      <c r="Q173" s="6"/>
    </row>
    <row r="174" spans="1:17" ht="15.75" x14ac:dyDescent="0.25">
      <c r="A174" s="1" t="s">
        <v>30</v>
      </c>
      <c r="B174" s="45">
        <f>SUM(B153:B172)</f>
        <v>126</v>
      </c>
      <c r="C174" s="6">
        <f>SUM(C153:C172)</f>
        <v>141</v>
      </c>
      <c r="D174" s="6"/>
      <c r="E174" s="6">
        <f t="shared" si="8"/>
        <v>267</v>
      </c>
      <c r="F174" s="52">
        <f>SUM(F153:F173)</f>
        <v>112</v>
      </c>
      <c r="G174" s="6">
        <f t="shared" si="9"/>
        <v>189.5</v>
      </c>
      <c r="H174" s="6"/>
      <c r="I174" s="6"/>
      <c r="J174" s="6"/>
      <c r="K174" s="6"/>
      <c r="L174" s="6"/>
      <c r="M174" s="6"/>
      <c r="N174" s="6"/>
      <c r="O174" s="6"/>
      <c r="P174" s="6"/>
      <c r="Q174" s="6"/>
    </row>
    <row r="175" spans="1:17" ht="15.75" x14ac:dyDescent="0.25">
      <c r="A175" s="1" t="s">
        <v>35</v>
      </c>
      <c r="B175" s="45">
        <f>B151+B174</f>
        <v>363</v>
      </c>
      <c r="C175" s="6">
        <f>C151+C174</f>
        <v>412</v>
      </c>
      <c r="D175" s="6"/>
      <c r="E175" s="6">
        <f t="shared" si="8"/>
        <v>775</v>
      </c>
      <c r="F175" s="52">
        <f>F151+F174</f>
        <v>1266</v>
      </c>
      <c r="G175" s="6">
        <f t="shared" si="9"/>
        <v>1020.5</v>
      </c>
      <c r="H175" s="6"/>
      <c r="I175" s="6"/>
      <c r="K175" s="6"/>
      <c r="L175" s="6"/>
      <c r="M175" s="6"/>
      <c r="N175" s="6"/>
      <c r="O175" s="6"/>
      <c r="P175" s="6"/>
      <c r="Q175" s="6"/>
    </row>
    <row r="176" spans="1:17" ht="15.75" x14ac:dyDescent="0.25">
      <c r="B176" s="44"/>
      <c r="E176" s="6"/>
      <c r="F176" s="61"/>
      <c r="G176" s="6"/>
      <c r="H176" s="6"/>
      <c r="I176" s="6"/>
      <c r="J176" s="34"/>
      <c r="K176" s="6"/>
      <c r="L176" s="6"/>
      <c r="M176" s="6"/>
      <c r="N176" s="6"/>
      <c r="O176" s="6"/>
      <c r="P176" s="6"/>
      <c r="Q176" s="6"/>
    </row>
    <row r="177" spans="1:21" x14ac:dyDescent="0.25">
      <c r="A177" s="6" t="s">
        <v>75</v>
      </c>
      <c r="B177" s="44" t="s">
        <v>171</v>
      </c>
      <c r="E177" s="6"/>
      <c r="F177" t="s">
        <v>177</v>
      </c>
      <c r="G177" s="6"/>
      <c r="H177" s="6"/>
      <c r="I177" s="6"/>
      <c r="J177" s="33"/>
      <c r="K177" s="6"/>
      <c r="L177" s="6"/>
      <c r="M177" s="6"/>
      <c r="N177" s="6"/>
      <c r="O177" s="6"/>
      <c r="P177" s="6"/>
      <c r="Q177" s="6"/>
    </row>
    <row r="178" spans="1:21" x14ac:dyDescent="0.25">
      <c r="A178" s="6"/>
      <c r="B178" s="44" t="s">
        <v>189</v>
      </c>
      <c r="E178" s="6"/>
      <c r="G178" s="6"/>
      <c r="H178" s="6"/>
      <c r="I178" s="6"/>
      <c r="J178" s="33"/>
      <c r="K178" s="6"/>
      <c r="L178" s="6"/>
      <c r="M178" s="6"/>
      <c r="N178" s="6"/>
      <c r="O178" s="6"/>
      <c r="P178" s="6"/>
      <c r="Q178" s="6"/>
    </row>
    <row r="179" spans="1:21" ht="15.75" x14ac:dyDescent="0.25">
      <c r="A179" s="6"/>
      <c r="F179" s="61"/>
      <c r="I179" s="6"/>
      <c r="J179" s="6"/>
      <c r="K179" s="6"/>
      <c r="L179" s="6"/>
      <c r="M179" s="6"/>
      <c r="N179" s="6"/>
      <c r="O179" s="6"/>
      <c r="P179" s="6"/>
      <c r="Q179" s="6"/>
      <c r="R179" s="6"/>
      <c r="S179" s="6"/>
      <c r="T179" s="6"/>
      <c r="U179" s="6"/>
    </row>
    <row r="180" spans="1:21" x14ac:dyDescent="0.25">
      <c r="I180" s="6"/>
      <c r="J180" s="6"/>
      <c r="K180" s="6"/>
      <c r="L180" s="6"/>
      <c r="M180" s="6"/>
      <c r="N180" s="6"/>
      <c r="O180" s="6"/>
      <c r="P180" s="6"/>
      <c r="Q180" s="6"/>
      <c r="R180" s="6"/>
      <c r="S180" s="6"/>
      <c r="T180" s="6"/>
      <c r="U180" s="6"/>
    </row>
    <row r="181" spans="1:21" x14ac:dyDescent="0.25">
      <c r="A181" s="1" t="s">
        <v>38</v>
      </c>
      <c r="B181" s="33" t="s">
        <v>88</v>
      </c>
      <c r="C181" s="33"/>
      <c r="D181" s="33"/>
      <c r="E181" s="8" t="s">
        <v>190</v>
      </c>
      <c r="F181" s="8"/>
      <c r="H181" s="37" t="s">
        <v>31</v>
      </c>
      <c r="I181" s="33" t="s">
        <v>31</v>
      </c>
      <c r="J181" s="33" t="s">
        <v>47</v>
      </c>
      <c r="K181" s="33"/>
      <c r="L181" s="6"/>
      <c r="M181" s="6"/>
      <c r="N181" s="6"/>
      <c r="O181" s="6"/>
      <c r="P181" s="6"/>
      <c r="Q181" s="6"/>
      <c r="R181" s="6"/>
      <c r="S181" s="6"/>
      <c r="T181" s="6"/>
      <c r="U181" s="6"/>
    </row>
    <row r="182" spans="1:21" x14ac:dyDescent="0.25">
      <c r="A182" t="s">
        <v>79</v>
      </c>
      <c r="B182" s="33" t="s">
        <v>63</v>
      </c>
      <c r="C182" s="33" t="s">
        <v>86</v>
      </c>
      <c r="D182" s="33"/>
      <c r="E182" s="33" t="s">
        <v>63</v>
      </c>
      <c r="F182" s="33" t="s">
        <v>86</v>
      </c>
      <c r="H182" s="33" t="s">
        <v>63</v>
      </c>
      <c r="I182" s="33" t="s">
        <v>86</v>
      </c>
      <c r="J182" s="51" t="s">
        <v>200</v>
      </c>
      <c r="K182" s="33"/>
      <c r="L182" s="6"/>
      <c r="M182" s="6"/>
      <c r="N182" s="6"/>
      <c r="O182" s="6"/>
      <c r="P182" s="6"/>
      <c r="Q182" s="6"/>
      <c r="R182" s="6"/>
      <c r="S182" s="6"/>
      <c r="T182" s="6"/>
      <c r="U182" s="6"/>
    </row>
    <row r="183" spans="1:21" x14ac:dyDescent="0.25">
      <c r="A183" t="s">
        <v>2</v>
      </c>
      <c r="B183" s="6"/>
      <c r="C183" s="53" t="s">
        <v>149</v>
      </c>
      <c r="D183" s="6"/>
      <c r="E183" s="6"/>
      <c r="F183" s="47" t="s">
        <v>150</v>
      </c>
      <c r="H183" s="62" t="s">
        <v>162</v>
      </c>
      <c r="I183" s="6"/>
      <c r="J183" s="1"/>
      <c r="K183" s="6"/>
    </row>
    <row r="184" spans="1:21" x14ac:dyDescent="0.25">
      <c r="A184" t="s">
        <v>3</v>
      </c>
      <c r="B184" s="6"/>
      <c r="C184" s="51" t="s">
        <v>151</v>
      </c>
      <c r="D184" s="6"/>
      <c r="E184" s="6"/>
      <c r="F184" s="6" t="s">
        <v>152</v>
      </c>
      <c r="H184" t="s">
        <v>163</v>
      </c>
      <c r="I184" s="6" t="s">
        <v>179</v>
      </c>
      <c r="J184" s="4"/>
      <c r="K184" s="6"/>
    </row>
    <row r="185" spans="1:21" x14ac:dyDescent="0.25">
      <c r="A185" t="s">
        <v>4</v>
      </c>
      <c r="C185" s="63">
        <v>4.0999999999999996</v>
      </c>
      <c r="E185" s="6"/>
      <c r="F185" s="5">
        <v>8.1</v>
      </c>
      <c r="H185" s="5">
        <v>11</v>
      </c>
      <c r="I185" s="5">
        <v>12.2</v>
      </c>
      <c r="K185" s="6"/>
    </row>
    <row r="186" spans="1:21" x14ac:dyDescent="0.25">
      <c r="A186" t="s">
        <v>73</v>
      </c>
      <c r="C186" s="63">
        <v>5</v>
      </c>
      <c r="E186" s="6"/>
      <c r="F186" s="6">
        <v>5</v>
      </c>
      <c r="H186" s="6">
        <v>4</v>
      </c>
      <c r="I186" s="6"/>
      <c r="K186" s="6"/>
    </row>
    <row r="187" spans="1:21" ht="15.75" x14ac:dyDescent="0.25">
      <c r="B187" s="6"/>
      <c r="C187" s="6"/>
      <c r="D187" s="6"/>
      <c r="E187" s="61"/>
      <c r="F187" s="6"/>
      <c r="P187" s="6"/>
      <c r="Q187" s="6"/>
      <c r="R187" s="6"/>
      <c r="S187" s="6"/>
      <c r="T187" s="6"/>
      <c r="U187" s="6"/>
    </row>
    <row r="188" spans="1:21" ht="15.75" x14ac:dyDescent="0.25">
      <c r="A188" s="1" t="s">
        <v>5</v>
      </c>
      <c r="B188" s="6"/>
      <c r="C188" s="6"/>
      <c r="D188" s="4"/>
      <c r="E188" s="61"/>
      <c r="F188" s="16"/>
      <c r="H188" s="4"/>
      <c r="K188" s="4"/>
      <c r="L188" s="4"/>
      <c r="P188" s="6"/>
      <c r="Q188" s="6"/>
      <c r="R188" s="6"/>
      <c r="S188" s="6"/>
      <c r="T188" s="6"/>
      <c r="U188" s="6"/>
    </row>
    <row r="189" spans="1:21" x14ac:dyDescent="0.25">
      <c r="A189" t="s">
        <v>7</v>
      </c>
      <c r="C189">
        <v>79</v>
      </c>
      <c r="D189" s="6"/>
      <c r="E189" s="6"/>
      <c r="F189" s="6">
        <v>168</v>
      </c>
      <c r="H189" s="6">
        <v>64</v>
      </c>
      <c r="I189" s="6">
        <f>C189+F189</f>
        <v>247</v>
      </c>
    </row>
    <row r="190" spans="1:21" x14ac:dyDescent="0.25">
      <c r="A190" t="s">
        <v>22</v>
      </c>
      <c r="C190">
        <v>30</v>
      </c>
      <c r="D190" s="6"/>
      <c r="E190" s="6"/>
      <c r="F190" s="6">
        <v>57</v>
      </c>
      <c r="H190" s="6">
        <v>84</v>
      </c>
      <c r="I190" s="6">
        <f t="shared" ref="I190:I213" si="10">C190+F190</f>
        <v>87</v>
      </c>
    </row>
    <row r="191" spans="1:21" x14ac:dyDescent="0.25">
      <c r="A191" t="s">
        <v>39</v>
      </c>
      <c r="C191">
        <v>66</v>
      </c>
      <c r="D191" s="6"/>
      <c r="E191" s="6"/>
      <c r="F191" s="6">
        <v>40</v>
      </c>
      <c r="H191" s="6">
        <v>8</v>
      </c>
      <c r="I191" s="6">
        <f t="shared" si="10"/>
        <v>106</v>
      </c>
    </row>
    <row r="192" spans="1:21" x14ac:dyDescent="0.25">
      <c r="A192" t="s">
        <v>33</v>
      </c>
      <c r="C192">
        <v>2</v>
      </c>
      <c r="D192" s="6"/>
      <c r="E192" s="6"/>
      <c r="F192" s="6"/>
      <c r="H192" s="6"/>
      <c r="I192" s="6">
        <f t="shared" si="10"/>
        <v>2</v>
      </c>
    </row>
    <row r="193" spans="1:10" x14ac:dyDescent="0.25">
      <c r="A193" t="s">
        <v>10</v>
      </c>
      <c r="C193">
        <v>2</v>
      </c>
      <c r="D193" s="6"/>
      <c r="E193" s="6"/>
      <c r="F193" s="6"/>
      <c r="H193" s="6"/>
      <c r="I193" s="6">
        <f t="shared" si="10"/>
        <v>2</v>
      </c>
    </row>
    <row r="194" spans="1:10" x14ac:dyDescent="0.25">
      <c r="A194" t="s">
        <v>11</v>
      </c>
      <c r="D194" s="6"/>
      <c r="E194" s="6"/>
      <c r="F194" s="6">
        <v>8</v>
      </c>
      <c r="H194" s="6">
        <v>5</v>
      </c>
      <c r="I194" s="6">
        <f t="shared" si="10"/>
        <v>8</v>
      </c>
    </row>
    <row r="195" spans="1:10" x14ac:dyDescent="0.25">
      <c r="A195" t="s">
        <v>12</v>
      </c>
      <c r="C195">
        <v>1</v>
      </c>
      <c r="D195" s="6"/>
      <c r="E195" s="6"/>
      <c r="F195" s="6">
        <v>2</v>
      </c>
      <c r="H195" s="6"/>
      <c r="I195" s="6">
        <f t="shared" si="10"/>
        <v>3</v>
      </c>
    </row>
    <row r="196" spans="1:10" x14ac:dyDescent="0.25">
      <c r="A196" s="1" t="s">
        <v>30</v>
      </c>
      <c r="C196">
        <f>SUM(C189:C195)</f>
        <v>180</v>
      </c>
      <c r="D196" s="6"/>
      <c r="E196" s="6"/>
      <c r="F196" s="6">
        <f>SUM(F189:F195)</f>
        <v>275</v>
      </c>
      <c r="H196" s="6">
        <f>SUM(H189:H195)</f>
        <v>161</v>
      </c>
      <c r="I196" s="6">
        <f t="shared" si="10"/>
        <v>455</v>
      </c>
    </row>
    <row r="197" spans="1:10" x14ac:dyDescent="0.25">
      <c r="A197" s="1"/>
      <c r="D197" s="6"/>
      <c r="E197" s="6"/>
      <c r="F197" s="6"/>
      <c r="H197" s="6"/>
      <c r="I197" s="6"/>
    </row>
    <row r="198" spans="1:10" x14ac:dyDescent="0.25">
      <c r="A198" t="s">
        <v>13</v>
      </c>
      <c r="C198">
        <v>6</v>
      </c>
      <c r="D198" s="6"/>
      <c r="E198" s="6"/>
      <c r="F198" s="6">
        <v>12</v>
      </c>
      <c r="H198">
        <v>1</v>
      </c>
      <c r="I198" s="6">
        <f t="shared" si="10"/>
        <v>18</v>
      </c>
    </row>
    <row r="199" spans="1:10" x14ac:dyDescent="0.25">
      <c r="A199" t="s">
        <v>34</v>
      </c>
      <c r="C199">
        <v>6</v>
      </c>
      <c r="D199" s="6"/>
      <c r="E199" s="6"/>
      <c r="F199" s="6">
        <v>2</v>
      </c>
      <c r="H199" s="6"/>
      <c r="I199" s="6">
        <f t="shared" si="10"/>
        <v>8</v>
      </c>
    </row>
    <row r="200" spans="1:10" x14ac:dyDescent="0.25">
      <c r="A200" t="s">
        <v>16</v>
      </c>
      <c r="C200">
        <v>3</v>
      </c>
      <c r="D200" s="6"/>
      <c r="E200" s="6"/>
      <c r="F200" s="6"/>
      <c r="H200" s="6">
        <v>2</v>
      </c>
      <c r="I200" s="6">
        <f t="shared" si="10"/>
        <v>3</v>
      </c>
    </row>
    <row r="201" spans="1:10" x14ac:dyDescent="0.25">
      <c r="A201" t="s">
        <v>15</v>
      </c>
      <c r="C201">
        <v>8</v>
      </c>
      <c r="D201" s="6"/>
      <c r="E201" s="6"/>
      <c r="F201" s="6">
        <v>5</v>
      </c>
      <c r="H201" s="6">
        <v>2</v>
      </c>
      <c r="I201" s="6">
        <f t="shared" si="10"/>
        <v>13</v>
      </c>
    </row>
    <row r="202" spans="1:10" x14ac:dyDescent="0.25">
      <c r="A202" t="s">
        <v>25</v>
      </c>
      <c r="C202">
        <v>1</v>
      </c>
      <c r="D202" s="6"/>
      <c r="E202" s="6"/>
      <c r="F202" s="6"/>
      <c r="H202" s="6"/>
      <c r="I202" s="6">
        <f t="shared" si="10"/>
        <v>1</v>
      </c>
    </row>
    <row r="203" spans="1:10" x14ac:dyDescent="0.25">
      <c r="A203" t="s">
        <v>17</v>
      </c>
      <c r="D203" s="6"/>
      <c r="E203" s="6"/>
      <c r="F203" s="6">
        <v>9</v>
      </c>
      <c r="H203" s="6"/>
      <c r="I203" s="6">
        <f t="shared" si="10"/>
        <v>9</v>
      </c>
    </row>
    <row r="204" spans="1:10" x14ac:dyDescent="0.25">
      <c r="A204" t="s">
        <v>153</v>
      </c>
      <c r="D204" s="6"/>
      <c r="E204" s="6"/>
      <c r="F204" s="6">
        <v>1</v>
      </c>
      <c r="H204" s="6"/>
      <c r="I204" s="6">
        <f t="shared" si="10"/>
        <v>1</v>
      </c>
    </row>
    <row r="205" spans="1:10" x14ac:dyDescent="0.25">
      <c r="A205" t="s">
        <v>18</v>
      </c>
      <c r="C205">
        <v>11</v>
      </c>
      <c r="D205" s="6"/>
      <c r="E205" s="6"/>
      <c r="F205" s="6">
        <v>12</v>
      </c>
      <c r="H205" s="6">
        <v>9</v>
      </c>
      <c r="I205" s="6">
        <f t="shared" si="10"/>
        <v>23</v>
      </c>
    </row>
    <row r="206" spans="1:10" x14ac:dyDescent="0.25">
      <c r="A206" t="s">
        <v>19</v>
      </c>
      <c r="C206">
        <v>12</v>
      </c>
      <c r="D206" s="6"/>
      <c r="E206" s="6"/>
      <c r="F206" s="6">
        <v>19</v>
      </c>
      <c r="H206" s="6">
        <v>14</v>
      </c>
      <c r="I206" s="6">
        <f t="shared" si="10"/>
        <v>31</v>
      </c>
    </row>
    <row r="207" spans="1:10" x14ac:dyDescent="0.25">
      <c r="A207" t="s">
        <v>20</v>
      </c>
      <c r="B207" s="6"/>
      <c r="C207" s="6">
        <v>10</v>
      </c>
      <c r="D207" s="6"/>
      <c r="E207" s="6"/>
      <c r="F207" s="6">
        <v>33</v>
      </c>
      <c r="H207" s="6">
        <v>27</v>
      </c>
      <c r="I207" s="6">
        <f t="shared" si="10"/>
        <v>43</v>
      </c>
      <c r="J207" s="6"/>
    </row>
    <row r="208" spans="1:10" x14ac:dyDescent="0.25">
      <c r="A208" t="s">
        <v>21</v>
      </c>
      <c r="B208" s="6"/>
      <c r="C208" s="6">
        <v>1</v>
      </c>
      <c r="D208" s="6"/>
      <c r="E208" s="6"/>
      <c r="F208" s="6">
        <v>1</v>
      </c>
      <c r="H208" s="6"/>
      <c r="I208" s="6">
        <f t="shared" si="10"/>
        <v>2</v>
      </c>
      <c r="J208" s="6"/>
    </row>
    <row r="209" spans="1:21" x14ac:dyDescent="0.25">
      <c r="A209" t="s">
        <v>26</v>
      </c>
      <c r="B209" s="6"/>
      <c r="C209" s="6">
        <v>18</v>
      </c>
      <c r="D209" s="6"/>
      <c r="E209" s="6"/>
      <c r="F209" s="6">
        <v>38</v>
      </c>
      <c r="H209" s="6">
        <v>8</v>
      </c>
      <c r="I209" s="6">
        <f t="shared" si="10"/>
        <v>56</v>
      </c>
      <c r="J209" s="6"/>
    </row>
    <row r="210" spans="1:21" x14ac:dyDescent="0.25">
      <c r="A210" t="s">
        <v>134</v>
      </c>
      <c r="C210" s="6">
        <v>6</v>
      </c>
      <c r="D210" s="6"/>
      <c r="E210" s="6"/>
      <c r="F210" s="6">
        <v>11</v>
      </c>
      <c r="H210" s="6"/>
      <c r="I210" s="6">
        <f t="shared" si="10"/>
        <v>17</v>
      </c>
      <c r="J210" s="6"/>
    </row>
    <row r="211" spans="1:21" x14ac:dyDescent="0.25">
      <c r="A211" t="s">
        <v>154</v>
      </c>
      <c r="C211" s="6"/>
      <c r="D211" s="6"/>
      <c r="E211" s="6"/>
      <c r="F211" s="6">
        <v>1</v>
      </c>
      <c r="H211" s="6"/>
      <c r="I211" s="6">
        <f t="shared" si="10"/>
        <v>1</v>
      </c>
      <c r="J211" s="6"/>
    </row>
    <row r="212" spans="1:21" x14ac:dyDescent="0.25">
      <c r="A212" s="1" t="s">
        <v>30</v>
      </c>
      <c r="B212" s="6"/>
      <c r="C212" s="6">
        <f>SUM(C198:C210)</f>
        <v>82</v>
      </c>
      <c r="D212" s="6"/>
      <c r="F212" s="6">
        <f>SUM(F198:F211)</f>
        <v>144</v>
      </c>
      <c r="H212" s="6">
        <f>SUM(H198:H211)</f>
        <v>63</v>
      </c>
      <c r="I212" s="6">
        <f t="shared" si="10"/>
        <v>226</v>
      </c>
      <c r="J212" s="6"/>
      <c r="K212" s="6"/>
      <c r="L212" s="35"/>
      <c r="M212" s="6"/>
      <c r="N212" s="6"/>
      <c r="O212" s="6"/>
      <c r="P212" s="6"/>
      <c r="Q212" s="6"/>
      <c r="R212" s="6"/>
      <c r="S212" s="6"/>
      <c r="T212" s="6"/>
      <c r="U212" s="6"/>
    </row>
    <row r="213" spans="1:21" x14ac:dyDescent="0.25">
      <c r="A213" s="1" t="s">
        <v>35</v>
      </c>
      <c r="B213" s="6"/>
      <c r="C213" s="6">
        <f>C196+C212</f>
        <v>262</v>
      </c>
      <c r="D213" s="6"/>
      <c r="F213" s="6">
        <f>F196+F212</f>
        <v>419</v>
      </c>
      <c r="H213" s="6">
        <f>H196+H212</f>
        <v>224</v>
      </c>
      <c r="I213" s="6">
        <f t="shared" si="10"/>
        <v>681</v>
      </c>
      <c r="J213" s="6"/>
      <c r="K213" s="6"/>
      <c r="L213" s="35"/>
      <c r="M213" s="6"/>
      <c r="N213" s="6"/>
      <c r="O213" s="6"/>
      <c r="P213" s="6"/>
      <c r="Q213" s="6"/>
      <c r="R213" s="6"/>
      <c r="S213" s="6"/>
      <c r="T213" s="6"/>
      <c r="U213" s="6"/>
    </row>
    <row r="214" spans="1:21" x14ac:dyDescent="0.25">
      <c r="A214" s="1"/>
      <c r="B214" s="6"/>
      <c r="C214" s="6"/>
      <c r="D214" s="6"/>
      <c r="G214" s="6"/>
      <c r="H214" s="6"/>
      <c r="I214" s="6"/>
      <c r="J214" s="6"/>
      <c r="K214" s="6"/>
      <c r="L214" s="6"/>
      <c r="M214" s="6"/>
      <c r="N214" s="6"/>
      <c r="O214" s="6"/>
      <c r="P214" s="6"/>
      <c r="Q214" s="6"/>
      <c r="R214" s="6"/>
      <c r="S214" s="6"/>
      <c r="T214" s="6"/>
      <c r="U214" s="6"/>
    </row>
    <row r="215" spans="1:21" x14ac:dyDescent="0.25">
      <c r="A215" s="6" t="s">
        <v>75</v>
      </c>
      <c r="C215" t="s">
        <v>161</v>
      </c>
      <c r="G215" t="s">
        <v>160</v>
      </c>
      <c r="H215" s="6"/>
      <c r="I215" s="6"/>
      <c r="J215" s="6"/>
      <c r="K215" s="6"/>
      <c r="L215" s="6"/>
      <c r="M215" s="6"/>
      <c r="N215" s="6"/>
      <c r="O215" s="6"/>
      <c r="P215" s="6"/>
      <c r="Q215" s="6"/>
      <c r="R215" s="6"/>
      <c r="S215" s="6"/>
      <c r="T215" s="6"/>
      <c r="U215" s="6"/>
    </row>
    <row r="216" spans="1:21" x14ac:dyDescent="0.25">
      <c r="A216" s="6"/>
      <c r="G216" s="6" t="s">
        <v>164</v>
      </c>
      <c r="H216" s="6"/>
      <c r="I216" s="6"/>
      <c r="J216" s="6"/>
      <c r="K216" s="6"/>
      <c r="L216" s="6"/>
      <c r="M216" s="6"/>
      <c r="N216" s="6"/>
      <c r="O216" s="6"/>
      <c r="P216" s="6"/>
      <c r="Q216" s="6"/>
      <c r="R216" s="6"/>
      <c r="S216" s="6"/>
      <c r="T216" s="6"/>
      <c r="U216" s="6"/>
    </row>
    <row r="217" spans="1:21" x14ac:dyDescent="0.25">
      <c r="A217" s="6"/>
      <c r="G217" s="6"/>
      <c r="H217" s="6"/>
      <c r="I217" s="6"/>
      <c r="J217" s="6"/>
      <c r="K217" s="6"/>
      <c r="L217" s="6"/>
      <c r="M217" s="6"/>
      <c r="N217" s="6"/>
      <c r="O217" s="6"/>
      <c r="P217" s="6"/>
      <c r="Q217" s="6"/>
      <c r="R217" s="6"/>
      <c r="S217" s="6"/>
      <c r="T217" s="6"/>
      <c r="U217" s="6"/>
    </row>
    <row r="218" spans="1:21" x14ac:dyDescent="0.25">
      <c r="G218" s="6"/>
      <c r="H218" s="6"/>
      <c r="I218" s="6"/>
      <c r="J218" s="6"/>
      <c r="K218" s="6"/>
      <c r="L218" s="6"/>
      <c r="M218" s="6"/>
      <c r="N218" s="6"/>
      <c r="O218" s="6"/>
      <c r="P218" s="6"/>
      <c r="Q218" s="6"/>
      <c r="R218" s="6"/>
      <c r="S218" s="6"/>
      <c r="T218" s="6"/>
      <c r="U218" s="6"/>
    </row>
    <row r="219" spans="1:21" x14ac:dyDescent="0.25">
      <c r="A219" s="1" t="s">
        <v>137</v>
      </c>
      <c r="B219" s="4" t="s">
        <v>31</v>
      </c>
      <c r="C219" s="4" t="s">
        <v>31</v>
      </c>
      <c r="D219" s="33" t="s">
        <v>47</v>
      </c>
      <c r="G219" s="6"/>
      <c r="H219" s="6"/>
      <c r="I219" s="6"/>
      <c r="J219" s="6"/>
      <c r="K219" s="6"/>
      <c r="L219" s="6"/>
      <c r="M219" s="6"/>
      <c r="N219" s="6"/>
      <c r="O219" s="6"/>
      <c r="P219" s="6"/>
      <c r="Q219" s="6"/>
      <c r="R219" s="6"/>
      <c r="S219" s="6"/>
      <c r="T219" s="6"/>
      <c r="U219" s="6"/>
    </row>
    <row r="220" spans="1:21" x14ac:dyDescent="0.25">
      <c r="A220" t="s">
        <v>79</v>
      </c>
      <c r="B220" s="4" t="s">
        <v>138</v>
      </c>
      <c r="C220" s="4" t="s">
        <v>90</v>
      </c>
      <c r="G220" s="6"/>
      <c r="H220" s="6"/>
      <c r="I220" s="6"/>
      <c r="J220" s="6"/>
      <c r="K220" s="6"/>
      <c r="L220" s="6"/>
      <c r="M220" s="6"/>
      <c r="N220" s="6"/>
      <c r="O220" s="6"/>
      <c r="P220" s="6"/>
      <c r="Q220" s="6"/>
      <c r="R220" s="6"/>
      <c r="S220" s="6"/>
      <c r="T220" s="6"/>
      <c r="U220" s="6"/>
    </row>
    <row r="221" spans="1:21" x14ac:dyDescent="0.25">
      <c r="A221" t="s">
        <v>2</v>
      </c>
      <c r="B221" s="3">
        <v>0.5395833333333333</v>
      </c>
      <c r="C221" s="48">
        <v>0.57430555555555551</v>
      </c>
      <c r="F221" s="6"/>
      <c r="G221" s="6"/>
      <c r="H221" s="6"/>
      <c r="I221" s="6"/>
      <c r="K221" s="6"/>
      <c r="L221" s="6"/>
      <c r="M221" s="6"/>
      <c r="N221" s="6"/>
      <c r="O221" s="6"/>
      <c r="P221" s="6"/>
      <c r="Q221" s="6"/>
      <c r="R221" s="6"/>
      <c r="S221" s="6"/>
    </row>
    <row r="222" spans="1:21" x14ac:dyDescent="0.25">
      <c r="A222" t="s">
        <v>3</v>
      </c>
      <c r="B222" t="s">
        <v>139</v>
      </c>
      <c r="C222" t="s">
        <v>143</v>
      </c>
      <c r="F222" s="6"/>
      <c r="G222" s="6"/>
      <c r="H222" s="6"/>
      <c r="I222" s="6"/>
      <c r="K222" s="6"/>
      <c r="L222" s="6"/>
      <c r="M222" s="6"/>
      <c r="N222" s="6"/>
      <c r="O222" s="6"/>
      <c r="P222" s="6"/>
      <c r="Q222" s="6"/>
      <c r="R222" s="6"/>
      <c r="S222" s="6"/>
    </row>
    <row r="223" spans="1:21" x14ac:dyDescent="0.25">
      <c r="A223" t="s">
        <v>4</v>
      </c>
      <c r="B223">
        <v>16.8</v>
      </c>
      <c r="C223">
        <v>16.5</v>
      </c>
      <c r="F223" s="6"/>
      <c r="G223" s="6"/>
      <c r="H223" s="6"/>
      <c r="I223" s="6"/>
      <c r="J223" s="6"/>
      <c r="K223" s="6"/>
      <c r="L223" s="6"/>
      <c r="M223" s="6"/>
      <c r="N223" s="6"/>
      <c r="O223" s="6"/>
      <c r="P223" s="6"/>
      <c r="Q223" s="6"/>
      <c r="R223" s="6"/>
      <c r="S223" s="6"/>
    </row>
    <row r="224" spans="1:21" x14ac:dyDescent="0.25">
      <c r="A224" t="s">
        <v>73</v>
      </c>
      <c r="B224" s="6">
        <v>5</v>
      </c>
      <c r="C224" s="6">
        <v>4</v>
      </c>
      <c r="D224" s="6"/>
      <c r="E224" s="6"/>
      <c r="F224" s="6"/>
      <c r="G224" s="6"/>
      <c r="H224" s="6"/>
      <c r="I224" s="6"/>
      <c r="J224" s="6"/>
      <c r="K224" s="6"/>
      <c r="L224" s="6"/>
      <c r="M224" s="6"/>
      <c r="N224" s="6"/>
      <c r="O224" s="6"/>
      <c r="P224" s="6"/>
      <c r="Q224" s="6"/>
      <c r="R224" s="6"/>
      <c r="S224" s="6"/>
    </row>
    <row r="225" spans="1:21" x14ac:dyDescent="0.25">
      <c r="B225" s="6"/>
      <c r="C225" s="6"/>
      <c r="D225" s="6"/>
      <c r="E225" s="6"/>
      <c r="J225" s="6"/>
      <c r="M225" s="6"/>
      <c r="N225" s="6"/>
      <c r="O225" s="6"/>
      <c r="P225" s="6"/>
      <c r="Q225" s="6"/>
      <c r="R225" s="6"/>
      <c r="S225" s="6"/>
      <c r="T225" s="6"/>
      <c r="U225" s="6"/>
    </row>
    <row r="226" spans="1:21" x14ac:dyDescent="0.25">
      <c r="A226" s="1" t="s">
        <v>5</v>
      </c>
      <c r="B226" s="6"/>
      <c r="C226" s="6"/>
      <c r="D226" s="33"/>
      <c r="E226" s="6"/>
      <c r="J226" s="6"/>
      <c r="M226" s="6"/>
      <c r="N226" s="6"/>
      <c r="O226" s="6"/>
      <c r="P226" s="6"/>
      <c r="Q226" s="6"/>
      <c r="R226" s="6"/>
      <c r="S226" s="6"/>
      <c r="T226" s="6"/>
      <c r="U226" s="6"/>
    </row>
    <row r="227" spans="1:21" x14ac:dyDescent="0.25">
      <c r="A227" s="27" t="s">
        <v>147</v>
      </c>
      <c r="B227" s="6"/>
      <c r="C227" s="6">
        <v>8</v>
      </c>
      <c r="D227" s="6">
        <f>(B227+C227)/2</f>
        <v>4</v>
      </c>
      <c r="E227" s="6"/>
      <c r="I227" s="6"/>
      <c r="J227" s="6"/>
      <c r="K227" s="6"/>
      <c r="L227" s="6"/>
      <c r="M227" s="6"/>
      <c r="N227" s="6"/>
      <c r="O227" s="6"/>
      <c r="P227" s="6"/>
    </row>
    <row r="228" spans="1:21" x14ac:dyDescent="0.25">
      <c r="A228" t="s">
        <v>141</v>
      </c>
      <c r="B228" s="6">
        <v>5</v>
      </c>
      <c r="C228" s="6"/>
      <c r="D228" s="6">
        <f t="shared" ref="D228:D271" si="11">(B228+C228)/2</f>
        <v>2.5</v>
      </c>
      <c r="E228" s="6"/>
      <c r="G228" s="6"/>
      <c r="I228" s="6"/>
      <c r="J228" s="6"/>
      <c r="K228" s="6"/>
      <c r="L228" s="6"/>
      <c r="M228" s="6"/>
      <c r="N228" s="6"/>
      <c r="O228" s="6"/>
      <c r="P228" s="6"/>
    </row>
    <row r="229" spans="1:21" x14ac:dyDescent="0.25">
      <c r="A229" t="s">
        <v>6</v>
      </c>
      <c r="B229" s="6">
        <v>30</v>
      </c>
      <c r="C229" s="6">
        <v>191</v>
      </c>
      <c r="D229" s="6">
        <f t="shared" si="11"/>
        <v>110.5</v>
      </c>
      <c r="E229" s="6"/>
      <c r="H229" s="6"/>
      <c r="L229" s="6"/>
      <c r="M229" s="6"/>
      <c r="N229" s="6"/>
      <c r="O229" s="6"/>
      <c r="P229" s="6"/>
    </row>
    <row r="230" spans="1:21" x14ac:dyDescent="0.25">
      <c r="A230" t="s">
        <v>46</v>
      </c>
      <c r="B230" s="6"/>
      <c r="C230" s="6">
        <v>5</v>
      </c>
      <c r="D230" s="6">
        <f t="shared" si="11"/>
        <v>2.5</v>
      </c>
      <c r="E230" s="6"/>
      <c r="H230" s="6"/>
      <c r="I230" s="6"/>
      <c r="J230" s="6"/>
      <c r="K230" s="6"/>
      <c r="L230" s="6"/>
      <c r="M230" s="6"/>
      <c r="N230" s="6"/>
      <c r="O230" s="6"/>
      <c r="P230" s="6"/>
    </row>
    <row r="231" spans="1:21" x14ac:dyDescent="0.25">
      <c r="A231" t="s">
        <v>77</v>
      </c>
      <c r="B231" s="6"/>
      <c r="C231" s="6">
        <v>20</v>
      </c>
      <c r="D231" s="6">
        <f t="shared" si="11"/>
        <v>10</v>
      </c>
      <c r="E231" s="6"/>
      <c r="H231" s="6"/>
      <c r="I231" s="6"/>
      <c r="J231" s="6"/>
      <c r="K231" s="6"/>
      <c r="L231" s="6"/>
      <c r="M231" s="6"/>
      <c r="N231" s="6"/>
      <c r="O231" s="6"/>
      <c r="P231" s="6"/>
    </row>
    <row r="232" spans="1:21" x14ac:dyDescent="0.25">
      <c r="A232" t="s">
        <v>7</v>
      </c>
      <c r="B232" s="6">
        <v>237</v>
      </c>
      <c r="C232" s="6">
        <v>256</v>
      </c>
      <c r="D232" s="6">
        <f t="shared" si="11"/>
        <v>246.5</v>
      </c>
      <c r="E232" s="6" t="s">
        <v>148</v>
      </c>
      <c r="H232" s="6"/>
      <c r="I232" s="6"/>
      <c r="J232" s="6"/>
      <c r="K232" s="6"/>
      <c r="L232" s="6"/>
      <c r="M232" s="6"/>
      <c r="N232" s="6"/>
      <c r="O232" s="6"/>
      <c r="P232" s="6"/>
    </row>
    <row r="233" spans="1:21" x14ac:dyDescent="0.25">
      <c r="A233" t="s">
        <v>22</v>
      </c>
      <c r="B233" s="6">
        <v>227</v>
      </c>
      <c r="C233" s="6">
        <v>113</v>
      </c>
      <c r="D233" s="6">
        <f t="shared" si="11"/>
        <v>170</v>
      </c>
      <c r="E233" s="6"/>
      <c r="H233" s="6"/>
      <c r="I233" s="6"/>
      <c r="J233" s="6"/>
      <c r="K233" s="6"/>
      <c r="L233" s="6"/>
      <c r="M233" s="6"/>
      <c r="N233" s="6"/>
      <c r="O233" s="6"/>
      <c r="P233" s="6"/>
    </row>
    <row r="234" spans="1:21" x14ac:dyDescent="0.25">
      <c r="A234" t="s">
        <v>8</v>
      </c>
      <c r="B234" s="6">
        <v>26</v>
      </c>
      <c r="C234" s="6">
        <v>144</v>
      </c>
      <c r="D234" s="6">
        <f t="shared" si="11"/>
        <v>85</v>
      </c>
      <c r="E234" s="6"/>
      <c r="H234" s="6"/>
      <c r="I234" s="6"/>
      <c r="J234" s="6"/>
      <c r="K234" s="6"/>
      <c r="L234" s="6"/>
      <c r="M234" s="6"/>
      <c r="N234" s="6"/>
      <c r="O234" s="6"/>
      <c r="P234" s="6"/>
    </row>
    <row r="235" spans="1:21" x14ac:dyDescent="0.25">
      <c r="A235" t="s">
        <v>39</v>
      </c>
      <c r="B235" s="6"/>
      <c r="C235" s="6">
        <v>80</v>
      </c>
      <c r="D235" s="6">
        <f t="shared" si="11"/>
        <v>40</v>
      </c>
      <c r="E235" s="6"/>
      <c r="H235" s="6"/>
      <c r="I235" s="6"/>
      <c r="J235" s="6"/>
      <c r="K235" s="6"/>
      <c r="L235" s="6"/>
      <c r="M235" s="6"/>
      <c r="N235" s="6"/>
      <c r="O235" s="6"/>
      <c r="P235" s="6"/>
    </row>
    <row r="236" spans="1:21" x14ac:dyDescent="0.25">
      <c r="A236" t="s">
        <v>44</v>
      </c>
      <c r="B236" s="6"/>
      <c r="C236" s="6">
        <v>15</v>
      </c>
      <c r="D236" s="6">
        <f t="shared" si="11"/>
        <v>7.5</v>
      </c>
      <c r="E236" s="6"/>
      <c r="H236" s="6"/>
      <c r="I236" s="6"/>
      <c r="J236" s="6"/>
      <c r="K236" s="6"/>
      <c r="L236" s="6"/>
      <c r="M236" s="6"/>
      <c r="N236" s="6"/>
      <c r="O236" s="6"/>
      <c r="P236" s="6"/>
    </row>
    <row r="237" spans="1:21" x14ac:dyDescent="0.25">
      <c r="A237" t="s">
        <v>37</v>
      </c>
      <c r="B237" s="6"/>
      <c r="C237" s="6">
        <v>1</v>
      </c>
      <c r="D237" s="6">
        <f t="shared" si="11"/>
        <v>0.5</v>
      </c>
      <c r="E237" s="6"/>
      <c r="I237" s="6"/>
      <c r="J237" s="6"/>
      <c r="K237" s="6"/>
      <c r="L237" s="6"/>
      <c r="M237" s="6"/>
      <c r="N237" s="6"/>
      <c r="O237" s="6"/>
      <c r="P237" s="6"/>
    </row>
    <row r="238" spans="1:21" x14ac:dyDescent="0.25">
      <c r="A238" t="s">
        <v>9</v>
      </c>
      <c r="B238" s="6"/>
      <c r="C238" s="6">
        <v>38</v>
      </c>
      <c r="D238" s="6">
        <f t="shared" si="11"/>
        <v>19</v>
      </c>
      <c r="E238" s="6"/>
      <c r="I238" s="6"/>
      <c r="J238" s="6"/>
      <c r="K238" s="6"/>
      <c r="L238" s="6"/>
      <c r="M238" s="6"/>
      <c r="N238" s="6"/>
      <c r="O238" s="6"/>
      <c r="P238" s="6"/>
    </row>
    <row r="239" spans="1:21" x14ac:dyDescent="0.25">
      <c r="A239" t="s">
        <v>33</v>
      </c>
      <c r="B239" s="6"/>
      <c r="C239" s="6">
        <v>5</v>
      </c>
      <c r="D239" s="6">
        <f t="shared" si="11"/>
        <v>2.5</v>
      </c>
      <c r="E239" s="6"/>
      <c r="I239" s="6"/>
      <c r="J239" s="6"/>
      <c r="K239" s="6"/>
      <c r="L239" s="6"/>
      <c r="M239" s="6"/>
      <c r="N239" s="6"/>
      <c r="O239" s="6"/>
      <c r="P239" s="6"/>
    </row>
    <row r="240" spans="1:21" x14ac:dyDescent="0.25">
      <c r="A240" t="s">
        <v>10</v>
      </c>
      <c r="B240" s="6">
        <v>279</v>
      </c>
      <c r="C240" s="6">
        <v>119</v>
      </c>
      <c r="D240" s="6">
        <f t="shared" si="11"/>
        <v>199</v>
      </c>
      <c r="E240" s="6"/>
      <c r="I240" s="6"/>
      <c r="J240" s="6"/>
      <c r="K240" s="6"/>
      <c r="L240" s="6"/>
      <c r="M240" s="6"/>
      <c r="N240" s="6"/>
      <c r="O240" s="6"/>
      <c r="P240" s="6"/>
    </row>
    <row r="241" spans="1:16" x14ac:dyDescent="0.25">
      <c r="A241" t="s">
        <v>36</v>
      </c>
      <c r="B241" s="6">
        <v>15</v>
      </c>
      <c r="C241" s="6">
        <v>33</v>
      </c>
      <c r="D241" s="6">
        <f t="shared" si="11"/>
        <v>24</v>
      </c>
      <c r="E241" s="6"/>
      <c r="I241" s="6"/>
      <c r="J241" s="6"/>
      <c r="K241" s="6"/>
      <c r="L241" s="6"/>
      <c r="M241" s="6"/>
      <c r="N241" s="6"/>
      <c r="O241" s="6"/>
      <c r="P241" s="6"/>
    </row>
    <row r="242" spans="1:16" x14ac:dyDescent="0.25">
      <c r="A242" t="s">
        <v>11</v>
      </c>
      <c r="B242" s="6">
        <v>1</v>
      </c>
      <c r="C242" s="6"/>
      <c r="D242" s="6">
        <f t="shared" si="11"/>
        <v>0.5</v>
      </c>
      <c r="E242" s="6"/>
      <c r="I242" s="6"/>
      <c r="J242" s="6"/>
      <c r="K242" s="6"/>
      <c r="L242" s="6"/>
      <c r="M242" s="6"/>
      <c r="N242" s="6"/>
      <c r="O242" s="6"/>
      <c r="P242" s="6"/>
    </row>
    <row r="243" spans="1:16" x14ac:dyDescent="0.25">
      <c r="A243" t="s">
        <v>12</v>
      </c>
      <c r="B243" s="6"/>
      <c r="C243" s="6">
        <v>21</v>
      </c>
      <c r="D243" s="6">
        <f t="shared" si="11"/>
        <v>10.5</v>
      </c>
      <c r="E243" s="6"/>
      <c r="I243" s="6"/>
      <c r="J243" s="6"/>
      <c r="K243" s="6"/>
      <c r="L243" s="6"/>
      <c r="M243" s="6"/>
      <c r="N243" s="6"/>
      <c r="O243" s="6"/>
      <c r="P243" s="6"/>
    </row>
    <row r="244" spans="1:16" x14ac:dyDescent="0.25">
      <c r="A244" t="s">
        <v>23</v>
      </c>
      <c r="B244" s="6"/>
      <c r="C244" s="6">
        <v>1</v>
      </c>
      <c r="D244" s="6">
        <f t="shared" si="11"/>
        <v>0.5</v>
      </c>
      <c r="E244" s="6"/>
      <c r="I244" s="6"/>
      <c r="J244" s="6"/>
      <c r="K244" s="6"/>
      <c r="L244" s="6"/>
      <c r="M244" s="6"/>
      <c r="N244" s="6"/>
      <c r="O244" s="6"/>
      <c r="P244" s="6"/>
    </row>
    <row r="245" spans="1:16" x14ac:dyDescent="0.25">
      <c r="A245" s="1" t="s">
        <v>30</v>
      </c>
      <c r="B245" s="6">
        <f>SUM(B229:B244)</f>
        <v>815</v>
      </c>
      <c r="C245" s="6">
        <f>SUM(C227:C244)</f>
        <v>1050</v>
      </c>
      <c r="D245" s="6">
        <f t="shared" si="11"/>
        <v>932.5</v>
      </c>
      <c r="E245" s="6"/>
      <c r="I245" s="6"/>
      <c r="J245" s="6"/>
      <c r="K245" s="6"/>
      <c r="L245" s="6"/>
      <c r="M245" s="6"/>
      <c r="N245" s="6"/>
      <c r="O245" s="6"/>
      <c r="P245" s="6"/>
    </row>
    <row r="246" spans="1:16" x14ac:dyDescent="0.25">
      <c r="A246" s="1"/>
      <c r="B246" s="6"/>
      <c r="C246" s="6"/>
      <c r="D246" s="6"/>
      <c r="E246" s="6"/>
      <c r="I246" s="6"/>
      <c r="J246" s="6"/>
      <c r="K246" s="6"/>
      <c r="L246" s="6"/>
      <c r="M246" s="6"/>
      <c r="N246" s="6"/>
      <c r="O246" s="6"/>
      <c r="P246" s="6"/>
    </row>
    <row r="247" spans="1:16" x14ac:dyDescent="0.25">
      <c r="A247" t="s">
        <v>13</v>
      </c>
      <c r="B247" s="6">
        <v>8</v>
      </c>
      <c r="C247" s="6">
        <v>15</v>
      </c>
      <c r="D247" s="6">
        <f t="shared" si="11"/>
        <v>11.5</v>
      </c>
      <c r="E247" s="6"/>
      <c r="I247" s="6"/>
      <c r="J247" s="6"/>
      <c r="K247" s="6"/>
      <c r="L247" s="6"/>
      <c r="M247" s="6"/>
      <c r="N247" s="6"/>
      <c r="O247" s="6"/>
      <c r="P247" s="6"/>
    </row>
    <row r="248" spans="1:16" x14ac:dyDescent="0.25">
      <c r="A248" t="s">
        <v>34</v>
      </c>
      <c r="B248" s="6">
        <v>16</v>
      </c>
      <c r="C248" s="6">
        <v>28</v>
      </c>
      <c r="D248" s="6">
        <f t="shared" si="11"/>
        <v>22</v>
      </c>
      <c r="E248" s="6"/>
      <c r="I248" s="6"/>
      <c r="J248" s="6"/>
      <c r="K248" s="6"/>
      <c r="L248" s="6"/>
      <c r="M248" s="6"/>
      <c r="N248" s="6"/>
      <c r="O248" s="6"/>
      <c r="P248" s="6"/>
    </row>
    <row r="249" spans="1:16" x14ac:dyDescent="0.25">
      <c r="A249" t="s">
        <v>16</v>
      </c>
      <c r="B249" s="6">
        <v>4</v>
      </c>
      <c r="C249" s="6">
        <v>3</v>
      </c>
      <c r="D249" s="6">
        <f t="shared" si="11"/>
        <v>3.5</v>
      </c>
      <c r="E249" s="6"/>
      <c r="I249" s="6"/>
      <c r="J249" s="6"/>
      <c r="K249" s="6"/>
      <c r="L249" s="6"/>
      <c r="M249" s="6"/>
      <c r="N249" s="6"/>
      <c r="O249" s="6"/>
      <c r="P249" s="6"/>
    </row>
    <row r="250" spans="1:16" x14ac:dyDescent="0.25">
      <c r="A250" t="s">
        <v>15</v>
      </c>
      <c r="B250" s="6">
        <v>7</v>
      </c>
      <c r="C250" s="6">
        <v>5</v>
      </c>
      <c r="D250" s="6">
        <f t="shared" si="11"/>
        <v>6</v>
      </c>
      <c r="E250" s="6"/>
      <c r="I250" s="6"/>
      <c r="J250" s="6"/>
      <c r="K250" s="6"/>
      <c r="L250" s="6"/>
      <c r="M250" s="6"/>
      <c r="N250" s="6"/>
      <c r="O250" s="6"/>
      <c r="P250" s="6"/>
    </row>
    <row r="251" spans="1:16" x14ac:dyDescent="0.25">
      <c r="A251" t="s">
        <v>14</v>
      </c>
      <c r="B251" s="6">
        <v>17</v>
      </c>
      <c r="C251" s="6">
        <v>8</v>
      </c>
      <c r="D251" s="6">
        <f t="shared" si="11"/>
        <v>12.5</v>
      </c>
      <c r="E251" s="6"/>
      <c r="I251" s="6"/>
      <c r="J251" s="6"/>
      <c r="K251" s="6"/>
      <c r="L251" s="6"/>
      <c r="M251" s="6"/>
      <c r="N251" s="6"/>
      <c r="O251" s="6"/>
      <c r="P251" s="6"/>
    </row>
    <row r="252" spans="1:16" x14ac:dyDescent="0.25">
      <c r="A252" t="s">
        <v>24</v>
      </c>
      <c r="B252" s="6">
        <v>3</v>
      </c>
      <c r="C252" s="6"/>
      <c r="D252" s="6">
        <f t="shared" si="11"/>
        <v>1.5</v>
      </c>
      <c r="E252" s="6"/>
      <c r="I252" s="6"/>
      <c r="J252" s="6"/>
      <c r="K252" s="6"/>
      <c r="L252" s="6"/>
      <c r="M252" s="6"/>
      <c r="N252" s="6"/>
      <c r="O252" s="6"/>
      <c r="P252" s="6"/>
    </row>
    <row r="253" spans="1:16" x14ac:dyDescent="0.25">
      <c r="A253" t="s">
        <v>25</v>
      </c>
      <c r="B253" s="6"/>
      <c r="C253" s="6">
        <v>2</v>
      </c>
      <c r="D253" s="6">
        <f t="shared" si="11"/>
        <v>1</v>
      </c>
      <c r="E253" s="6"/>
      <c r="I253" s="6"/>
      <c r="J253" s="6"/>
      <c r="K253" s="6"/>
      <c r="L253" s="6"/>
      <c r="M253" s="6"/>
      <c r="N253" s="6"/>
      <c r="O253" s="6"/>
      <c r="P253" s="6"/>
    </row>
    <row r="254" spans="1:16" x14ac:dyDescent="0.25">
      <c r="A254" t="s">
        <v>17</v>
      </c>
      <c r="B254" s="6">
        <v>7</v>
      </c>
      <c r="C254" s="6">
        <v>6</v>
      </c>
      <c r="D254" s="6">
        <f t="shared" si="11"/>
        <v>6.5</v>
      </c>
      <c r="E254" s="6"/>
      <c r="I254" s="6"/>
      <c r="J254" s="6"/>
      <c r="K254" s="6"/>
      <c r="L254" s="6"/>
      <c r="M254" s="6"/>
      <c r="N254" s="6"/>
      <c r="O254" s="6"/>
      <c r="P254" s="6"/>
    </row>
    <row r="255" spans="1:16" x14ac:dyDescent="0.25">
      <c r="A255" t="s">
        <v>29</v>
      </c>
      <c r="B255" s="6"/>
      <c r="C255" s="6">
        <v>60</v>
      </c>
      <c r="D255" s="6">
        <f t="shared" si="11"/>
        <v>30</v>
      </c>
      <c r="E255" s="6"/>
      <c r="I255" s="6"/>
      <c r="J255" s="6"/>
      <c r="K255" s="6"/>
      <c r="L255" s="6"/>
      <c r="M255" s="6"/>
      <c r="N255" s="6"/>
      <c r="O255" s="6"/>
      <c r="P255" s="6"/>
    </row>
    <row r="256" spans="1:16" x14ac:dyDescent="0.25">
      <c r="A256" t="s">
        <v>91</v>
      </c>
      <c r="B256" s="6">
        <v>1</v>
      </c>
      <c r="C256" s="6">
        <v>2</v>
      </c>
      <c r="D256" s="6">
        <f t="shared" si="11"/>
        <v>1.5</v>
      </c>
      <c r="E256" s="6"/>
      <c r="I256" s="6"/>
      <c r="J256" s="6"/>
      <c r="K256" s="6"/>
      <c r="L256" s="6"/>
      <c r="M256" s="6"/>
      <c r="N256" s="6"/>
      <c r="O256" s="6"/>
      <c r="P256" s="6"/>
    </row>
    <row r="257" spans="1:16" x14ac:dyDescent="0.25">
      <c r="A257" t="s">
        <v>18</v>
      </c>
      <c r="B257" s="6">
        <v>6</v>
      </c>
      <c r="C257" s="6">
        <v>9</v>
      </c>
      <c r="D257" s="6">
        <f t="shared" si="11"/>
        <v>7.5</v>
      </c>
      <c r="E257" s="6"/>
      <c r="I257" s="6"/>
      <c r="J257" s="6"/>
      <c r="K257" s="6"/>
      <c r="L257" s="6"/>
      <c r="M257" s="6"/>
      <c r="N257" s="6"/>
      <c r="O257" s="6"/>
      <c r="P257" s="6"/>
    </row>
    <row r="258" spans="1:16" x14ac:dyDescent="0.25">
      <c r="A258" t="s">
        <v>132</v>
      </c>
      <c r="B258" s="6"/>
      <c r="C258" s="6">
        <v>3</v>
      </c>
      <c r="D258" s="6">
        <f t="shared" si="11"/>
        <v>1.5</v>
      </c>
      <c r="E258" s="6"/>
      <c r="I258" s="6"/>
      <c r="J258" s="6"/>
      <c r="K258" s="6"/>
      <c r="L258" s="6"/>
      <c r="M258" s="6"/>
      <c r="N258" s="6"/>
      <c r="O258" s="6"/>
      <c r="P258" s="6"/>
    </row>
    <row r="259" spans="1:16" x14ac:dyDescent="0.25">
      <c r="A259" t="s">
        <v>19</v>
      </c>
      <c r="B259" s="6">
        <v>11</v>
      </c>
      <c r="C259" s="6">
        <v>17</v>
      </c>
      <c r="D259" s="6">
        <f t="shared" si="11"/>
        <v>14</v>
      </c>
      <c r="E259" s="6"/>
      <c r="I259" s="6"/>
      <c r="J259" s="6"/>
      <c r="K259" s="6"/>
      <c r="L259" s="6"/>
      <c r="M259" s="6"/>
      <c r="N259" s="6"/>
      <c r="O259" s="6"/>
      <c r="P259" s="6"/>
    </row>
    <row r="260" spans="1:16" x14ac:dyDescent="0.25">
      <c r="A260" s="54" t="s">
        <v>40</v>
      </c>
      <c r="B260" s="6"/>
      <c r="C260" s="6">
        <v>1</v>
      </c>
      <c r="D260" s="6">
        <f t="shared" si="11"/>
        <v>0.5</v>
      </c>
      <c r="E260" s="6"/>
      <c r="I260" s="6"/>
      <c r="J260" s="6"/>
      <c r="K260" s="6"/>
      <c r="L260" s="6"/>
      <c r="M260" s="6"/>
      <c r="N260" s="6"/>
      <c r="O260" s="6"/>
      <c r="P260" s="6"/>
    </row>
    <row r="261" spans="1:16" x14ac:dyDescent="0.25">
      <c r="A261" t="s">
        <v>20</v>
      </c>
      <c r="B261" s="6">
        <v>7</v>
      </c>
      <c r="C261" s="6">
        <v>19</v>
      </c>
      <c r="D261" s="6">
        <f t="shared" si="11"/>
        <v>13</v>
      </c>
      <c r="E261" s="6"/>
      <c r="I261" s="6"/>
      <c r="J261" s="6"/>
      <c r="K261" s="6"/>
      <c r="L261" s="6"/>
      <c r="M261" s="6"/>
      <c r="N261" s="6"/>
      <c r="O261" s="6"/>
      <c r="P261" s="6"/>
    </row>
    <row r="262" spans="1:16" x14ac:dyDescent="0.25">
      <c r="A262" t="s">
        <v>140</v>
      </c>
      <c r="B262" s="6">
        <v>2</v>
      </c>
      <c r="C262" s="6">
        <v>1</v>
      </c>
      <c r="D262" s="6">
        <f t="shared" si="11"/>
        <v>1.5</v>
      </c>
      <c r="E262" s="6"/>
      <c r="I262" s="6"/>
      <c r="J262" s="6"/>
      <c r="K262" s="6"/>
      <c r="L262" s="6"/>
      <c r="M262" s="6"/>
      <c r="N262" s="6"/>
      <c r="O262" s="6"/>
      <c r="P262" s="6"/>
    </row>
    <row r="263" spans="1:16" x14ac:dyDescent="0.25">
      <c r="A263" t="s">
        <v>145</v>
      </c>
      <c r="B263" s="6"/>
      <c r="C263" s="6">
        <v>1</v>
      </c>
      <c r="D263" s="6">
        <f t="shared" si="11"/>
        <v>0.5</v>
      </c>
      <c r="E263" s="6"/>
      <c r="I263" s="6"/>
      <c r="J263" s="6"/>
      <c r="K263" s="6"/>
      <c r="L263" s="6"/>
      <c r="M263" s="6"/>
      <c r="N263" s="6"/>
      <c r="O263" s="6"/>
      <c r="P263" s="6"/>
    </row>
    <row r="264" spans="1:16" x14ac:dyDescent="0.25">
      <c r="A264" t="s">
        <v>21</v>
      </c>
      <c r="B264" s="6"/>
      <c r="C264" s="6">
        <v>2</v>
      </c>
      <c r="D264" s="6">
        <f t="shared" si="11"/>
        <v>1</v>
      </c>
      <c r="E264" s="6"/>
      <c r="I264" s="6"/>
      <c r="J264" s="6"/>
      <c r="K264" s="6"/>
      <c r="L264" s="6"/>
      <c r="M264" s="6"/>
      <c r="N264" s="6"/>
      <c r="O264" s="6"/>
      <c r="P264" s="6"/>
    </row>
    <row r="265" spans="1:16" x14ac:dyDescent="0.25">
      <c r="A265" t="s">
        <v>26</v>
      </c>
      <c r="B265" s="6">
        <v>3</v>
      </c>
      <c r="C265" s="6">
        <v>256</v>
      </c>
      <c r="D265" s="6">
        <f t="shared" si="11"/>
        <v>129.5</v>
      </c>
      <c r="E265" s="6"/>
      <c r="I265" s="6"/>
      <c r="J265" s="6"/>
      <c r="K265" s="6"/>
      <c r="L265" s="6"/>
      <c r="M265" s="6"/>
      <c r="N265" s="6"/>
      <c r="O265" s="6"/>
      <c r="P265" s="6"/>
    </row>
    <row r="266" spans="1:16" x14ac:dyDescent="0.25">
      <c r="A266" t="s">
        <v>78</v>
      </c>
      <c r="B266" s="6">
        <v>1</v>
      </c>
      <c r="C266" s="6"/>
      <c r="D266" s="6">
        <f t="shared" si="11"/>
        <v>0.5</v>
      </c>
      <c r="E266" s="6"/>
      <c r="I266" s="6"/>
      <c r="J266" s="6"/>
      <c r="K266" s="6"/>
      <c r="L266" s="6"/>
      <c r="M266" s="6"/>
      <c r="N266" s="6"/>
      <c r="O266" s="6"/>
      <c r="P266" s="6"/>
    </row>
    <row r="267" spans="1:16" x14ac:dyDescent="0.25">
      <c r="A267" t="s">
        <v>146</v>
      </c>
      <c r="B267" s="6"/>
      <c r="C267" s="6">
        <v>1</v>
      </c>
      <c r="D267" s="6">
        <f t="shared" si="11"/>
        <v>0.5</v>
      </c>
      <c r="E267" s="6"/>
      <c r="I267" s="6"/>
      <c r="J267" s="6"/>
      <c r="K267" s="6"/>
      <c r="L267" s="6"/>
      <c r="M267" s="6"/>
      <c r="N267" s="6"/>
      <c r="O267" s="6"/>
      <c r="P267" s="6"/>
    </row>
    <row r="268" spans="1:16" x14ac:dyDescent="0.25">
      <c r="A268" t="s">
        <v>133</v>
      </c>
      <c r="B268" s="6"/>
      <c r="C268" s="6">
        <v>4</v>
      </c>
      <c r="D268" s="6">
        <f t="shared" si="11"/>
        <v>2</v>
      </c>
      <c r="E268" s="6"/>
      <c r="I268" s="6"/>
      <c r="J268" s="6"/>
      <c r="K268" s="6"/>
      <c r="L268" s="6"/>
      <c r="M268" s="6"/>
      <c r="N268" s="6"/>
      <c r="O268" s="6"/>
      <c r="P268" s="6"/>
    </row>
    <row r="269" spans="1:16" x14ac:dyDescent="0.25">
      <c r="A269" t="s">
        <v>134</v>
      </c>
      <c r="B269" s="6"/>
      <c r="C269" s="6">
        <v>4</v>
      </c>
      <c r="D269" s="6">
        <f t="shared" si="11"/>
        <v>2</v>
      </c>
      <c r="E269" s="6"/>
      <c r="I269" s="6"/>
      <c r="J269" s="6"/>
      <c r="K269" s="6"/>
      <c r="L269" s="6"/>
      <c r="M269" s="6"/>
      <c r="N269" s="6"/>
      <c r="O269" s="6"/>
      <c r="P269" s="6"/>
    </row>
    <row r="270" spans="1:16" x14ac:dyDescent="0.25">
      <c r="A270" s="1" t="s">
        <v>30</v>
      </c>
      <c r="B270" s="6">
        <f>SUM(B247:B266)</f>
        <v>93</v>
      </c>
      <c r="C270" s="6">
        <f>SUM(C247:C269)</f>
        <v>447</v>
      </c>
      <c r="D270" s="6">
        <f t="shared" si="11"/>
        <v>270</v>
      </c>
      <c r="E270" s="6"/>
      <c r="I270" s="6"/>
      <c r="J270" s="6"/>
      <c r="K270" s="6"/>
      <c r="L270" s="6"/>
      <c r="M270" s="6"/>
      <c r="N270" s="6"/>
      <c r="O270" s="6"/>
      <c r="P270" s="6"/>
    </row>
    <row r="271" spans="1:16" x14ac:dyDescent="0.25">
      <c r="A271" s="1" t="s">
        <v>35</v>
      </c>
      <c r="B271" s="6">
        <f>B245+B270</f>
        <v>908</v>
      </c>
      <c r="C271" s="6">
        <f>C245+C270</f>
        <v>1497</v>
      </c>
      <c r="D271" s="6">
        <f t="shared" si="11"/>
        <v>1202.5</v>
      </c>
      <c r="E271" s="6"/>
      <c r="I271" s="6"/>
      <c r="J271" s="6"/>
      <c r="K271" s="6"/>
      <c r="L271" s="6"/>
      <c r="M271" s="6"/>
      <c r="N271" s="6"/>
      <c r="O271" s="6"/>
      <c r="P271" s="6"/>
    </row>
    <row r="272" spans="1:16" x14ac:dyDescent="0.25">
      <c r="B272" s="6"/>
      <c r="C272" s="6"/>
      <c r="D272" s="6"/>
      <c r="E272" s="6"/>
      <c r="I272" s="6"/>
      <c r="K272" s="6"/>
      <c r="L272" s="6"/>
      <c r="M272" s="6"/>
      <c r="N272" s="6"/>
      <c r="O272" s="6"/>
      <c r="P272" s="6"/>
    </row>
    <row r="273" spans="1:21" x14ac:dyDescent="0.25">
      <c r="A273" s="6" t="s">
        <v>75</v>
      </c>
      <c r="C273" t="s">
        <v>142</v>
      </c>
      <c r="I273" s="6"/>
      <c r="K273" s="6"/>
      <c r="L273" s="6"/>
      <c r="M273" s="6"/>
      <c r="N273" s="6"/>
      <c r="O273" s="6"/>
      <c r="P273" s="6"/>
    </row>
    <row r="274" spans="1:21" x14ac:dyDescent="0.25">
      <c r="C274" t="s">
        <v>144</v>
      </c>
      <c r="I274" s="6"/>
      <c r="J274" s="6"/>
      <c r="K274" s="6"/>
      <c r="L274" s="6"/>
      <c r="M274" s="6"/>
      <c r="N274" s="6"/>
      <c r="O274" s="6"/>
      <c r="P274" s="6"/>
    </row>
    <row r="275" spans="1:21" x14ac:dyDescent="0.25">
      <c r="A275" s="6"/>
      <c r="I275" s="6"/>
      <c r="J275" s="6"/>
      <c r="K275" s="6"/>
      <c r="L275" s="6"/>
      <c r="M275" s="6"/>
      <c r="N275" s="6"/>
      <c r="O275" s="6"/>
      <c r="P275" s="6"/>
    </row>
    <row r="276" spans="1:21" x14ac:dyDescent="0.25">
      <c r="B276" s="6"/>
      <c r="C276" s="6"/>
      <c r="D276" s="6"/>
      <c r="J276" s="6"/>
      <c r="N276" s="6"/>
      <c r="O276" s="6"/>
      <c r="P276" s="6"/>
      <c r="Q276" s="6"/>
      <c r="R276" s="6"/>
      <c r="S276" s="6"/>
      <c r="T276" s="6"/>
      <c r="U276" s="6"/>
    </row>
    <row r="277" spans="1:21" x14ac:dyDescent="0.25">
      <c r="A277" s="1" t="s">
        <v>45</v>
      </c>
      <c r="B277" s="4" t="s">
        <v>31</v>
      </c>
      <c r="C277" s="6"/>
      <c r="D277" s="6"/>
      <c r="E277" s="6"/>
      <c r="J277" s="6"/>
      <c r="N277" s="6"/>
      <c r="O277" s="6"/>
      <c r="P277" s="6"/>
      <c r="Q277" s="6"/>
      <c r="R277" s="6"/>
      <c r="S277" s="6"/>
      <c r="T277" s="6"/>
      <c r="U277" s="6"/>
    </row>
    <row r="278" spans="1:21" x14ac:dyDescent="0.25">
      <c r="B278" s="16" t="s">
        <v>55</v>
      </c>
      <c r="C278" s="6"/>
      <c r="D278" s="6"/>
      <c r="E278" s="6"/>
      <c r="F278" s="6"/>
      <c r="G278" s="6"/>
      <c r="H278" s="6"/>
      <c r="I278" s="6"/>
      <c r="J278" s="6"/>
      <c r="K278" s="6"/>
      <c r="L278" s="6"/>
      <c r="M278" s="6"/>
      <c r="N278" s="6"/>
      <c r="O278" s="6"/>
      <c r="P278" s="6"/>
      <c r="Q278" s="6"/>
      <c r="R278" s="6"/>
      <c r="S278" s="6"/>
      <c r="T278" s="6"/>
      <c r="U278" s="6"/>
    </row>
    <row r="279" spans="1:21" x14ac:dyDescent="0.25">
      <c r="A279" t="s">
        <v>2</v>
      </c>
      <c r="B279" s="53" t="s">
        <v>130</v>
      </c>
      <c r="C279" s="6"/>
      <c r="D279" s="6"/>
      <c r="E279" s="6"/>
      <c r="F279" s="6"/>
      <c r="G279" s="6"/>
      <c r="H279" s="6"/>
      <c r="I279" s="6"/>
      <c r="J279" s="6"/>
      <c r="K279" s="6"/>
      <c r="L279" s="6"/>
      <c r="M279" s="6"/>
      <c r="N279" s="6"/>
      <c r="O279" s="6"/>
    </row>
    <row r="280" spans="1:21" x14ac:dyDescent="0.25">
      <c r="A280" t="s">
        <v>3</v>
      </c>
      <c r="B280" s="29" t="s">
        <v>131</v>
      </c>
      <c r="C280" s="6"/>
      <c r="D280" s="6"/>
      <c r="E280" s="6"/>
      <c r="F280" s="6"/>
      <c r="G280" s="6"/>
      <c r="H280" s="6"/>
      <c r="I280" s="6"/>
      <c r="J280" s="6"/>
      <c r="K280" s="6"/>
      <c r="L280" s="6"/>
      <c r="M280" s="6"/>
      <c r="N280" s="6"/>
      <c r="O280" s="6"/>
    </row>
    <row r="281" spans="1:21" x14ac:dyDescent="0.25">
      <c r="A281" t="s">
        <v>4</v>
      </c>
      <c r="B281" s="6">
        <v>9</v>
      </c>
      <c r="C281" s="6"/>
      <c r="D281" s="6"/>
      <c r="E281" s="6"/>
      <c r="F281" s="6"/>
      <c r="G281" s="6"/>
      <c r="H281" s="6"/>
      <c r="I281" s="6"/>
      <c r="J281" s="6"/>
      <c r="K281" s="6"/>
      <c r="L281" s="6"/>
      <c r="M281" s="6"/>
      <c r="N281" s="6"/>
      <c r="O281" s="6"/>
    </row>
    <row r="282" spans="1:21" x14ac:dyDescent="0.25">
      <c r="A282" t="s">
        <v>73</v>
      </c>
      <c r="B282" s="6">
        <v>2</v>
      </c>
      <c r="C282" s="6"/>
      <c r="D282" s="6"/>
      <c r="E282" s="6"/>
      <c r="F282" s="6"/>
      <c r="G282" s="6"/>
      <c r="H282" s="6"/>
      <c r="I282" s="6"/>
      <c r="J282" s="6"/>
      <c r="K282" s="6"/>
      <c r="L282" s="6"/>
      <c r="M282" s="6"/>
      <c r="N282" s="6"/>
      <c r="O282" s="6"/>
    </row>
    <row r="283" spans="1:21" x14ac:dyDescent="0.25">
      <c r="B283" s="6"/>
      <c r="C283" s="6"/>
      <c r="D283" s="6"/>
      <c r="E283" s="6"/>
      <c r="F283" s="6"/>
      <c r="G283" s="6"/>
      <c r="H283" s="6"/>
      <c r="I283" s="6"/>
      <c r="J283" s="6"/>
      <c r="K283" s="6"/>
      <c r="L283" s="6"/>
      <c r="M283" s="6"/>
      <c r="N283" s="6"/>
      <c r="O283" s="6"/>
    </row>
    <row r="284" spans="1:21" x14ac:dyDescent="0.25">
      <c r="A284" s="1" t="s">
        <v>5</v>
      </c>
      <c r="B284" s="6"/>
      <c r="C284" s="6"/>
      <c r="D284" s="6"/>
      <c r="E284" s="6"/>
      <c r="F284" s="6"/>
      <c r="G284" s="6"/>
      <c r="H284" s="6"/>
      <c r="I284" s="6"/>
      <c r="J284" s="6"/>
      <c r="K284" s="6"/>
      <c r="L284" s="6"/>
      <c r="M284" s="6"/>
      <c r="N284" s="6"/>
      <c r="O284" s="6"/>
    </row>
    <row r="285" spans="1:21" x14ac:dyDescent="0.25">
      <c r="A285" t="s">
        <v>6</v>
      </c>
      <c r="B285" s="6">
        <v>60</v>
      </c>
      <c r="C285" s="6"/>
      <c r="D285" s="6"/>
      <c r="E285" s="6"/>
      <c r="F285" s="6"/>
      <c r="G285" s="6"/>
      <c r="H285" s="6"/>
      <c r="I285" s="6"/>
      <c r="J285" s="6"/>
      <c r="K285" s="6"/>
      <c r="L285" s="6"/>
      <c r="M285" s="6"/>
      <c r="N285" s="6"/>
      <c r="O285" s="6"/>
    </row>
    <row r="286" spans="1:21" x14ac:dyDescent="0.25">
      <c r="A286" s="12" t="s">
        <v>46</v>
      </c>
      <c r="B286" s="6">
        <v>53</v>
      </c>
      <c r="C286" s="6"/>
      <c r="D286" s="6"/>
      <c r="E286" s="6"/>
      <c r="F286" s="6"/>
      <c r="G286" s="6"/>
      <c r="H286" s="6"/>
      <c r="I286" s="6"/>
      <c r="J286" s="6"/>
      <c r="K286" s="6"/>
      <c r="L286" s="6"/>
      <c r="M286" s="6"/>
      <c r="N286" s="6"/>
      <c r="O286" s="6"/>
    </row>
    <row r="287" spans="1:21" x14ac:dyDescent="0.25">
      <c r="A287" s="6" t="s">
        <v>22</v>
      </c>
      <c r="B287" s="6">
        <v>36</v>
      </c>
      <c r="C287" s="6"/>
      <c r="D287" s="6"/>
      <c r="E287" s="6"/>
      <c r="F287" s="6"/>
      <c r="G287" s="6"/>
      <c r="H287" s="6"/>
      <c r="I287" s="6"/>
      <c r="J287" s="6"/>
      <c r="K287" s="6"/>
      <c r="L287" s="6"/>
      <c r="M287" s="6"/>
      <c r="N287" s="6"/>
      <c r="O287" s="6"/>
    </row>
    <row r="288" spans="1:21" x14ac:dyDescent="0.25">
      <c r="A288" s="6" t="s">
        <v>8</v>
      </c>
      <c r="B288" s="6">
        <v>18</v>
      </c>
      <c r="C288" s="6"/>
      <c r="D288" s="6"/>
      <c r="E288" s="6"/>
      <c r="F288" s="6"/>
      <c r="G288" s="6"/>
      <c r="H288" s="6"/>
      <c r="I288" s="6"/>
      <c r="J288" s="6"/>
      <c r="K288" s="6"/>
      <c r="L288" s="6"/>
      <c r="M288" s="6"/>
      <c r="N288" s="6"/>
      <c r="O288" s="6"/>
    </row>
    <row r="289" spans="1:15" x14ac:dyDescent="0.25">
      <c r="A289" s="6" t="s">
        <v>39</v>
      </c>
      <c r="B289" s="6">
        <v>38</v>
      </c>
      <c r="C289" s="6"/>
      <c r="D289" s="6"/>
      <c r="E289" s="6"/>
      <c r="F289" s="6"/>
      <c r="G289" s="6"/>
      <c r="H289" s="6"/>
      <c r="I289" s="6"/>
      <c r="J289" s="6"/>
      <c r="K289" s="6"/>
      <c r="L289" s="6"/>
      <c r="M289" s="6"/>
      <c r="N289" s="6"/>
      <c r="O289" s="6"/>
    </row>
    <row r="290" spans="1:15" x14ac:dyDescent="0.25">
      <c r="A290" s="6" t="s">
        <v>37</v>
      </c>
      <c r="B290" s="6">
        <v>42</v>
      </c>
      <c r="C290" s="6"/>
      <c r="D290" s="6"/>
      <c r="E290" s="6"/>
      <c r="F290" s="6"/>
      <c r="G290" s="6"/>
      <c r="H290" s="6"/>
      <c r="I290" s="6"/>
      <c r="J290" s="6"/>
      <c r="K290" s="6"/>
      <c r="L290" s="6"/>
      <c r="M290" s="6"/>
      <c r="N290" s="6"/>
      <c r="O290" s="6"/>
    </row>
    <row r="291" spans="1:15" x14ac:dyDescent="0.25">
      <c r="A291" s="6" t="s">
        <v>9</v>
      </c>
      <c r="B291" s="6">
        <v>7</v>
      </c>
      <c r="C291" s="6"/>
      <c r="D291" s="6"/>
      <c r="E291" s="6"/>
      <c r="F291" s="6"/>
      <c r="G291" s="6"/>
      <c r="H291" s="6"/>
      <c r="I291" s="6"/>
      <c r="J291" s="6"/>
      <c r="K291" s="6"/>
      <c r="L291" s="6"/>
      <c r="M291" s="6"/>
      <c r="N291" s="6"/>
      <c r="O291" s="6"/>
    </row>
    <row r="292" spans="1:15" x14ac:dyDescent="0.25">
      <c r="A292" s="6" t="s">
        <v>33</v>
      </c>
      <c r="B292" s="6">
        <v>6</v>
      </c>
      <c r="C292" s="6"/>
      <c r="D292" s="6"/>
      <c r="E292" s="6"/>
      <c r="F292" s="6"/>
      <c r="G292" s="6"/>
      <c r="H292" s="6"/>
      <c r="I292" s="6"/>
      <c r="J292" s="6"/>
      <c r="K292" s="6"/>
      <c r="L292" s="6"/>
      <c r="M292" s="6"/>
      <c r="N292" s="6"/>
      <c r="O292" s="6"/>
    </row>
    <row r="293" spans="1:15" x14ac:dyDescent="0.25">
      <c r="A293" s="6" t="s">
        <v>12</v>
      </c>
      <c r="B293" s="6">
        <v>6</v>
      </c>
      <c r="C293" s="6"/>
      <c r="D293" s="6"/>
      <c r="F293" s="6"/>
      <c r="G293" s="6"/>
      <c r="H293" s="6"/>
      <c r="I293" s="6"/>
      <c r="J293" s="6"/>
      <c r="K293" s="6"/>
      <c r="L293" s="6"/>
      <c r="M293" s="6"/>
      <c r="N293" s="6"/>
      <c r="O293" s="6"/>
    </row>
    <row r="294" spans="1:15" x14ac:dyDescent="0.25">
      <c r="A294" s="1" t="s">
        <v>30</v>
      </c>
      <c r="B294" s="6">
        <f>SUM(B285:B293)</f>
        <v>266</v>
      </c>
      <c r="C294" s="6"/>
      <c r="D294" s="6"/>
      <c r="F294" s="6"/>
      <c r="G294" s="6"/>
      <c r="H294" s="6"/>
      <c r="I294" s="6"/>
      <c r="J294" s="6"/>
      <c r="K294" s="6"/>
      <c r="L294" s="6"/>
      <c r="M294" s="6"/>
      <c r="N294" s="6"/>
      <c r="O294" s="6"/>
    </row>
    <row r="295" spans="1:15" x14ac:dyDescent="0.25">
      <c r="A295" s="6"/>
      <c r="B295" s="6"/>
      <c r="C295" s="6"/>
      <c r="D295" s="6"/>
      <c r="F295" s="6"/>
      <c r="G295" s="6"/>
      <c r="H295" s="6"/>
      <c r="I295" s="6"/>
      <c r="J295" s="6"/>
      <c r="K295" s="6"/>
      <c r="L295" s="6"/>
      <c r="M295" s="6"/>
      <c r="N295" s="6"/>
      <c r="O295" s="6"/>
    </row>
    <row r="296" spans="1:15" x14ac:dyDescent="0.25">
      <c r="A296" s="6" t="s">
        <v>13</v>
      </c>
      <c r="B296" s="6">
        <v>6</v>
      </c>
      <c r="C296" s="6"/>
      <c r="D296" s="6"/>
      <c r="F296" s="6"/>
      <c r="G296" s="6"/>
      <c r="H296" s="6"/>
      <c r="I296" s="6"/>
      <c r="J296" s="6"/>
      <c r="K296" s="6"/>
      <c r="L296" s="6"/>
      <c r="M296" s="6"/>
      <c r="N296" s="6"/>
      <c r="O296" s="6"/>
    </row>
    <row r="297" spans="1:15" x14ac:dyDescent="0.25">
      <c r="A297" s="6" t="s">
        <v>89</v>
      </c>
      <c r="B297" s="6">
        <v>37</v>
      </c>
      <c r="C297" s="6"/>
      <c r="D297" s="6"/>
      <c r="F297" s="6"/>
      <c r="G297" s="6"/>
      <c r="H297" s="6"/>
      <c r="I297" s="6"/>
      <c r="J297" s="6"/>
      <c r="K297" s="6"/>
      <c r="L297" s="6"/>
      <c r="M297" s="6"/>
      <c r="N297" s="6"/>
      <c r="O297" s="6"/>
    </row>
    <row r="298" spans="1:15" x14ac:dyDescent="0.25">
      <c r="A298" s="6" t="s">
        <v>24</v>
      </c>
      <c r="B298" s="51" t="s">
        <v>135</v>
      </c>
      <c r="C298" s="6"/>
      <c r="D298" s="6"/>
      <c r="F298" s="6"/>
      <c r="G298" s="6"/>
      <c r="H298" s="6"/>
      <c r="I298" s="6"/>
      <c r="J298" s="6"/>
      <c r="K298" s="6"/>
      <c r="L298" s="6"/>
      <c r="M298" s="6"/>
      <c r="N298" s="6"/>
      <c r="O298" s="6"/>
    </row>
    <row r="299" spans="1:15" x14ac:dyDescent="0.25">
      <c r="A299" s="6" t="s">
        <v>25</v>
      </c>
      <c r="B299" s="51" t="s">
        <v>135</v>
      </c>
      <c r="C299" s="6"/>
      <c r="D299" s="6"/>
      <c r="F299" s="6"/>
      <c r="G299" s="6"/>
      <c r="H299" s="6"/>
      <c r="I299" s="6"/>
      <c r="J299" s="6"/>
      <c r="K299" s="6"/>
      <c r="L299" s="6"/>
      <c r="M299" s="6"/>
      <c r="N299" s="6"/>
      <c r="O299" s="6"/>
    </row>
    <row r="300" spans="1:15" x14ac:dyDescent="0.25">
      <c r="A300" s="6" t="s">
        <v>17</v>
      </c>
      <c r="B300" s="51" t="s">
        <v>135</v>
      </c>
      <c r="C300" s="6"/>
      <c r="D300" s="6"/>
      <c r="F300" s="6"/>
      <c r="G300" s="6"/>
      <c r="H300" s="6"/>
      <c r="I300" s="6"/>
      <c r="J300" s="6"/>
      <c r="K300" s="6"/>
      <c r="L300" s="6"/>
      <c r="M300" s="6"/>
      <c r="N300" s="6"/>
      <c r="O300" s="6"/>
    </row>
    <row r="301" spans="1:15" x14ac:dyDescent="0.25">
      <c r="A301" t="s">
        <v>18</v>
      </c>
      <c r="B301" s="6">
        <v>7</v>
      </c>
      <c r="C301" s="6"/>
      <c r="D301" s="6"/>
      <c r="F301" s="6"/>
      <c r="G301" s="6"/>
      <c r="H301" s="6"/>
      <c r="I301" s="6"/>
      <c r="J301" s="6"/>
      <c r="K301" s="6"/>
      <c r="L301" s="6"/>
      <c r="M301" s="6"/>
      <c r="N301" s="6"/>
      <c r="O301" s="6"/>
    </row>
    <row r="302" spans="1:15" x14ac:dyDescent="0.25">
      <c r="A302" t="s">
        <v>132</v>
      </c>
      <c r="B302" s="6">
        <v>2</v>
      </c>
      <c r="C302" s="6"/>
      <c r="D302" s="6"/>
      <c r="F302" s="6"/>
      <c r="G302" s="6"/>
      <c r="H302" s="6"/>
      <c r="I302" s="6"/>
      <c r="J302" s="6"/>
      <c r="K302" s="6"/>
      <c r="L302" s="6"/>
      <c r="M302" s="6"/>
      <c r="N302" s="6"/>
      <c r="O302" s="6"/>
    </row>
    <row r="303" spans="1:15" x14ac:dyDescent="0.25">
      <c r="A303" s="6" t="s">
        <v>19</v>
      </c>
      <c r="B303" s="6">
        <v>7</v>
      </c>
      <c r="C303" s="6"/>
      <c r="D303" s="6"/>
      <c r="F303" s="6"/>
      <c r="G303" s="6"/>
      <c r="H303" s="6"/>
      <c r="I303" s="6"/>
      <c r="J303" s="6"/>
      <c r="K303" s="6"/>
      <c r="L303" s="6"/>
      <c r="M303" s="6"/>
      <c r="N303" s="6"/>
      <c r="O303" s="6"/>
    </row>
    <row r="304" spans="1:15" x14ac:dyDescent="0.25">
      <c r="A304" t="s">
        <v>41</v>
      </c>
      <c r="B304" s="6">
        <v>1</v>
      </c>
      <c r="C304" s="6"/>
      <c r="D304" s="6"/>
      <c r="F304" s="6"/>
      <c r="G304" s="6"/>
      <c r="H304" s="6"/>
      <c r="I304" s="6"/>
      <c r="J304" s="6"/>
      <c r="K304" s="6"/>
      <c r="L304" s="6"/>
      <c r="M304" s="6"/>
      <c r="N304" s="6"/>
      <c r="O304" s="6"/>
    </row>
    <row r="305" spans="1:21" x14ac:dyDescent="0.25">
      <c r="A305" s="6" t="s">
        <v>20</v>
      </c>
      <c r="B305" s="6">
        <v>12</v>
      </c>
      <c r="C305" s="6"/>
      <c r="D305" s="6"/>
      <c r="F305" s="6"/>
      <c r="G305" s="6"/>
      <c r="H305" s="6"/>
      <c r="I305" s="6"/>
      <c r="J305" s="6"/>
      <c r="K305" s="6"/>
      <c r="L305" s="6"/>
      <c r="M305" s="6"/>
      <c r="N305" s="6"/>
      <c r="O305" s="6"/>
    </row>
    <row r="306" spans="1:21" x14ac:dyDescent="0.25">
      <c r="A306" s="6" t="s">
        <v>26</v>
      </c>
      <c r="B306" s="51" t="s">
        <v>135</v>
      </c>
      <c r="C306" s="6"/>
      <c r="D306" s="6"/>
      <c r="F306" s="6"/>
      <c r="G306" s="6"/>
      <c r="H306" s="6"/>
      <c r="I306" s="6"/>
      <c r="J306" s="6"/>
      <c r="K306" s="6"/>
      <c r="L306" s="6"/>
      <c r="M306" s="6"/>
      <c r="N306" s="6"/>
      <c r="O306" s="6"/>
    </row>
    <row r="307" spans="1:21" x14ac:dyDescent="0.25">
      <c r="A307" s="6" t="s">
        <v>133</v>
      </c>
      <c r="B307" s="6">
        <v>50</v>
      </c>
      <c r="C307" s="6"/>
      <c r="D307" s="6"/>
      <c r="F307" s="6"/>
      <c r="G307" s="6"/>
      <c r="H307" s="6"/>
      <c r="I307" s="6"/>
      <c r="J307" s="6"/>
      <c r="K307" s="6"/>
      <c r="L307" s="6"/>
      <c r="M307" s="6"/>
      <c r="N307" s="6"/>
      <c r="O307" s="6"/>
    </row>
    <row r="308" spans="1:21" x14ac:dyDescent="0.25">
      <c r="A308" s="6" t="s">
        <v>134</v>
      </c>
      <c r="B308" s="6">
        <v>9</v>
      </c>
      <c r="C308" s="6"/>
      <c r="D308" s="6"/>
      <c r="F308" s="6"/>
      <c r="G308" s="6"/>
      <c r="H308" s="6"/>
      <c r="I308" s="6"/>
      <c r="J308" s="6"/>
      <c r="K308" s="6"/>
      <c r="L308" s="6"/>
      <c r="M308" s="6"/>
      <c r="N308" s="6"/>
      <c r="O308" s="6"/>
    </row>
    <row r="309" spans="1:21" x14ac:dyDescent="0.25">
      <c r="A309" s="6" t="s">
        <v>124</v>
      </c>
      <c r="B309" s="6">
        <v>2</v>
      </c>
      <c r="C309" s="6"/>
      <c r="D309" s="6"/>
      <c r="F309" s="6"/>
      <c r="G309" s="6"/>
      <c r="H309" s="6"/>
      <c r="I309" s="6"/>
      <c r="J309" s="6"/>
      <c r="K309" s="6"/>
      <c r="L309" s="6"/>
      <c r="M309" s="6"/>
      <c r="N309" s="6"/>
      <c r="O309" s="6"/>
    </row>
    <row r="310" spans="1:21" x14ac:dyDescent="0.25">
      <c r="A310" s="1" t="s">
        <v>30</v>
      </c>
      <c r="B310" s="6">
        <f>SUM(B296:B309)</f>
        <v>133</v>
      </c>
      <c r="C310" s="6"/>
      <c r="D310" s="6"/>
      <c r="F310" s="6"/>
      <c r="G310" s="6"/>
      <c r="H310" s="6"/>
      <c r="I310" s="6"/>
      <c r="J310" s="6"/>
      <c r="K310" s="6"/>
      <c r="L310" s="6"/>
      <c r="M310" s="6"/>
      <c r="N310" s="6"/>
      <c r="O310" s="6"/>
    </row>
    <row r="311" spans="1:21" x14ac:dyDescent="0.25">
      <c r="A311" s="1" t="s">
        <v>35</v>
      </c>
      <c r="B311" s="6">
        <f>B294+B310</f>
        <v>399</v>
      </c>
      <c r="C311" s="6"/>
      <c r="D311" s="6"/>
      <c r="F311" s="6"/>
      <c r="G311" s="6"/>
      <c r="H311" s="6"/>
      <c r="I311" s="6"/>
      <c r="J311" s="6"/>
      <c r="K311" s="6"/>
      <c r="L311" s="6"/>
      <c r="M311" s="6"/>
      <c r="N311" s="6"/>
      <c r="O311" s="6"/>
    </row>
    <row r="312" spans="1:21" x14ac:dyDescent="0.25">
      <c r="A312" s="1"/>
      <c r="B312" s="6"/>
      <c r="C312" s="6"/>
      <c r="D312" s="6"/>
      <c r="E312" s="6"/>
      <c r="F312" s="6"/>
      <c r="G312" s="6"/>
      <c r="H312" s="6"/>
      <c r="I312" s="6"/>
      <c r="J312" s="6"/>
      <c r="K312" s="6"/>
      <c r="L312" s="6"/>
      <c r="M312" s="6"/>
      <c r="N312" s="6"/>
      <c r="O312" s="6"/>
    </row>
    <row r="313" spans="1:21" x14ac:dyDescent="0.25">
      <c r="A313" s="6" t="s">
        <v>75</v>
      </c>
      <c r="B313" s="6"/>
      <c r="C313" s="6" t="s">
        <v>136</v>
      </c>
      <c r="D313" s="6"/>
      <c r="E313" s="6"/>
      <c r="F313" s="6"/>
      <c r="G313" s="6"/>
      <c r="H313" s="6"/>
      <c r="I313" s="6"/>
      <c r="J313" s="6"/>
      <c r="K313" s="6"/>
      <c r="L313" s="6"/>
      <c r="M313" s="6"/>
      <c r="N313" s="6"/>
      <c r="O313" s="6"/>
    </row>
    <row r="314" spans="1:21" ht="15.75" x14ac:dyDescent="0.25">
      <c r="B314" s="6"/>
      <c r="C314" s="6"/>
      <c r="D314" s="32"/>
      <c r="E314" s="6"/>
      <c r="F314" s="6"/>
      <c r="H314" s="6"/>
      <c r="I314" s="6"/>
      <c r="J314" s="6"/>
      <c r="K314" s="6"/>
      <c r="L314" s="6"/>
      <c r="M314" s="6"/>
      <c r="N314" s="6"/>
      <c r="O314" s="6"/>
      <c r="P314" s="6"/>
      <c r="Q314" s="6"/>
      <c r="R314" s="6"/>
      <c r="S314" s="6"/>
      <c r="T314" s="6"/>
      <c r="U314" s="6"/>
    </row>
    <row r="315" spans="1:21" ht="15.75" x14ac:dyDescent="0.25">
      <c r="B315" s="6"/>
      <c r="C315" s="6"/>
      <c r="D315" s="32"/>
      <c r="E315" s="6"/>
      <c r="F315" s="6"/>
      <c r="G315" s="6"/>
      <c r="H315" s="6"/>
      <c r="I315" s="6"/>
      <c r="J315" s="6"/>
      <c r="K315" s="6"/>
      <c r="L315" s="6"/>
      <c r="M315" s="6"/>
      <c r="N315" s="6"/>
      <c r="O315" s="6"/>
      <c r="P315" s="6"/>
      <c r="Q315" s="6"/>
      <c r="R315" s="6"/>
      <c r="S315" s="6"/>
      <c r="T315" s="6"/>
      <c r="U315" s="6"/>
    </row>
    <row r="316" spans="1:21" x14ac:dyDescent="0.25">
      <c r="A316" s="1" t="s">
        <v>201</v>
      </c>
      <c r="B316" s="6"/>
      <c r="C316" s="6"/>
      <c r="D316" s="6"/>
      <c r="E316" s="6"/>
      <c r="F316" s="6"/>
      <c r="H316" s="6"/>
      <c r="I316" s="6"/>
      <c r="J316" s="6"/>
      <c r="K316" s="6"/>
      <c r="L316" s="6"/>
      <c r="M316" s="6"/>
      <c r="N316" s="6"/>
      <c r="O316" s="6"/>
      <c r="P316" s="6"/>
      <c r="Q316" s="6"/>
      <c r="R316" s="6"/>
      <c r="S316" s="6"/>
      <c r="T316" s="6"/>
      <c r="U316" s="6"/>
    </row>
    <row r="317" spans="1:21" x14ac:dyDescent="0.25">
      <c r="B317" s="6"/>
      <c r="C317" s="6"/>
      <c r="D317" s="6"/>
      <c r="E317" s="6"/>
      <c r="F317" s="6"/>
      <c r="G317" s="6"/>
      <c r="H317" s="6"/>
      <c r="I317" s="6"/>
      <c r="J317" s="6"/>
      <c r="K317" s="6"/>
      <c r="L317" s="6"/>
      <c r="M317" s="6"/>
      <c r="N317" s="6"/>
      <c r="O317" s="6"/>
      <c r="P317" s="6"/>
      <c r="Q317" s="6"/>
      <c r="R317" s="6"/>
      <c r="S317" s="6"/>
      <c r="T317" s="6"/>
      <c r="U317" s="6"/>
    </row>
    <row r="318" spans="1:21" x14ac:dyDescent="0.25">
      <c r="B318" s="16"/>
      <c r="C318" s="16"/>
      <c r="D318" s="1" t="s">
        <v>95</v>
      </c>
      <c r="E318" s="16" t="s">
        <v>97</v>
      </c>
      <c r="F318" s="16" t="s">
        <v>99</v>
      </c>
      <c r="G318" s="1" t="s">
        <v>480</v>
      </c>
      <c r="H318" s="16"/>
      <c r="I318" s="6"/>
      <c r="J318" s="6"/>
      <c r="K318" s="6"/>
      <c r="L318" s="6"/>
      <c r="M318" s="6"/>
      <c r="N318" s="6"/>
      <c r="O318" s="6"/>
      <c r="P318" s="6"/>
      <c r="Q318" s="6"/>
      <c r="R318" s="6"/>
      <c r="S318" s="6"/>
      <c r="T318" s="6"/>
      <c r="U318" s="6"/>
    </row>
    <row r="319" spans="1:21" x14ac:dyDescent="0.25">
      <c r="A319" s="13"/>
      <c r="B319" s="16" t="s">
        <v>1</v>
      </c>
      <c r="C319" s="16" t="s">
        <v>32</v>
      </c>
      <c r="D319" s="16" t="s">
        <v>58</v>
      </c>
      <c r="E319" s="16" t="s">
        <v>96</v>
      </c>
      <c r="F319" s="16" t="s">
        <v>98</v>
      </c>
      <c r="G319" s="16" t="s">
        <v>100</v>
      </c>
      <c r="H319" s="16"/>
      <c r="I319" s="6"/>
      <c r="J319" s="6"/>
      <c r="K319" s="6"/>
      <c r="L319" s="6"/>
      <c r="M319" s="6"/>
      <c r="N319" s="6"/>
      <c r="O319" s="6"/>
      <c r="P319" s="6"/>
      <c r="Q319" s="6"/>
      <c r="R319" s="6"/>
      <c r="S319" s="6"/>
      <c r="T319" s="6"/>
      <c r="U319" s="6"/>
    </row>
    <row r="320" spans="1:21" x14ac:dyDescent="0.25">
      <c r="A320" s="18" t="s">
        <v>54</v>
      </c>
      <c r="B320" s="68" t="s">
        <v>47</v>
      </c>
      <c r="C320" s="68" t="s">
        <v>47</v>
      </c>
      <c r="D320" s="68" t="s">
        <v>47</v>
      </c>
      <c r="E320" s="23" t="s">
        <v>47</v>
      </c>
      <c r="F320" s="68" t="s">
        <v>47</v>
      </c>
      <c r="G320" s="68" t="s">
        <v>47</v>
      </c>
      <c r="H320" s="69" t="s">
        <v>31</v>
      </c>
      <c r="I320" s="6"/>
      <c r="J320" s="6"/>
      <c r="K320" s="6"/>
      <c r="L320" s="6"/>
      <c r="M320" s="6"/>
      <c r="N320" s="6"/>
      <c r="O320" s="6"/>
      <c r="P320" s="6"/>
      <c r="Q320" s="6"/>
      <c r="R320" s="6"/>
      <c r="S320" s="6"/>
      <c r="T320" s="6"/>
      <c r="U320" s="6"/>
    </row>
    <row r="321" spans="1:21" x14ac:dyDescent="0.25">
      <c r="A321" s="13" t="s">
        <v>56</v>
      </c>
      <c r="E321" s="5"/>
      <c r="F321" s="5"/>
      <c r="G321" s="5">
        <v>4</v>
      </c>
      <c r="H321" s="5">
        <f>SUM(B321:G321)</f>
        <v>4</v>
      </c>
      <c r="I321" s="6"/>
      <c r="M321" s="6"/>
      <c r="N321" s="6"/>
      <c r="O321" s="6"/>
      <c r="P321" s="6"/>
      <c r="Q321" s="6"/>
      <c r="R321" s="6"/>
      <c r="S321" s="6"/>
      <c r="T321" s="6"/>
      <c r="U321" s="6"/>
    </row>
    <row r="322" spans="1:21" x14ac:dyDescent="0.25">
      <c r="A322" s="13" t="s">
        <v>141</v>
      </c>
      <c r="E322" s="5"/>
      <c r="F322" s="5"/>
      <c r="G322" s="5">
        <v>2.5</v>
      </c>
      <c r="H322" s="5">
        <f t="shared" ref="H322:H341" si="12">SUM(B322:G322)</f>
        <v>2.5</v>
      </c>
      <c r="I322" s="6"/>
      <c r="M322" s="6"/>
      <c r="N322" s="6"/>
      <c r="O322" s="6"/>
      <c r="P322" s="6"/>
      <c r="Q322" s="6"/>
      <c r="R322" s="6"/>
      <c r="S322" s="6"/>
      <c r="T322" s="6"/>
      <c r="U322" s="6"/>
    </row>
    <row r="323" spans="1:21" x14ac:dyDescent="0.25">
      <c r="A323" s="13" t="s">
        <v>6</v>
      </c>
      <c r="B323" s="5">
        <v>7.5</v>
      </c>
      <c r="C323" s="5">
        <v>94.5</v>
      </c>
      <c r="E323" s="5">
        <v>29</v>
      </c>
      <c r="F323" s="5"/>
      <c r="G323" s="5">
        <v>110.5</v>
      </c>
      <c r="H323" s="5">
        <f t="shared" si="12"/>
        <v>241.5</v>
      </c>
      <c r="I323" s="6"/>
      <c r="J323" s="6"/>
      <c r="K323" s="6"/>
      <c r="L323" s="6"/>
      <c r="M323" s="6"/>
      <c r="N323" s="6"/>
      <c r="O323" s="6"/>
      <c r="P323" s="6"/>
      <c r="Q323" s="6"/>
      <c r="R323" s="6"/>
      <c r="S323" s="6"/>
      <c r="T323" s="6"/>
      <c r="U323" s="6"/>
    </row>
    <row r="324" spans="1:21" x14ac:dyDescent="0.25">
      <c r="A324" s="13" t="s">
        <v>46</v>
      </c>
      <c r="B324" s="5"/>
      <c r="C324" s="5">
        <v>0.5</v>
      </c>
      <c r="D324" s="5">
        <v>4</v>
      </c>
      <c r="E324" s="5">
        <v>1.5</v>
      </c>
      <c r="F324" s="5"/>
      <c r="G324" s="5">
        <v>2.5</v>
      </c>
      <c r="H324" s="5">
        <f t="shared" si="12"/>
        <v>8.5</v>
      </c>
      <c r="I324" s="6"/>
      <c r="J324" s="6"/>
      <c r="K324" s="6"/>
      <c r="L324" s="6"/>
      <c r="M324" s="6"/>
      <c r="N324" s="6"/>
      <c r="O324" s="6"/>
      <c r="P324" s="6"/>
      <c r="Q324" s="6"/>
      <c r="R324" s="6"/>
      <c r="S324" s="6"/>
      <c r="T324" s="6"/>
      <c r="U324" s="6"/>
    </row>
    <row r="325" spans="1:21" x14ac:dyDescent="0.25">
      <c r="A325" s="13" t="s">
        <v>77</v>
      </c>
      <c r="E325" s="5">
        <v>25</v>
      </c>
      <c r="F325" s="5"/>
      <c r="G325" s="5">
        <v>10</v>
      </c>
      <c r="H325" s="5">
        <f t="shared" si="12"/>
        <v>35</v>
      </c>
      <c r="I325" s="6"/>
      <c r="J325" s="6"/>
      <c r="K325" s="6"/>
      <c r="L325" s="6"/>
      <c r="M325" s="6"/>
      <c r="N325" s="6"/>
      <c r="O325" s="6"/>
      <c r="P325" s="6"/>
      <c r="Q325" s="6"/>
      <c r="R325" s="6"/>
      <c r="S325" s="6"/>
      <c r="T325" s="6"/>
      <c r="U325" s="6"/>
    </row>
    <row r="326" spans="1:21" x14ac:dyDescent="0.25">
      <c r="A326" s="13" t="s">
        <v>66</v>
      </c>
      <c r="B326" s="5"/>
      <c r="C326" s="5"/>
      <c r="E326" s="5"/>
      <c r="F326" s="5"/>
      <c r="G326" s="5"/>
      <c r="H326" s="5">
        <f t="shared" si="12"/>
        <v>0</v>
      </c>
      <c r="K326" s="6"/>
      <c r="L326" s="6"/>
      <c r="M326" s="6"/>
      <c r="N326" s="6"/>
      <c r="O326" s="6"/>
      <c r="P326" s="6"/>
      <c r="Q326" s="6"/>
      <c r="R326" s="6"/>
      <c r="S326" s="6"/>
      <c r="T326" s="6"/>
      <c r="U326" s="6"/>
    </row>
    <row r="327" spans="1:21" x14ac:dyDescent="0.25">
      <c r="A327" s="13" t="s">
        <v>67</v>
      </c>
      <c r="B327" s="5"/>
      <c r="C327" s="5"/>
      <c r="E327" s="5"/>
      <c r="F327" s="5"/>
      <c r="G327" s="5"/>
      <c r="H327" s="5">
        <f t="shared" si="12"/>
        <v>0</v>
      </c>
      <c r="K327" s="6"/>
      <c r="L327" s="6"/>
      <c r="M327" s="6"/>
      <c r="N327" s="6"/>
      <c r="O327" s="6"/>
      <c r="P327" s="6"/>
      <c r="Q327" s="6"/>
      <c r="R327" s="6"/>
      <c r="S327" s="6"/>
      <c r="T327" s="6"/>
      <c r="U327" s="6"/>
    </row>
    <row r="328" spans="1:21" x14ac:dyDescent="0.25">
      <c r="A328" s="13" t="s">
        <v>7</v>
      </c>
      <c r="B328" s="5">
        <v>116</v>
      </c>
      <c r="C328" s="5">
        <v>120.5</v>
      </c>
      <c r="D328" s="5">
        <v>40</v>
      </c>
      <c r="E328" s="5">
        <v>191.5</v>
      </c>
      <c r="F328" s="5">
        <v>247</v>
      </c>
      <c r="G328" s="5">
        <v>246.5</v>
      </c>
      <c r="H328" s="5">
        <f t="shared" si="12"/>
        <v>961.5</v>
      </c>
      <c r="I328" s="6"/>
      <c r="J328" s="6"/>
      <c r="K328" s="6"/>
      <c r="L328" s="6"/>
      <c r="M328" s="6"/>
      <c r="N328" s="6"/>
      <c r="O328" s="6"/>
      <c r="P328" s="6"/>
      <c r="Q328" s="6"/>
      <c r="R328" s="6"/>
      <c r="S328" s="6"/>
      <c r="T328" s="6"/>
      <c r="U328" s="6"/>
    </row>
    <row r="329" spans="1:21" x14ac:dyDescent="0.25">
      <c r="A329" s="13" t="s">
        <v>22</v>
      </c>
      <c r="B329" s="5">
        <v>116.5</v>
      </c>
      <c r="C329" s="5">
        <v>40</v>
      </c>
      <c r="E329" s="5">
        <v>24</v>
      </c>
      <c r="F329" s="5">
        <v>87</v>
      </c>
      <c r="G329" s="5">
        <v>170</v>
      </c>
      <c r="H329" s="5">
        <f t="shared" si="12"/>
        <v>437.5</v>
      </c>
      <c r="I329" s="6"/>
      <c r="J329" s="6"/>
      <c r="K329" s="6"/>
      <c r="L329" s="6"/>
      <c r="M329" s="6"/>
      <c r="N329" s="6"/>
      <c r="O329" s="6"/>
      <c r="P329" s="6"/>
      <c r="Q329" s="6"/>
      <c r="R329" s="6"/>
      <c r="S329" s="6"/>
      <c r="T329" s="6"/>
      <c r="U329" s="6"/>
    </row>
    <row r="330" spans="1:21" x14ac:dyDescent="0.25">
      <c r="A330" s="13" t="s">
        <v>8</v>
      </c>
      <c r="B330" s="5">
        <v>1.5</v>
      </c>
      <c r="C330" s="5">
        <v>29.5</v>
      </c>
      <c r="E330" s="5">
        <v>34</v>
      </c>
      <c r="F330" s="5"/>
      <c r="G330" s="5">
        <v>85</v>
      </c>
      <c r="H330" s="5">
        <f t="shared" si="12"/>
        <v>150</v>
      </c>
      <c r="I330" s="6"/>
      <c r="J330" s="6"/>
      <c r="K330" s="6"/>
      <c r="L330" s="6"/>
      <c r="M330" s="6"/>
      <c r="N330" s="6"/>
      <c r="O330" s="6"/>
      <c r="P330" s="6"/>
      <c r="Q330" s="6"/>
      <c r="R330" s="6"/>
      <c r="S330" s="6"/>
      <c r="T330" s="6"/>
      <c r="U330" s="6"/>
    </row>
    <row r="331" spans="1:21" x14ac:dyDescent="0.25">
      <c r="A331" s="13" t="s">
        <v>39</v>
      </c>
      <c r="B331" s="5"/>
      <c r="C331" s="5">
        <v>11</v>
      </c>
      <c r="E331" s="5">
        <v>59.5</v>
      </c>
      <c r="F331" s="5">
        <v>106</v>
      </c>
      <c r="G331" s="5">
        <v>40</v>
      </c>
      <c r="H331" s="5">
        <f t="shared" si="12"/>
        <v>216.5</v>
      </c>
      <c r="I331" s="6"/>
      <c r="J331" s="6"/>
      <c r="K331" s="6"/>
      <c r="L331" s="6"/>
      <c r="M331" s="6"/>
      <c r="N331" s="6"/>
      <c r="O331" s="6"/>
      <c r="P331" s="6"/>
      <c r="Q331" s="6"/>
      <c r="R331" s="6"/>
      <c r="S331" s="6"/>
      <c r="T331" s="6"/>
      <c r="U331" s="6"/>
    </row>
    <row r="332" spans="1:21" x14ac:dyDescent="0.25">
      <c r="A332" s="13" t="s">
        <v>44</v>
      </c>
      <c r="B332" s="5">
        <v>38</v>
      </c>
      <c r="C332" s="5"/>
      <c r="E332" s="5">
        <v>25</v>
      </c>
      <c r="F332" s="5"/>
      <c r="G332" s="5">
        <v>7.5</v>
      </c>
      <c r="H332" s="5">
        <f t="shared" si="12"/>
        <v>70.5</v>
      </c>
      <c r="I332" s="6"/>
      <c r="J332" s="6"/>
      <c r="K332" s="6"/>
      <c r="L332" s="6"/>
      <c r="M332" s="6"/>
      <c r="N332" s="6"/>
      <c r="O332" s="6"/>
      <c r="P332" s="6"/>
      <c r="Q332" s="6"/>
      <c r="R332" s="6"/>
      <c r="S332" s="6"/>
      <c r="T332" s="6"/>
      <c r="U332" s="6"/>
    </row>
    <row r="333" spans="1:21" x14ac:dyDescent="0.25">
      <c r="A333" s="13" t="s">
        <v>37</v>
      </c>
      <c r="B333" s="5"/>
      <c r="C333" s="5"/>
      <c r="D333" s="5"/>
      <c r="E333" s="5">
        <v>0</v>
      </c>
      <c r="F333" s="5"/>
      <c r="G333" s="5">
        <v>0.5</v>
      </c>
      <c r="H333" s="5">
        <f t="shared" si="12"/>
        <v>0.5</v>
      </c>
      <c r="I333" s="6"/>
      <c r="J333" s="6"/>
      <c r="K333" s="6"/>
      <c r="L333" s="6"/>
      <c r="M333" s="6"/>
      <c r="N333" s="6"/>
      <c r="O333" s="6"/>
      <c r="P333" s="6"/>
      <c r="Q333" s="6"/>
      <c r="R333" s="6"/>
      <c r="S333" s="6"/>
      <c r="T333" s="6"/>
      <c r="U333" s="6"/>
    </row>
    <row r="334" spans="1:21" x14ac:dyDescent="0.25">
      <c r="A334" s="13" t="s">
        <v>9</v>
      </c>
      <c r="B334" s="5">
        <v>1.5</v>
      </c>
      <c r="C334" s="5">
        <v>15.5</v>
      </c>
      <c r="D334" s="5"/>
      <c r="E334" s="5">
        <v>4.5</v>
      </c>
      <c r="F334" s="5"/>
      <c r="G334" s="5">
        <v>19</v>
      </c>
      <c r="H334" s="5">
        <f t="shared" si="12"/>
        <v>40.5</v>
      </c>
      <c r="I334" s="6"/>
      <c r="J334" s="6"/>
      <c r="K334" s="6"/>
      <c r="L334" s="6"/>
      <c r="M334" s="6"/>
      <c r="N334" s="6"/>
      <c r="O334" s="6"/>
      <c r="P334" s="6"/>
      <c r="Q334" s="6"/>
      <c r="R334" s="6"/>
      <c r="S334" s="6"/>
      <c r="T334" s="6"/>
      <c r="U334" s="6"/>
    </row>
    <row r="335" spans="1:21" x14ac:dyDescent="0.25">
      <c r="A335" s="13" t="s">
        <v>33</v>
      </c>
      <c r="B335" s="5">
        <v>1</v>
      </c>
      <c r="C335" s="5">
        <v>28.5</v>
      </c>
      <c r="D335" s="5">
        <v>8</v>
      </c>
      <c r="E335" s="5">
        <v>14</v>
      </c>
      <c r="F335" s="5">
        <v>2</v>
      </c>
      <c r="G335" s="5">
        <v>2.5</v>
      </c>
      <c r="H335" s="5">
        <f t="shared" si="12"/>
        <v>56</v>
      </c>
      <c r="I335" s="6"/>
      <c r="J335" s="6"/>
      <c r="K335" s="6"/>
      <c r="L335" s="6"/>
      <c r="M335" s="6"/>
      <c r="N335" s="6"/>
      <c r="O335" s="6"/>
      <c r="P335" s="6"/>
      <c r="Q335" s="6"/>
      <c r="R335" s="6"/>
      <c r="S335" s="6"/>
      <c r="T335" s="6"/>
      <c r="U335" s="6"/>
    </row>
    <row r="336" spans="1:21" x14ac:dyDescent="0.25">
      <c r="A336" s="13" t="s">
        <v>10</v>
      </c>
      <c r="B336" s="5">
        <v>595</v>
      </c>
      <c r="C336" s="5">
        <v>709.5</v>
      </c>
      <c r="D336" s="5">
        <v>20</v>
      </c>
      <c r="E336" s="5">
        <v>106</v>
      </c>
      <c r="F336" s="5">
        <v>2</v>
      </c>
      <c r="G336" s="5">
        <v>199</v>
      </c>
      <c r="H336" s="5">
        <f t="shared" si="12"/>
        <v>1631.5</v>
      </c>
      <c r="I336" s="6"/>
      <c r="J336" s="6"/>
      <c r="K336" s="6"/>
      <c r="L336" s="6"/>
      <c r="M336" s="6"/>
      <c r="N336" s="6"/>
      <c r="O336" s="6"/>
      <c r="P336" s="6"/>
      <c r="Q336" s="6"/>
      <c r="R336" s="6"/>
      <c r="S336" s="6"/>
      <c r="T336" s="6"/>
      <c r="U336" s="6"/>
    </row>
    <row r="337" spans="1:21" x14ac:dyDescent="0.25">
      <c r="A337" s="13" t="s">
        <v>36</v>
      </c>
      <c r="B337" s="5"/>
      <c r="C337" s="5">
        <v>25</v>
      </c>
      <c r="E337" s="5">
        <v>6.5</v>
      </c>
      <c r="F337" s="5"/>
      <c r="G337" s="5">
        <v>24</v>
      </c>
      <c r="H337" s="5">
        <f t="shared" si="12"/>
        <v>55.5</v>
      </c>
      <c r="I337" s="6"/>
      <c r="J337" s="6"/>
      <c r="K337" s="6"/>
      <c r="L337" s="6"/>
      <c r="M337" s="6"/>
      <c r="N337" s="6"/>
      <c r="O337" s="6"/>
      <c r="P337" s="6"/>
      <c r="Q337" s="6"/>
      <c r="R337" s="6"/>
      <c r="S337" s="6"/>
      <c r="T337" s="6"/>
      <c r="U337" s="6"/>
    </row>
    <row r="338" spans="1:21" x14ac:dyDescent="0.25">
      <c r="A338" s="13" t="s">
        <v>11</v>
      </c>
      <c r="B338" s="5">
        <v>51.5</v>
      </c>
      <c r="C338" s="5">
        <v>80.5</v>
      </c>
      <c r="E338" s="5">
        <v>24.5</v>
      </c>
      <c r="F338" s="5">
        <v>8</v>
      </c>
      <c r="G338" s="5">
        <v>0.5</v>
      </c>
      <c r="H338" s="5">
        <f t="shared" si="12"/>
        <v>165</v>
      </c>
      <c r="I338" s="6"/>
      <c r="J338" s="6"/>
      <c r="K338" s="6"/>
      <c r="L338" s="6"/>
      <c r="M338" s="6"/>
      <c r="N338" s="6"/>
      <c r="O338" s="6"/>
      <c r="P338" s="6"/>
      <c r="Q338" s="6"/>
      <c r="R338" s="6"/>
      <c r="S338" s="6"/>
      <c r="T338" s="6"/>
      <c r="U338" s="6"/>
    </row>
    <row r="339" spans="1:21" x14ac:dyDescent="0.25">
      <c r="A339" s="13" t="s">
        <v>12</v>
      </c>
      <c r="B339" s="5">
        <v>0.5</v>
      </c>
      <c r="C339" s="5">
        <v>39.5</v>
      </c>
      <c r="D339" s="5">
        <v>1</v>
      </c>
      <c r="E339" s="5">
        <v>1.5</v>
      </c>
      <c r="F339" s="5">
        <v>3</v>
      </c>
      <c r="G339" s="5">
        <v>10.5</v>
      </c>
      <c r="H339" s="5">
        <f t="shared" si="12"/>
        <v>56</v>
      </c>
      <c r="I339" s="6"/>
      <c r="J339" s="6"/>
      <c r="K339" s="6"/>
      <c r="L339" s="6"/>
      <c r="M339" s="6"/>
      <c r="N339" s="6"/>
      <c r="O339" s="6"/>
      <c r="P339" s="6"/>
      <c r="Q339" s="6"/>
      <c r="R339" s="6"/>
      <c r="S339" s="6"/>
      <c r="T339" s="6"/>
      <c r="U339" s="6"/>
    </row>
    <row r="340" spans="1:21" x14ac:dyDescent="0.25">
      <c r="A340" s="14" t="s">
        <v>23</v>
      </c>
      <c r="B340" s="5">
        <v>11</v>
      </c>
      <c r="C340" s="5"/>
      <c r="E340" s="5">
        <v>6</v>
      </c>
      <c r="F340" s="5"/>
      <c r="G340" s="5">
        <v>0.5</v>
      </c>
      <c r="H340" s="22">
        <f t="shared" si="12"/>
        <v>17.5</v>
      </c>
      <c r="I340" s="6"/>
      <c r="J340" s="6"/>
      <c r="K340" s="6"/>
      <c r="L340" s="6"/>
      <c r="M340" s="6"/>
      <c r="N340" s="6"/>
      <c r="O340" s="6"/>
      <c r="P340" s="6"/>
      <c r="Q340" s="6"/>
      <c r="R340" s="6"/>
      <c r="S340" s="6"/>
      <c r="T340" s="6"/>
      <c r="U340" s="6"/>
    </row>
    <row r="341" spans="1:21" x14ac:dyDescent="0.25">
      <c r="A341" s="25" t="s">
        <v>31</v>
      </c>
      <c r="B341" s="66">
        <v>940</v>
      </c>
      <c r="C341" s="67">
        <v>1194.5</v>
      </c>
      <c r="D341" s="67">
        <v>73</v>
      </c>
      <c r="E341" s="67">
        <v>831</v>
      </c>
      <c r="F341" s="67">
        <v>455</v>
      </c>
      <c r="G341" s="67">
        <v>932.5</v>
      </c>
      <c r="H341" s="5">
        <f t="shared" si="12"/>
        <v>4426</v>
      </c>
      <c r="I341" s="6"/>
      <c r="J341" s="6"/>
      <c r="K341" s="6"/>
      <c r="L341" s="6"/>
      <c r="M341" s="6"/>
      <c r="N341" s="6"/>
      <c r="O341" s="6"/>
      <c r="P341" s="6"/>
      <c r="Q341" s="6"/>
      <c r="R341" s="6"/>
      <c r="S341" s="6"/>
      <c r="T341" s="6"/>
      <c r="U341" s="6"/>
    </row>
    <row r="342" spans="1:21" x14ac:dyDescent="0.25">
      <c r="B342" s="6"/>
      <c r="C342" s="6"/>
      <c r="E342" s="5"/>
      <c r="F342" s="5"/>
      <c r="G342" s="5"/>
      <c r="H342" s="5"/>
      <c r="I342" s="6"/>
      <c r="J342" s="6"/>
      <c r="K342" s="6"/>
      <c r="L342" s="6"/>
      <c r="M342" s="6"/>
      <c r="N342" s="6"/>
      <c r="O342" s="6"/>
      <c r="P342" s="6"/>
      <c r="Q342" s="6"/>
      <c r="R342" s="6"/>
      <c r="S342" s="6"/>
      <c r="T342" s="6"/>
      <c r="U342" s="6"/>
    </row>
    <row r="343" spans="1:21" x14ac:dyDescent="0.25">
      <c r="B343" s="6"/>
      <c r="C343" s="6"/>
      <c r="G343" s="6"/>
      <c r="H343" s="6"/>
      <c r="I343" s="6"/>
      <c r="J343" s="6"/>
      <c r="K343" s="6"/>
      <c r="L343" s="6"/>
      <c r="M343" s="6"/>
      <c r="N343" s="6"/>
      <c r="O343" s="6"/>
      <c r="P343" s="6"/>
      <c r="Q343" s="6"/>
      <c r="R343" s="6"/>
      <c r="S343" s="6"/>
      <c r="T343" s="6"/>
      <c r="U343" s="6"/>
    </row>
    <row r="344" spans="1:21" x14ac:dyDescent="0.25">
      <c r="A344" s="1" t="s">
        <v>202</v>
      </c>
      <c r="B344" s="6"/>
      <c r="C344" s="6"/>
      <c r="D344" s="6"/>
      <c r="G344" s="6"/>
      <c r="H344" s="6"/>
      <c r="I344" s="6"/>
      <c r="J344" s="6"/>
      <c r="K344" s="6"/>
      <c r="L344" s="6"/>
      <c r="M344" s="6"/>
      <c r="N344" s="6"/>
      <c r="O344" s="6"/>
      <c r="P344" s="6"/>
      <c r="Q344" s="6"/>
      <c r="R344" s="6"/>
      <c r="S344" s="6"/>
      <c r="T344" s="6"/>
      <c r="U344" s="6"/>
    </row>
    <row r="345" spans="1:21" x14ac:dyDescent="0.25">
      <c r="A345" t="s">
        <v>102</v>
      </c>
      <c r="B345" s="6"/>
      <c r="C345" s="6"/>
      <c r="D345" s="6"/>
      <c r="G345" s="6"/>
      <c r="H345" s="6"/>
      <c r="I345" s="6"/>
      <c r="J345" s="6"/>
      <c r="K345" s="6"/>
      <c r="L345" s="6"/>
      <c r="M345" s="6"/>
      <c r="N345" s="6"/>
      <c r="O345" s="6"/>
      <c r="P345" s="6"/>
      <c r="Q345" s="6"/>
      <c r="R345" s="6"/>
      <c r="S345" s="6"/>
      <c r="T345" s="6"/>
      <c r="U345" s="6"/>
    </row>
    <row r="346" spans="1:21" x14ac:dyDescent="0.25">
      <c r="B346" s="6"/>
      <c r="C346" s="6"/>
      <c r="D346" s="6"/>
      <c r="G346" s="6"/>
      <c r="H346" s="6"/>
      <c r="I346" s="6"/>
      <c r="J346" s="6"/>
      <c r="K346" s="6"/>
      <c r="L346" s="6"/>
      <c r="M346" s="6"/>
      <c r="N346" s="6"/>
      <c r="O346" s="6"/>
      <c r="P346" s="6"/>
      <c r="Q346" s="6"/>
      <c r="R346" s="6"/>
      <c r="S346" s="6"/>
      <c r="T346" s="6"/>
      <c r="U346" s="6"/>
    </row>
    <row r="347" spans="1:21" x14ac:dyDescent="0.25">
      <c r="B347" s="16"/>
      <c r="C347" s="16"/>
      <c r="D347" s="1" t="s">
        <v>95</v>
      </c>
      <c r="E347" s="16" t="s">
        <v>97</v>
      </c>
      <c r="F347" s="16" t="s">
        <v>99</v>
      </c>
      <c r="G347" s="16"/>
      <c r="H347" s="6"/>
      <c r="I347" s="6"/>
      <c r="J347" s="6"/>
      <c r="K347" s="6"/>
      <c r="L347" s="6"/>
      <c r="M347" s="6"/>
      <c r="N347" s="6"/>
      <c r="O347" s="6"/>
      <c r="P347" s="6"/>
      <c r="Q347" s="6"/>
      <c r="R347" s="6"/>
      <c r="S347" s="6"/>
      <c r="T347" s="6"/>
      <c r="U347" s="6"/>
    </row>
    <row r="348" spans="1:21" x14ac:dyDescent="0.25">
      <c r="A348" s="13"/>
      <c r="B348" s="16" t="s">
        <v>1</v>
      </c>
      <c r="C348" s="16" t="s">
        <v>32</v>
      </c>
      <c r="D348" s="16" t="s">
        <v>58</v>
      </c>
      <c r="E348" s="16" t="s">
        <v>96</v>
      </c>
      <c r="F348" s="16" t="s">
        <v>98</v>
      </c>
      <c r="G348" s="16"/>
      <c r="H348" s="6"/>
      <c r="I348" s="6"/>
      <c r="J348" s="6"/>
      <c r="K348" s="6"/>
      <c r="L348" s="6"/>
      <c r="M348" s="6"/>
      <c r="N348" s="6"/>
      <c r="O348" s="6"/>
      <c r="P348" s="6"/>
      <c r="Q348" s="6"/>
      <c r="R348" s="6"/>
      <c r="S348" s="6"/>
      <c r="T348" s="6"/>
      <c r="U348" s="6"/>
    </row>
    <row r="349" spans="1:21" x14ac:dyDescent="0.25">
      <c r="A349" s="18" t="s">
        <v>54</v>
      </c>
      <c r="B349" s="68" t="s">
        <v>47</v>
      </c>
      <c r="C349" s="68" t="s">
        <v>47</v>
      </c>
      <c r="D349" s="68" t="s">
        <v>47</v>
      </c>
      <c r="E349" s="23" t="s">
        <v>47</v>
      </c>
      <c r="F349" s="68" t="s">
        <v>47</v>
      </c>
      <c r="G349" s="68" t="s">
        <v>31</v>
      </c>
      <c r="H349" s="6"/>
      <c r="I349" s="6"/>
      <c r="J349" s="6"/>
      <c r="K349" s="6"/>
      <c r="L349" s="6"/>
      <c r="M349" s="6"/>
      <c r="N349" s="6"/>
      <c r="O349" s="6"/>
      <c r="P349" s="6"/>
      <c r="Q349" s="6"/>
      <c r="R349" s="6"/>
      <c r="S349" s="6"/>
      <c r="T349" s="6"/>
      <c r="U349" s="6"/>
    </row>
    <row r="350" spans="1:21" x14ac:dyDescent="0.25">
      <c r="A350" s="13" t="s">
        <v>56</v>
      </c>
      <c r="E350" s="5"/>
      <c r="F350" s="5"/>
      <c r="H350" s="6"/>
      <c r="I350" s="6"/>
      <c r="J350" s="6"/>
      <c r="K350" s="6"/>
      <c r="L350" s="6"/>
      <c r="M350" s="6"/>
      <c r="N350" s="6"/>
      <c r="O350" s="6"/>
      <c r="P350" s="6"/>
      <c r="Q350" s="6"/>
      <c r="R350" s="6"/>
      <c r="S350" s="6"/>
      <c r="T350" s="6"/>
      <c r="U350" s="6"/>
    </row>
    <row r="351" spans="1:21" x14ac:dyDescent="0.25">
      <c r="A351" s="13" t="s">
        <v>141</v>
      </c>
      <c r="E351" s="5"/>
      <c r="F351" s="5"/>
      <c r="H351" s="6"/>
      <c r="I351" s="6"/>
      <c r="J351" s="6"/>
      <c r="K351" s="6"/>
      <c r="L351" s="6"/>
      <c r="M351" s="6"/>
      <c r="N351" s="6"/>
      <c r="O351" s="6"/>
      <c r="P351" s="6"/>
      <c r="Q351" s="6"/>
      <c r="R351" s="6"/>
      <c r="S351" s="6"/>
      <c r="T351" s="6"/>
      <c r="U351" s="6"/>
    </row>
    <row r="352" spans="1:21" x14ac:dyDescent="0.25">
      <c r="A352" s="13" t="s">
        <v>6</v>
      </c>
      <c r="B352" s="5">
        <v>7.5</v>
      </c>
      <c r="C352" s="5">
        <v>94.5</v>
      </c>
      <c r="E352" s="5">
        <v>29</v>
      </c>
      <c r="F352" s="5"/>
      <c r="G352" s="31">
        <f>SUM(B352:F352)</f>
        <v>131</v>
      </c>
      <c r="H352" s="6"/>
      <c r="I352" s="6"/>
      <c r="J352" s="6"/>
      <c r="K352" s="6"/>
      <c r="L352" s="6"/>
      <c r="M352" s="6"/>
      <c r="N352" s="6"/>
      <c r="O352" s="6"/>
      <c r="P352" s="6"/>
      <c r="Q352" s="6"/>
      <c r="R352" s="6"/>
      <c r="S352" s="6"/>
      <c r="T352" s="6"/>
      <c r="U352" s="6"/>
    </row>
    <row r="353" spans="1:21" x14ac:dyDescent="0.25">
      <c r="A353" s="13" t="s">
        <v>46</v>
      </c>
      <c r="B353" s="5"/>
      <c r="C353" s="5">
        <v>0.5</v>
      </c>
      <c r="D353" s="5">
        <v>4</v>
      </c>
      <c r="E353" s="5">
        <v>1.5</v>
      </c>
      <c r="F353" s="5"/>
      <c r="G353" s="31">
        <f t="shared" ref="G353:G370" si="13">SUM(B353:F353)</f>
        <v>6</v>
      </c>
      <c r="H353" s="6"/>
      <c r="I353" s="6"/>
      <c r="J353" s="6"/>
      <c r="K353" s="6"/>
      <c r="L353" s="6"/>
      <c r="M353" s="6"/>
      <c r="N353" s="6"/>
      <c r="O353" s="6"/>
      <c r="P353" s="6"/>
      <c r="Q353" s="6"/>
      <c r="R353" s="6"/>
      <c r="S353" s="6"/>
      <c r="T353" s="6"/>
      <c r="U353" s="6"/>
    </row>
    <row r="354" spans="1:21" x14ac:dyDescent="0.25">
      <c r="A354" s="13" t="s">
        <v>77</v>
      </c>
      <c r="E354" s="5">
        <v>25</v>
      </c>
      <c r="F354" s="5"/>
      <c r="G354" s="31">
        <f t="shared" si="13"/>
        <v>25</v>
      </c>
      <c r="H354" s="6"/>
      <c r="I354" s="6"/>
      <c r="J354" s="6"/>
      <c r="K354" s="6"/>
      <c r="L354" s="6"/>
      <c r="M354" s="6"/>
      <c r="N354" s="6"/>
      <c r="O354" s="6"/>
      <c r="P354" s="6"/>
      <c r="Q354" s="6"/>
      <c r="R354" s="6"/>
      <c r="S354" s="6"/>
      <c r="T354" s="6"/>
      <c r="U354" s="6"/>
    </row>
    <row r="355" spans="1:21" x14ac:dyDescent="0.25">
      <c r="A355" s="13" t="s">
        <v>66</v>
      </c>
      <c r="B355" s="5"/>
      <c r="C355" s="5"/>
      <c r="E355" s="5"/>
      <c r="F355" s="5"/>
      <c r="G355" s="31">
        <f t="shared" si="13"/>
        <v>0</v>
      </c>
      <c r="H355" s="6"/>
      <c r="I355" s="6"/>
      <c r="J355" s="6"/>
      <c r="K355" s="6"/>
      <c r="L355" s="6"/>
      <c r="M355" s="6"/>
      <c r="N355" s="6"/>
      <c r="O355" s="6"/>
      <c r="P355" s="6"/>
      <c r="Q355" s="6"/>
      <c r="R355" s="6"/>
      <c r="S355" s="6"/>
      <c r="T355" s="6"/>
      <c r="U355" s="6"/>
    </row>
    <row r="356" spans="1:21" x14ac:dyDescent="0.25">
      <c r="A356" s="13" t="s">
        <v>67</v>
      </c>
      <c r="B356" s="5"/>
      <c r="C356" s="5"/>
      <c r="E356" s="5"/>
      <c r="F356" s="5"/>
      <c r="G356" s="31">
        <f t="shared" si="13"/>
        <v>0</v>
      </c>
      <c r="H356" s="6"/>
      <c r="I356" s="6"/>
      <c r="J356" s="6"/>
      <c r="K356" s="6"/>
      <c r="L356" s="6"/>
      <c r="M356" s="6"/>
      <c r="N356" s="6"/>
      <c r="O356" s="6"/>
      <c r="P356" s="6"/>
      <c r="Q356" s="6"/>
      <c r="R356" s="6"/>
      <c r="S356" s="6"/>
      <c r="T356" s="6"/>
      <c r="U356" s="6"/>
    </row>
    <row r="357" spans="1:21" x14ac:dyDescent="0.25">
      <c r="A357" s="13" t="s">
        <v>7</v>
      </c>
      <c r="B357" s="5">
        <v>116</v>
      </c>
      <c r="C357" s="5">
        <v>120.5</v>
      </c>
      <c r="D357" s="5">
        <v>40</v>
      </c>
      <c r="E357" s="5">
        <v>191.5</v>
      </c>
      <c r="F357" s="5">
        <v>247</v>
      </c>
      <c r="G357" s="31">
        <f t="shared" si="13"/>
        <v>715</v>
      </c>
      <c r="H357" s="6"/>
      <c r="I357" s="6"/>
      <c r="J357" s="6"/>
      <c r="K357" s="6"/>
      <c r="L357" s="6"/>
      <c r="M357" s="6"/>
      <c r="N357" s="6"/>
      <c r="O357" s="6"/>
      <c r="P357" s="6"/>
      <c r="Q357" s="6"/>
      <c r="R357" s="6"/>
      <c r="S357" s="6"/>
      <c r="T357" s="6"/>
      <c r="U357" s="6"/>
    </row>
    <row r="358" spans="1:21" x14ac:dyDescent="0.25">
      <c r="A358" s="13" t="s">
        <v>22</v>
      </c>
      <c r="B358" s="5">
        <v>116.5</v>
      </c>
      <c r="C358" s="5">
        <v>40</v>
      </c>
      <c r="E358" s="5">
        <v>24</v>
      </c>
      <c r="F358" s="5">
        <v>87</v>
      </c>
      <c r="G358" s="31">
        <f t="shared" si="13"/>
        <v>267.5</v>
      </c>
      <c r="H358" s="6"/>
      <c r="I358" s="6"/>
      <c r="J358" s="6"/>
      <c r="K358" s="6"/>
      <c r="L358" s="6"/>
      <c r="M358" s="6"/>
      <c r="N358" s="6"/>
      <c r="O358" s="6"/>
      <c r="P358" s="6"/>
      <c r="Q358" s="6"/>
      <c r="R358" s="6"/>
      <c r="S358" s="6"/>
      <c r="T358" s="6"/>
      <c r="U358" s="6"/>
    </row>
    <row r="359" spans="1:21" x14ac:dyDescent="0.25">
      <c r="A359" s="13" t="s">
        <v>8</v>
      </c>
      <c r="B359" s="5">
        <v>1.5</v>
      </c>
      <c r="C359" s="5">
        <v>29.5</v>
      </c>
      <c r="E359" s="5">
        <v>34</v>
      </c>
      <c r="F359" s="5"/>
      <c r="G359" s="31">
        <f t="shared" si="13"/>
        <v>65</v>
      </c>
      <c r="H359" s="6"/>
      <c r="I359" s="6"/>
      <c r="J359" s="6"/>
      <c r="K359" s="6"/>
      <c r="L359" s="6"/>
      <c r="M359" s="6"/>
      <c r="N359" s="6"/>
      <c r="O359" s="6"/>
      <c r="P359" s="6"/>
      <c r="Q359" s="6"/>
      <c r="R359" s="6"/>
      <c r="S359" s="6"/>
      <c r="T359" s="6"/>
      <c r="U359" s="6"/>
    </row>
    <row r="360" spans="1:21" x14ac:dyDescent="0.25">
      <c r="A360" s="13" t="s">
        <v>39</v>
      </c>
      <c r="B360" s="5"/>
      <c r="C360" s="5">
        <v>11</v>
      </c>
      <c r="E360" s="5">
        <v>59.5</v>
      </c>
      <c r="F360" s="5">
        <v>106</v>
      </c>
      <c r="G360" s="31">
        <f t="shared" si="13"/>
        <v>176.5</v>
      </c>
      <c r="H360" s="6"/>
      <c r="I360" s="6"/>
      <c r="J360" s="6"/>
      <c r="K360" s="6"/>
      <c r="L360" s="6"/>
      <c r="M360" s="6"/>
      <c r="N360" s="6"/>
      <c r="O360" s="6"/>
      <c r="P360" s="6"/>
      <c r="Q360" s="6"/>
      <c r="R360" s="6"/>
      <c r="S360" s="6"/>
      <c r="T360" s="6"/>
      <c r="U360" s="6"/>
    </row>
    <row r="361" spans="1:21" x14ac:dyDescent="0.25">
      <c r="A361" s="13" t="s">
        <v>44</v>
      </c>
      <c r="B361" s="5">
        <v>38</v>
      </c>
      <c r="C361" s="5"/>
      <c r="E361" s="5">
        <v>25</v>
      </c>
      <c r="F361" s="5"/>
      <c r="G361" s="31">
        <f t="shared" si="13"/>
        <v>63</v>
      </c>
      <c r="H361" s="6"/>
      <c r="I361" s="6"/>
      <c r="J361" s="6"/>
      <c r="K361" s="6"/>
      <c r="L361" s="6"/>
      <c r="M361" s="6"/>
      <c r="N361" s="6"/>
      <c r="O361" s="6"/>
      <c r="P361" s="6"/>
      <c r="Q361" s="6"/>
      <c r="R361" s="6"/>
      <c r="S361" s="6"/>
      <c r="T361" s="6"/>
      <c r="U361" s="6"/>
    </row>
    <row r="362" spans="1:21" x14ac:dyDescent="0.25">
      <c r="A362" s="13" t="s">
        <v>37</v>
      </c>
      <c r="B362" s="5"/>
      <c r="C362" s="5"/>
      <c r="D362" s="5"/>
      <c r="E362" s="5">
        <v>0</v>
      </c>
      <c r="F362" s="5"/>
      <c r="G362" s="31">
        <f t="shared" si="13"/>
        <v>0</v>
      </c>
      <c r="H362" s="6"/>
      <c r="I362" s="6"/>
      <c r="J362" s="6"/>
      <c r="K362" s="6"/>
      <c r="L362" s="6"/>
      <c r="M362" s="6"/>
      <c r="N362" s="6"/>
      <c r="O362" s="6"/>
      <c r="P362" s="6"/>
      <c r="Q362" s="6"/>
      <c r="R362" s="6"/>
      <c r="S362" s="6"/>
      <c r="T362" s="6"/>
      <c r="U362" s="6"/>
    </row>
    <row r="363" spans="1:21" x14ac:dyDescent="0.25">
      <c r="A363" s="13" t="s">
        <v>9</v>
      </c>
      <c r="B363" s="5">
        <v>1.5</v>
      </c>
      <c r="C363" s="5">
        <v>15.5</v>
      </c>
      <c r="D363" s="5"/>
      <c r="E363" s="5">
        <v>4.5</v>
      </c>
      <c r="F363" s="5"/>
      <c r="G363" s="31">
        <f t="shared" si="13"/>
        <v>21.5</v>
      </c>
      <c r="H363" s="6"/>
      <c r="I363" s="6"/>
      <c r="J363" s="6"/>
      <c r="K363" s="6"/>
      <c r="L363" s="6"/>
      <c r="M363" s="6"/>
      <c r="N363" s="6"/>
      <c r="O363" s="6"/>
      <c r="P363" s="6"/>
      <c r="Q363" s="6"/>
      <c r="R363" s="6"/>
      <c r="S363" s="6"/>
      <c r="T363" s="6"/>
      <c r="U363" s="6"/>
    </row>
    <row r="364" spans="1:21" x14ac:dyDescent="0.25">
      <c r="A364" s="13" t="s">
        <v>33</v>
      </c>
      <c r="B364" s="5">
        <v>1</v>
      </c>
      <c r="C364" s="5">
        <v>28.5</v>
      </c>
      <c r="D364" s="5">
        <v>8</v>
      </c>
      <c r="E364" s="5">
        <v>14</v>
      </c>
      <c r="F364" s="5">
        <v>2</v>
      </c>
      <c r="G364" s="31">
        <f t="shared" si="13"/>
        <v>53.5</v>
      </c>
      <c r="H364" s="6"/>
      <c r="I364" s="6"/>
      <c r="J364" s="6"/>
      <c r="K364" s="6"/>
      <c r="L364" s="6"/>
      <c r="M364" s="6"/>
      <c r="N364" s="6"/>
      <c r="O364" s="6"/>
      <c r="P364" s="6"/>
      <c r="Q364" s="6"/>
      <c r="R364" s="6"/>
      <c r="S364" s="6"/>
      <c r="T364" s="6"/>
      <c r="U364" s="6"/>
    </row>
    <row r="365" spans="1:21" x14ac:dyDescent="0.25">
      <c r="A365" s="13" t="s">
        <v>10</v>
      </c>
      <c r="B365" s="5">
        <v>595</v>
      </c>
      <c r="C365" s="5">
        <v>709.5</v>
      </c>
      <c r="D365" s="5">
        <v>20</v>
      </c>
      <c r="E365" s="5">
        <v>106</v>
      </c>
      <c r="F365" s="5">
        <v>2</v>
      </c>
      <c r="G365" s="31">
        <f t="shared" si="13"/>
        <v>1432.5</v>
      </c>
      <c r="H365" s="6"/>
      <c r="I365" s="6"/>
      <c r="J365" s="6"/>
      <c r="K365" s="6"/>
      <c r="L365" s="6"/>
      <c r="M365" s="6"/>
      <c r="N365" s="6"/>
      <c r="O365" s="6"/>
      <c r="P365" s="6"/>
      <c r="Q365" s="6"/>
      <c r="R365" s="6"/>
      <c r="S365" s="6"/>
      <c r="T365" s="6"/>
      <c r="U365" s="6"/>
    </row>
    <row r="366" spans="1:21" x14ac:dyDescent="0.25">
      <c r="A366" s="13" t="s">
        <v>36</v>
      </c>
      <c r="B366" s="5"/>
      <c r="C366" s="5">
        <v>25</v>
      </c>
      <c r="E366" s="5">
        <v>6.5</v>
      </c>
      <c r="F366" s="5"/>
      <c r="G366" s="31">
        <f t="shared" si="13"/>
        <v>31.5</v>
      </c>
      <c r="I366" s="6"/>
      <c r="J366" s="6"/>
      <c r="K366" s="6"/>
      <c r="L366" s="6"/>
      <c r="M366" s="6"/>
      <c r="N366" s="6"/>
      <c r="O366" s="6"/>
      <c r="P366" s="6"/>
      <c r="Q366" s="6"/>
      <c r="R366" s="6"/>
      <c r="S366" s="6"/>
      <c r="T366" s="6"/>
      <c r="U366" s="6"/>
    </row>
    <row r="367" spans="1:21" x14ac:dyDescent="0.25">
      <c r="A367" s="13" t="s">
        <v>11</v>
      </c>
      <c r="B367" s="5">
        <v>51.5</v>
      </c>
      <c r="C367" s="5">
        <v>80.5</v>
      </c>
      <c r="E367" s="5">
        <v>24.5</v>
      </c>
      <c r="F367" s="5">
        <v>8</v>
      </c>
      <c r="G367" s="31">
        <f t="shared" si="13"/>
        <v>164.5</v>
      </c>
      <c r="H367" s="6"/>
      <c r="I367" s="6"/>
      <c r="J367" s="6"/>
      <c r="K367" s="6"/>
      <c r="L367" s="6"/>
      <c r="M367" s="6"/>
      <c r="N367" s="6"/>
      <c r="O367" s="6"/>
      <c r="P367" s="6"/>
      <c r="Q367" s="6"/>
      <c r="R367" s="6"/>
      <c r="S367" s="6"/>
      <c r="T367" s="6"/>
      <c r="U367" s="6"/>
    </row>
    <row r="368" spans="1:21" x14ac:dyDescent="0.25">
      <c r="A368" s="13" t="s">
        <v>12</v>
      </c>
      <c r="B368" s="5">
        <v>0.5</v>
      </c>
      <c r="C368" s="5">
        <v>39.5</v>
      </c>
      <c r="D368" s="5">
        <v>1</v>
      </c>
      <c r="E368" s="5">
        <v>1.5</v>
      </c>
      <c r="F368" s="5">
        <v>3</v>
      </c>
      <c r="G368" s="31">
        <f t="shared" si="13"/>
        <v>45.5</v>
      </c>
      <c r="H368" s="6"/>
      <c r="I368" s="6"/>
      <c r="J368" s="6"/>
      <c r="K368" s="6"/>
      <c r="L368" s="6"/>
      <c r="M368" s="6"/>
      <c r="N368" s="6"/>
      <c r="O368" s="6"/>
      <c r="P368" s="6"/>
      <c r="Q368" s="6"/>
      <c r="R368" s="6"/>
      <c r="S368" s="6"/>
      <c r="T368" s="6"/>
      <c r="U368" s="6"/>
    </row>
    <row r="369" spans="1:21" x14ac:dyDescent="0.25">
      <c r="A369" s="14" t="s">
        <v>23</v>
      </c>
      <c r="B369" s="5">
        <v>11</v>
      </c>
      <c r="C369" s="5"/>
      <c r="E369" s="5">
        <v>6</v>
      </c>
      <c r="F369" s="5"/>
      <c r="G369" s="70">
        <f t="shared" si="13"/>
        <v>17</v>
      </c>
      <c r="H369" s="6"/>
      <c r="I369" s="6"/>
      <c r="J369" s="6"/>
      <c r="K369" s="6"/>
      <c r="L369" s="6"/>
      <c r="M369" s="6"/>
      <c r="N369" s="6"/>
      <c r="O369" s="6"/>
      <c r="P369" s="6"/>
      <c r="Q369" s="6"/>
      <c r="R369" s="6"/>
      <c r="S369" s="6"/>
      <c r="T369" s="6"/>
      <c r="U369" s="6"/>
    </row>
    <row r="370" spans="1:21" x14ac:dyDescent="0.25">
      <c r="A370" s="25" t="s">
        <v>31</v>
      </c>
      <c r="B370" s="66">
        <v>940</v>
      </c>
      <c r="C370" s="67">
        <v>1194.5</v>
      </c>
      <c r="D370" s="67">
        <v>73</v>
      </c>
      <c r="E370" s="67">
        <v>831</v>
      </c>
      <c r="F370" s="67">
        <v>455</v>
      </c>
      <c r="G370" s="31">
        <f t="shared" si="13"/>
        <v>3493.5</v>
      </c>
      <c r="H370" s="6"/>
      <c r="I370" s="6"/>
      <c r="J370" s="6"/>
      <c r="K370" s="6"/>
      <c r="L370" s="6"/>
      <c r="M370" s="6"/>
      <c r="N370" s="6"/>
      <c r="O370" s="6"/>
      <c r="P370" s="6"/>
      <c r="Q370" s="6"/>
      <c r="R370" s="6"/>
      <c r="S370" s="6"/>
      <c r="T370" s="6"/>
      <c r="U370" s="6"/>
    </row>
    <row r="371" spans="1:21" x14ac:dyDescent="0.25">
      <c r="B371" s="6"/>
      <c r="C371" s="6"/>
      <c r="D371" s="6"/>
      <c r="E371" s="6"/>
      <c r="F371" s="6"/>
      <c r="G371" s="6"/>
      <c r="H371" s="6"/>
      <c r="I371" s="6"/>
      <c r="J371" s="6"/>
      <c r="K371" s="6"/>
      <c r="L371" s="6"/>
      <c r="M371" s="6"/>
      <c r="N371" s="6"/>
      <c r="O371" s="6"/>
      <c r="P371" s="6"/>
      <c r="Q371" s="6"/>
      <c r="R371" s="6"/>
      <c r="S371" s="6"/>
      <c r="T371" s="6"/>
      <c r="U371" s="6"/>
    </row>
    <row r="372" spans="1:21" x14ac:dyDescent="0.25">
      <c r="B372" s="6"/>
      <c r="C372" s="6"/>
      <c r="D372" s="6"/>
      <c r="E372" s="6"/>
      <c r="F372" s="6"/>
      <c r="G372" s="6"/>
      <c r="H372" s="6"/>
      <c r="I372" s="6"/>
      <c r="J372" s="6"/>
      <c r="K372" s="6"/>
      <c r="L372" s="6"/>
      <c r="M372" s="6"/>
      <c r="N372" s="6"/>
      <c r="O372" s="6"/>
      <c r="P372" s="6"/>
      <c r="Q372" s="6"/>
      <c r="R372" s="6"/>
      <c r="S372" s="6"/>
      <c r="T372" s="6"/>
      <c r="U372" s="6"/>
    </row>
    <row r="373" spans="1:21" x14ac:dyDescent="0.25">
      <c r="B373" s="6"/>
      <c r="C373" s="6"/>
      <c r="D373" s="6"/>
      <c r="E373" s="6"/>
      <c r="F373" s="6"/>
      <c r="G373" s="6"/>
      <c r="H373" s="6"/>
      <c r="I373" s="6"/>
      <c r="J373" s="6"/>
      <c r="K373" s="6"/>
      <c r="L373" s="6"/>
      <c r="M373" s="6"/>
      <c r="N373" s="6"/>
      <c r="O373" s="6"/>
      <c r="P373" s="6"/>
      <c r="Q373" s="6"/>
      <c r="R373" s="6"/>
      <c r="S373" s="6"/>
      <c r="T373" s="6"/>
      <c r="U373" s="6"/>
    </row>
    <row r="374" spans="1:21" x14ac:dyDescent="0.25">
      <c r="B374" s="6"/>
      <c r="C374" s="6"/>
      <c r="D374" s="6"/>
      <c r="E374" s="6"/>
      <c r="F374" s="6"/>
      <c r="G374" s="6"/>
      <c r="H374" s="6"/>
      <c r="I374" s="6"/>
      <c r="J374" s="6"/>
      <c r="K374" s="6"/>
      <c r="L374" s="6"/>
      <c r="M374" s="6"/>
      <c r="N374" s="6"/>
      <c r="O374" s="6"/>
      <c r="P374" s="6"/>
      <c r="Q374" s="6"/>
      <c r="R374" s="6"/>
      <c r="S374" s="6"/>
      <c r="T374" s="6"/>
      <c r="U374" s="6"/>
    </row>
    <row r="375" spans="1:21" x14ac:dyDescent="0.25">
      <c r="B375" s="6"/>
      <c r="C375" s="6"/>
      <c r="D375" s="6"/>
      <c r="E375" s="6"/>
      <c r="F375" s="6"/>
      <c r="G375" s="6"/>
      <c r="H375" s="6"/>
      <c r="I375" s="6"/>
      <c r="J375" s="6"/>
      <c r="K375" s="6"/>
      <c r="L375" s="6"/>
      <c r="M375" s="6"/>
      <c r="N375" s="6"/>
      <c r="O375" s="6"/>
      <c r="P375" s="6"/>
      <c r="Q375" s="6"/>
      <c r="R375" s="6"/>
      <c r="S375" s="6"/>
      <c r="T375" s="6"/>
      <c r="U375" s="6"/>
    </row>
    <row r="376" spans="1:21" x14ac:dyDescent="0.25">
      <c r="B376" s="6"/>
      <c r="C376" s="6"/>
      <c r="D376" s="6"/>
      <c r="E376" s="6"/>
      <c r="F376" s="6"/>
      <c r="G376" s="6"/>
      <c r="H376" s="6"/>
      <c r="I376" s="6"/>
      <c r="J376" s="6"/>
      <c r="K376" s="6"/>
      <c r="L376" s="6"/>
      <c r="M376" s="6"/>
      <c r="N376" s="6"/>
      <c r="O376" s="6"/>
      <c r="P376" s="6"/>
      <c r="Q376" s="6"/>
      <c r="R376" s="6"/>
      <c r="S376" s="6"/>
      <c r="T376" s="6"/>
      <c r="U376" s="6"/>
    </row>
    <row r="377" spans="1:21" x14ac:dyDescent="0.25">
      <c r="B377" s="6"/>
      <c r="C377" s="6"/>
      <c r="D377" s="6"/>
      <c r="E377" s="6"/>
      <c r="F377" s="6"/>
      <c r="G377" s="6"/>
      <c r="H377" s="6"/>
      <c r="I377" s="6"/>
      <c r="J377" s="6"/>
      <c r="K377" s="6"/>
      <c r="L377" s="6"/>
      <c r="M377" s="6"/>
      <c r="N377" s="6"/>
      <c r="O377" s="6"/>
      <c r="P377" s="6"/>
      <c r="Q377" s="6"/>
      <c r="R377" s="6"/>
      <c r="S377" s="6"/>
      <c r="T377" s="6"/>
      <c r="U377" s="6"/>
    </row>
    <row r="378" spans="1:21" x14ac:dyDescent="0.25">
      <c r="B378" s="6"/>
      <c r="C378" s="6"/>
      <c r="D378" s="6"/>
      <c r="E378" s="6"/>
      <c r="F378" s="6"/>
      <c r="G378" s="6"/>
      <c r="H378" s="6"/>
      <c r="I378" s="6"/>
      <c r="J378" s="6"/>
      <c r="K378" s="6"/>
      <c r="L378" s="6"/>
      <c r="M378" s="6"/>
      <c r="N378" s="6"/>
      <c r="O378" s="6"/>
      <c r="P378" s="6"/>
      <c r="Q378" s="6"/>
      <c r="R378" s="6"/>
      <c r="S378" s="6"/>
      <c r="T378" s="6"/>
      <c r="U378" s="6"/>
    </row>
    <row r="379" spans="1:21" x14ac:dyDescent="0.25">
      <c r="B379" s="6"/>
      <c r="C379" s="6"/>
      <c r="D379" s="6"/>
      <c r="E379" s="6"/>
      <c r="F379" s="6"/>
      <c r="G379" s="6"/>
      <c r="H379" s="6"/>
      <c r="I379" s="6"/>
      <c r="J379" s="6"/>
      <c r="K379" s="6"/>
      <c r="L379" s="6"/>
      <c r="M379" s="6"/>
      <c r="N379" s="6"/>
      <c r="O379" s="6"/>
      <c r="P379" s="6"/>
      <c r="Q379" s="6"/>
      <c r="R379" s="6"/>
      <c r="S379" s="6"/>
      <c r="T379" s="6"/>
      <c r="U379" s="6"/>
    </row>
    <row r="380" spans="1:21" x14ac:dyDescent="0.25">
      <c r="B380" s="6"/>
      <c r="C380" s="6"/>
      <c r="D380" s="6"/>
      <c r="E380" s="6"/>
      <c r="F380" s="6"/>
      <c r="G380" s="6"/>
      <c r="H380" s="6"/>
      <c r="I380" s="6"/>
      <c r="J380" s="6"/>
      <c r="K380" s="6"/>
      <c r="L380" s="6"/>
      <c r="M380" s="6"/>
      <c r="N380" s="6"/>
      <c r="O380" s="6"/>
      <c r="P380" s="6"/>
      <c r="Q380" s="6"/>
      <c r="R380" s="6"/>
      <c r="S380" s="6"/>
      <c r="T380" s="6"/>
      <c r="U380" s="6"/>
    </row>
    <row r="381" spans="1:21" x14ac:dyDescent="0.25">
      <c r="B381" s="6"/>
      <c r="C381" s="6"/>
      <c r="D381" s="6"/>
      <c r="E381" s="6"/>
      <c r="F381" s="6"/>
      <c r="G381" s="6"/>
      <c r="H381" s="6"/>
      <c r="I381" s="6"/>
      <c r="J381" s="6"/>
      <c r="K381" s="6"/>
      <c r="L381" s="6"/>
      <c r="M381" s="6"/>
      <c r="N381" s="6"/>
      <c r="O381" s="6"/>
      <c r="P381" s="6"/>
      <c r="Q381" s="6"/>
      <c r="R381" s="6"/>
      <c r="S381" s="6"/>
      <c r="T381" s="6"/>
      <c r="U381" s="6"/>
    </row>
    <row r="382" spans="1:21" x14ac:dyDescent="0.25">
      <c r="B382" s="6"/>
      <c r="C382" s="6"/>
      <c r="D382" s="6"/>
      <c r="E382" s="6"/>
      <c r="F382" s="6"/>
      <c r="G382" s="6"/>
      <c r="H382" s="6"/>
      <c r="I382" s="6"/>
      <c r="J382" s="6"/>
      <c r="K382" s="6"/>
      <c r="L382" s="6"/>
      <c r="M382" s="6"/>
      <c r="N382" s="6"/>
      <c r="O382" s="6"/>
      <c r="P382" s="6"/>
      <c r="Q382" s="6"/>
      <c r="R382" s="6"/>
      <c r="S382" s="6"/>
      <c r="T382" s="6"/>
      <c r="U382" s="6"/>
    </row>
    <row r="383" spans="1:21" x14ac:dyDescent="0.25">
      <c r="B383" s="6"/>
      <c r="C383" s="6"/>
      <c r="D383" s="6"/>
      <c r="E383" s="6"/>
      <c r="F383" s="6"/>
      <c r="G383" s="6"/>
      <c r="H383" s="6"/>
      <c r="I383" s="6"/>
      <c r="J383" s="6"/>
      <c r="K383" s="6"/>
      <c r="L383" s="6"/>
      <c r="M383" s="6"/>
      <c r="N383" s="6"/>
      <c r="O383" s="6"/>
      <c r="P383" s="6"/>
      <c r="Q383" s="6"/>
      <c r="R383" s="6"/>
      <c r="S383" s="6"/>
      <c r="T383" s="6"/>
      <c r="U383" s="6"/>
    </row>
    <row r="384" spans="1:21" x14ac:dyDescent="0.25">
      <c r="B384" s="6"/>
      <c r="C384" s="6"/>
      <c r="D384" s="6"/>
      <c r="E384" s="6"/>
      <c r="F384" s="6"/>
      <c r="G384" s="6"/>
      <c r="H384" s="6"/>
      <c r="I384" s="6"/>
      <c r="J384" s="6"/>
      <c r="K384" s="6"/>
      <c r="L384" s="6"/>
      <c r="M384" s="6"/>
      <c r="N384" s="6"/>
      <c r="O384" s="6"/>
      <c r="P384" s="6"/>
      <c r="Q384" s="6"/>
      <c r="R384" s="6"/>
      <c r="S384" s="6"/>
      <c r="T384" s="6"/>
      <c r="U384" s="6"/>
    </row>
    <row r="385" spans="2:21" x14ac:dyDescent="0.25">
      <c r="B385" s="6"/>
      <c r="C385" s="6"/>
      <c r="D385" s="6"/>
      <c r="E385" s="6"/>
      <c r="F385" s="6"/>
      <c r="G385" s="6"/>
      <c r="H385" s="6"/>
      <c r="I385" s="6"/>
      <c r="J385" s="6"/>
      <c r="K385" s="6"/>
      <c r="L385" s="6"/>
      <c r="M385" s="6"/>
      <c r="N385" s="6"/>
      <c r="O385" s="6"/>
      <c r="P385" s="6"/>
      <c r="Q385" s="6"/>
      <c r="R385" s="6"/>
      <c r="S385" s="6"/>
      <c r="T385" s="6"/>
      <c r="U385" s="6"/>
    </row>
    <row r="386" spans="2:21" x14ac:dyDescent="0.25">
      <c r="B386" s="6"/>
      <c r="C386" s="6"/>
      <c r="D386" s="6"/>
      <c r="E386" s="6"/>
      <c r="F386" s="6"/>
      <c r="G386" s="6"/>
      <c r="H386" s="6"/>
      <c r="I386" s="6"/>
      <c r="J386" s="6"/>
      <c r="K386" s="6"/>
      <c r="L386" s="6"/>
      <c r="M386" s="6"/>
      <c r="N386" s="6"/>
      <c r="O386" s="6"/>
      <c r="P386" s="6"/>
      <c r="Q386" s="6"/>
      <c r="R386" s="6"/>
      <c r="S386" s="6"/>
      <c r="T386" s="6"/>
      <c r="U386" s="6"/>
    </row>
    <row r="387" spans="2:21" x14ac:dyDescent="0.25">
      <c r="B387" s="6"/>
      <c r="C387" s="6"/>
      <c r="D387" s="6"/>
      <c r="E387" s="6"/>
      <c r="F387" s="6"/>
      <c r="G387" s="6"/>
      <c r="H387" s="6"/>
      <c r="I387" s="6"/>
      <c r="J387" s="6"/>
      <c r="K387" s="6"/>
      <c r="L387" s="6"/>
      <c r="M387" s="6"/>
      <c r="N387" s="6"/>
      <c r="O387" s="6"/>
      <c r="P387" s="6"/>
      <c r="Q387" s="6"/>
      <c r="R387" s="6"/>
      <c r="S387" s="6"/>
      <c r="T387" s="6"/>
      <c r="U387" s="6"/>
    </row>
    <row r="388" spans="2:21" x14ac:dyDescent="0.25">
      <c r="B388" s="6"/>
      <c r="C388" s="6"/>
      <c r="D388" s="6"/>
      <c r="E388" s="6"/>
      <c r="F388" s="6"/>
      <c r="G388" s="6"/>
      <c r="H388" s="6"/>
      <c r="I388" s="6"/>
      <c r="J388" s="6"/>
      <c r="K388" s="6"/>
      <c r="L388" s="6"/>
      <c r="M388" s="6"/>
      <c r="N388" s="6"/>
      <c r="O388" s="6"/>
      <c r="P388" s="6"/>
      <c r="Q388" s="6"/>
      <c r="R388" s="6"/>
      <c r="S388" s="6"/>
      <c r="T388" s="6"/>
      <c r="U388" s="6"/>
    </row>
    <row r="389" spans="2:21" x14ac:dyDescent="0.25">
      <c r="B389" s="6"/>
      <c r="C389" s="6"/>
      <c r="D389" s="6"/>
      <c r="E389" s="6"/>
      <c r="F389" s="6"/>
      <c r="G389" s="6"/>
      <c r="H389" s="6"/>
      <c r="I389" s="6"/>
      <c r="J389" s="6"/>
      <c r="K389" s="6"/>
      <c r="L389" s="6"/>
      <c r="M389" s="6"/>
      <c r="N389" s="6"/>
      <c r="O389" s="6"/>
      <c r="P389" s="6"/>
      <c r="Q389" s="6"/>
      <c r="R389" s="6"/>
      <c r="S389" s="6"/>
      <c r="T389" s="6"/>
      <c r="U389" s="6"/>
    </row>
    <row r="390" spans="2:21" x14ac:dyDescent="0.25">
      <c r="B390" s="6"/>
      <c r="C390" s="6"/>
      <c r="D390" s="6"/>
      <c r="E390" s="6"/>
      <c r="F390" s="6"/>
      <c r="G390" s="6"/>
      <c r="H390" s="6"/>
      <c r="I390" s="6"/>
      <c r="J390" s="6"/>
      <c r="K390" s="6"/>
      <c r="L390" s="6"/>
      <c r="M390" s="6"/>
      <c r="N390" s="6"/>
      <c r="O390" s="6"/>
      <c r="P390" s="6"/>
      <c r="Q390" s="6"/>
      <c r="R390" s="6"/>
      <c r="S390" s="6"/>
      <c r="T390" s="6"/>
      <c r="U390" s="6"/>
    </row>
    <row r="391" spans="2:21" x14ac:dyDescent="0.25">
      <c r="B391" s="6"/>
      <c r="C391" s="6"/>
      <c r="D391" s="6"/>
      <c r="E391" s="6"/>
      <c r="F391" s="6"/>
      <c r="G391" s="6"/>
      <c r="H391" s="6"/>
      <c r="I391" s="6"/>
      <c r="J391" s="6"/>
      <c r="K391" s="6"/>
      <c r="L391" s="6"/>
      <c r="M391" s="6"/>
      <c r="N391" s="6"/>
      <c r="O391" s="6"/>
      <c r="P391" s="6"/>
      <c r="Q391" s="6"/>
      <c r="R391" s="6"/>
      <c r="S391" s="6"/>
      <c r="T391" s="6"/>
      <c r="U391" s="6"/>
    </row>
    <row r="392" spans="2:21" x14ac:dyDescent="0.25">
      <c r="B392" s="6"/>
      <c r="C392" s="6"/>
      <c r="D392" s="6"/>
      <c r="E392" s="6"/>
      <c r="F392" s="6"/>
      <c r="G392" s="6"/>
      <c r="H392" s="6"/>
      <c r="I392" s="6"/>
      <c r="J392" s="6"/>
      <c r="K392" s="6"/>
      <c r="L392" s="6"/>
      <c r="M392" s="6"/>
      <c r="N392" s="6"/>
      <c r="O392" s="6"/>
      <c r="P392" s="6"/>
      <c r="Q392" s="6"/>
      <c r="R392" s="6"/>
      <c r="S392" s="6"/>
      <c r="T392" s="6"/>
      <c r="U392" s="6"/>
    </row>
    <row r="393" spans="2:21" x14ac:dyDescent="0.25">
      <c r="B393" s="6"/>
      <c r="C393" s="6"/>
      <c r="D393" s="6"/>
      <c r="E393" s="6"/>
      <c r="F393" s="6"/>
      <c r="G393" s="6"/>
      <c r="H393" s="6"/>
      <c r="I393" s="6"/>
      <c r="J393" s="6"/>
      <c r="K393" s="6"/>
      <c r="L393" s="6"/>
      <c r="M393" s="6"/>
      <c r="N393" s="6"/>
      <c r="O393" s="6"/>
      <c r="P393" s="6"/>
      <c r="Q393" s="6"/>
      <c r="R393" s="6"/>
      <c r="S393" s="6"/>
      <c r="T393" s="6"/>
      <c r="U393" s="6"/>
    </row>
    <row r="394" spans="2:21" x14ac:dyDescent="0.25">
      <c r="B394" s="6"/>
      <c r="C394" s="6"/>
      <c r="D394" s="6"/>
      <c r="E394" s="6"/>
      <c r="F394" s="6"/>
      <c r="G394" s="6"/>
      <c r="H394" s="6"/>
      <c r="I394" s="6"/>
      <c r="J394" s="6"/>
      <c r="K394" s="6"/>
      <c r="L394" s="6"/>
      <c r="M394" s="6"/>
      <c r="N394" s="6"/>
      <c r="O394" s="6"/>
      <c r="P394" s="6"/>
      <c r="Q394" s="6"/>
      <c r="R394" s="6"/>
      <c r="S394" s="6"/>
      <c r="T394" s="6"/>
      <c r="U394" s="6"/>
    </row>
    <row r="395" spans="2:21" x14ac:dyDescent="0.25">
      <c r="B395" s="6"/>
      <c r="C395" s="6"/>
      <c r="D395" s="6"/>
      <c r="E395" s="6"/>
      <c r="F395" s="6"/>
      <c r="G395" s="6"/>
      <c r="H395" s="6"/>
      <c r="I395" s="6"/>
      <c r="J395" s="6"/>
      <c r="K395" s="6"/>
      <c r="L395" s="6"/>
      <c r="M395" s="6"/>
      <c r="N395" s="6"/>
      <c r="O395" s="6"/>
      <c r="P395" s="6"/>
      <c r="Q395" s="6"/>
      <c r="R395" s="6"/>
      <c r="S395" s="6"/>
      <c r="T395" s="6"/>
      <c r="U395" s="6"/>
    </row>
    <row r="396" spans="2:21" x14ac:dyDescent="0.25">
      <c r="B396" s="6"/>
      <c r="C396" s="6"/>
      <c r="D396" s="6"/>
      <c r="E396" s="6"/>
      <c r="F396" s="6"/>
      <c r="G396" s="6"/>
      <c r="H396" s="6"/>
      <c r="I396" s="6"/>
      <c r="J396" s="6"/>
      <c r="K396" s="6"/>
      <c r="L396" s="6"/>
      <c r="M396" s="6"/>
      <c r="N396" s="6"/>
      <c r="O396" s="6"/>
      <c r="P396" s="6"/>
      <c r="Q396" s="6"/>
      <c r="R396" s="6"/>
      <c r="S396" s="6"/>
      <c r="T396" s="6"/>
      <c r="U396" s="6"/>
    </row>
    <row r="397" spans="2:21" x14ac:dyDescent="0.25">
      <c r="B397" s="6"/>
      <c r="C397" s="6"/>
      <c r="D397" s="6"/>
      <c r="E397" s="6"/>
      <c r="F397" s="6"/>
      <c r="G397" s="6"/>
      <c r="H397" s="6"/>
      <c r="I397" s="6"/>
      <c r="J397" s="6"/>
      <c r="K397" s="6"/>
      <c r="L397" s="6"/>
      <c r="M397" s="6"/>
      <c r="N397" s="6"/>
      <c r="O397" s="6"/>
      <c r="P397" s="6"/>
      <c r="Q397" s="6"/>
      <c r="R397" s="6"/>
      <c r="S397" s="6"/>
      <c r="T397" s="6"/>
      <c r="U397" s="6"/>
    </row>
    <row r="398" spans="2:21" x14ac:dyDescent="0.25">
      <c r="B398" s="6"/>
      <c r="C398" s="6"/>
      <c r="D398" s="6"/>
      <c r="E398" s="6"/>
      <c r="F398" s="6"/>
      <c r="G398" s="6"/>
      <c r="H398" s="6"/>
      <c r="I398" s="6"/>
      <c r="J398" s="6"/>
      <c r="K398" s="6"/>
      <c r="L398" s="6"/>
      <c r="M398" s="6"/>
      <c r="N398" s="6"/>
      <c r="O398" s="6"/>
      <c r="P398" s="6"/>
      <c r="Q398" s="6"/>
      <c r="R398" s="6"/>
      <c r="S398" s="6"/>
      <c r="T398" s="6"/>
      <c r="U398" s="6"/>
    </row>
    <row r="399" spans="2:21" x14ac:dyDescent="0.25">
      <c r="B399" s="6"/>
      <c r="C399" s="6"/>
      <c r="D399" s="6"/>
      <c r="E399" s="6"/>
      <c r="F399" s="6"/>
      <c r="G399" s="6"/>
      <c r="H399" s="6"/>
      <c r="I399" s="6"/>
      <c r="J399" s="6"/>
      <c r="K399" s="6"/>
      <c r="L399" s="6"/>
      <c r="M399" s="6"/>
      <c r="N399" s="6"/>
      <c r="O399" s="6"/>
      <c r="P399" s="6"/>
      <c r="Q399" s="6"/>
      <c r="R399" s="6"/>
      <c r="S399" s="6"/>
      <c r="T399" s="6"/>
      <c r="U399" s="6"/>
    </row>
    <row r="400" spans="2:21" x14ac:dyDescent="0.25">
      <c r="B400" s="6"/>
      <c r="C400" s="6"/>
      <c r="D400" s="6"/>
      <c r="E400" s="6"/>
      <c r="F400" s="6"/>
      <c r="G400" s="6"/>
      <c r="H400" s="6"/>
      <c r="I400" s="6"/>
      <c r="J400" s="6"/>
      <c r="K400" s="6"/>
      <c r="L400" s="6"/>
      <c r="M400" s="6"/>
      <c r="N400" s="6"/>
      <c r="O400" s="6"/>
      <c r="P400" s="6"/>
      <c r="Q400" s="6"/>
      <c r="R400" s="6"/>
      <c r="S400" s="6"/>
      <c r="T400" s="6"/>
      <c r="U400" s="6"/>
    </row>
    <row r="401" spans="2:21" x14ac:dyDescent="0.25">
      <c r="B401" s="6"/>
      <c r="C401" s="6"/>
      <c r="D401" s="6"/>
      <c r="E401" s="6"/>
      <c r="F401" s="6"/>
      <c r="G401" s="6"/>
      <c r="H401" s="6"/>
      <c r="I401" s="6"/>
      <c r="J401" s="6"/>
      <c r="K401" s="6"/>
      <c r="L401" s="6"/>
      <c r="M401" s="6"/>
      <c r="N401" s="6"/>
      <c r="O401" s="6"/>
      <c r="P401" s="6"/>
      <c r="Q401" s="6"/>
      <c r="R401" s="6"/>
      <c r="S401" s="6"/>
      <c r="T401" s="6"/>
      <c r="U401" s="6"/>
    </row>
    <row r="402" spans="2:21" x14ac:dyDescent="0.25">
      <c r="B402" s="6"/>
      <c r="C402" s="6"/>
      <c r="D402" s="6"/>
      <c r="E402" s="6"/>
      <c r="F402" s="6"/>
      <c r="G402" s="6"/>
      <c r="H402" s="6"/>
      <c r="I402" s="6"/>
      <c r="J402" s="6"/>
      <c r="K402" s="6"/>
      <c r="L402" s="6"/>
      <c r="M402" s="6"/>
      <c r="N402" s="6"/>
      <c r="O402" s="6"/>
      <c r="P402" s="6"/>
      <c r="Q402" s="6"/>
      <c r="R402" s="6"/>
      <c r="S402" s="6"/>
      <c r="T402" s="6"/>
      <c r="U402" s="6"/>
    </row>
    <row r="403" spans="2:21" x14ac:dyDescent="0.25">
      <c r="B403" s="6"/>
      <c r="C403" s="6"/>
      <c r="D403" s="6"/>
      <c r="E403" s="6"/>
      <c r="F403" s="6"/>
      <c r="G403" s="6"/>
      <c r="H403" s="6"/>
      <c r="I403" s="6"/>
      <c r="J403" s="6"/>
      <c r="K403" s="6"/>
      <c r="L403" s="6"/>
      <c r="M403" s="6"/>
      <c r="N403" s="6"/>
      <c r="O403" s="6"/>
      <c r="P403" s="6"/>
      <c r="Q403" s="6"/>
      <c r="R403" s="6"/>
      <c r="S403" s="6"/>
      <c r="T403" s="6"/>
      <c r="U403" s="6"/>
    </row>
    <row r="404" spans="2:21" x14ac:dyDescent="0.25">
      <c r="B404" s="6"/>
      <c r="C404" s="6"/>
      <c r="D404" s="6"/>
      <c r="E404" s="6"/>
      <c r="F404" s="6"/>
      <c r="G404" s="6"/>
      <c r="H404" s="6"/>
      <c r="I404" s="6"/>
      <c r="J404" s="6"/>
      <c r="K404" s="6"/>
      <c r="L404" s="6"/>
      <c r="M404" s="6"/>
      <c r="N404" s="6"/>
      <c r="O404" s="6"/>
      <c r="P404" s="6"/>
      <c r="Q404" s="6"/>
      <c r="R404" s="6"/>
      <c r="S404" s="6"/>
      <c r="T404" s="6"/>
      <c r="U404" s="6"/>
    </row>
    <row r="405" spans="2:21" x14ac:dyDescent="0.25">
      <c r="B405" s="6"/>
      <c r="C405" s="6"/>
      <c r="D405" s="6"/>
      <c r="E405" s="6"/>
      <c r="F405" s="6"/>
      <c r="G405" s="6"/>
      <c r="H405" s="6"/>
      <c r="I405" s="6"/>
      <c r="J405" s="6"/>
      <c r="K405" s="6"/>
      <c r="L405" s="6"/>
      <c r="M405" s="6"/>
      <c r="N405" s="6"/>
      <c r="O405" s="6"/>
      <c r="P405" s="6"/>
      <c r="Q405" s="6"/>
      <c r="R405" s="6"/>
      <c r="S405" s="6"/>
      <c r="T405" s="6"/>
      <c r="U405" s="6"/>
    </row>
    <row r="406" spans="2:21" x14ac:dyDescent="0.25">
      <c r="B406" s="6"/>
      <c r="C406" s="6"/>
      <c r="D406" s="6"/>
      <c r="E406" s="6"/>
      <c r="F406" s="6"/>
      <c r="G406" s="6"/>
      <c r="H406" s="6"/>
      <c r="I406" s="6"/>
      <c r="J406" s="6"/>
      <c r="K406" s="6"/>
      <c r="L406" s="6"/>
      <c r="M406" s="6"/>
      <c r="N406" s="6"/>
      <c r="O406" s="6"/>
      <c r="P406" s="6"/>
      <c r="Q406" s="6"/>
      <c r="R406" s="6"/>
      <c r="S406" s="6"/>
      <c r="T406" s="6"/>
      <c r="U406" s="6"/>
    </row>
    <row r="407" spans="2:21" x14ac:dyDescent="0.25">
      <c r="B407" s="6"/>
      <c r="C407" s="6"/>
      <c r="D407" s="6"/>
      <c r="E407" s="6"/>
      <c r="F407" s="6"/>
      <c r="G407" s="6"/>
      <c r="H407" s="6"/>
      <c r="I407" s="6"/>
      <c r="J407" s="6"/>
      <c r="K407" s="6"/>
      <c r="L407" s="6"/>
      <c r="M407" s="6"/>
      <c r="N407" s="6"/>
      <c r="O407" s="6"/>
      <c r="P407" s="6"/>
      <c r="Q407" s="6"/>
      <c r="R407" s="6"/>
      <c r="S407" s="6"/>
      <c r="T407" s="6"/>
      <c r="U407" s="6"/>
    </row>
    <row r="408" spans="2:21" x14ac:dyDescent="0.25">
      <c r="B408" s="6"/>
      <c r="C408" s="6"/>
      <c r="D408" s="6"/>
      <c r="E408" s="6"/>
      <c r="F408" s="6"/>
      <c r="G408" s="6"/>
      <c r="H408" s="6"/>
      <c r="I408" s="6"/>
      <c r="J408" s="6"/>
      <c r="K408" s="6"/>
      <c r="L408" s="6"/>
      <c r="M408" s="6"/>
      <c r="N408" s="6"/>
      <c r="O408" s="6"/>
      <c r="P408" s="6"/>
      <c r="Q408" s="6"/>
      <c r="R408" s="6"/>
      <c r="S408" s="6"/>
      <c r="T408" s="6"/>
      <c r="U408" s="6"/>
    </row>
    <row r="409" spans="2:21" x14ac:dyDescent="0.25">
      <c r="B409" s="6"/>
      <c r="C409" s="6"/>
      <c r="D409" s="6"/>
      <c r="E409" s="6"/>
      <c r="F409" s="6"/>
      <c r="G409" s="6"/>
      <c r="H409" s="6"/>
      <c r="I409" s="6"/>
      <c r="J409" s="6"/>
      <c r="K409" s="6"/>
      <c r="L409" s="6"/>
      <c r="M409" s="6"/>
      <c r="N409" s="6"/>
      <c r="O409" s="6"/>
      <c r="P409" s="6"/>
      <c r="Q409" s="6"/>
      <c r="R409" s="6"/>
      <c r="S409" s="6"/>
      <c r="T409" s="6"/>
      <c r="U409" s="6"/>
    </row>
    <row r="410" spans="2:21" x14ac:dyDescent="0.25">
      <c r="B410" s="6"/>
      <c r="C410" s="6"/>
      <c r="D410" s="6"/>
      <c r="E410" s="6"/>
      <c r="F410" s="6"/>
      <c r="G410" s="6"/>
      <c r="H410" s="6"/>
      <c r="I410" s="6"/>
      <c r="J410" s="6"/>
      <c r="K410" s="6"/>
      <c r="L410" s="6"/>
      <c r="M410" s="6"/>
      <c r="N410" s="6"/>
      <c r="O410" s="6"/>
      <c r="P410" s="6"/>
      <c r="Q410" s="6"/>
      <c r="R410" s="6"/>
      <c r="S410" s="6"/>
      <c r="T410" s="6"/>
      <c r="U410" s="6"/>
    </row>
    <row r="411" spans="2:21" x14ac:dyDescent="0.25">
      <c r="B411" s="6"/>
      <c r="C411" s="6"/>
      <c r="D411" s="6"/>
      <c r="E411" s="6"/>
      <c r="F411" s="6"/>
      <c r="G411" s="6"/>
      <c r="H411" s="6"/>
      <c r="I411" s="6"/>
      <c r="J411" s="6"/>
      <c r="K411" s="6"/>
      <c r="L411" s="6"/>
      <c r="M411" s="6"/>
      <c r="N411" s="6"/>
      <c r="O411" s="6"/>
      <c r="P411" s="6"/>
      <c r="Q411" s="6"/>
      <c r="R411" s="6"/>
      <c r="S411" s="6"/>
      <c r="T411" s="6"/>
      <c r="U411" s="6"/>
    </row>
    <row r="412" spans="2:21" x14ac:dyDescent="0.25">
      <c r="B412" s="6"/>
      <c r="C412" s="6"/>
      <c r="D412" s="6"/>
      <c r="E412" s="6"/>
      <c r="F412" s="6"/>
      <c r="G412" s="6"/>
      <c r="H412" s="6"/>
      <c r="I412" s="6"/>
      <c r="J412" s="6"/>
      <c r="K412" s="6"/>
      <c r="L412" s="6"/>
      <c r="M412" s="6"/>
      <c r="N412" s="6"/>
      <c r="O412" s="6"/>
      <c r="P412" s="6"/>
      <c r="Q412" s="6"/>
      <c r="R412" s="6"/>
      <c r="S412" s="6"/>
      <c r="T412" s="6"/>
      <c r="U412" s="6"/>
    </row>
    <row r="413" spans="2:21" x14ac:dyDescent="0.25">
      <c r="B413" s="6"/>
      <c r="C413" s="6"/>
      <c r="D413" s="6"/>
      <c r="E413" s="6"/>
      <c r="F413" s="6"/>
      <c r="G413" s="6"/>
      <c r="H413" s="6"/>
      <c r="I413" s="6"/>
      <c r="J413" s="6"/>
      <c r="K413" s="6"/>
      <c r="L413" s="6"/>
      <c r="M413" s="6"/>
      <c r="N413" s="6"/>
      <c r="O413" s="6"/>
      <c r="P413" s="6"/>
      <c r="Q413" s="6"/>
      <c r="R413" s="6"/>
      <c r="S413" s="6"/>
      <c r="T413" s="6"/>
      <c r="U413" s="6"/>
    </row>
    <row r="414" spans="2:21" x14ac:dyDescent="0.25">
      <c r="B414" s="6"/>
      <c r="C414" s="6"/>
      <c r="D414" s="6"/>
      <c r="E414" s="6"/>
      <c r="F414" s="6"/>
      <c r="G414" s="6"/>
      <c r="H414" s="6"/>
      <c r="I414" s="6"/>
      <c r="J414" s="6"/>
      <c r="K414" s="6"/>
      <c r="L414" s="6"/>
      <c r="M414" s="6"/>
      <c r="N414" s="6"/>
      <c r="O414" s="6"/>
      <c r="P414" s="6"/>
      <c r="Q414" s="6"/>
      <c r="R414" s="6"/>
      <c r="S414" s="6"/>
      <c r="T414" s="6"/>
      <c r="U414" s="6"/>
    </row>
    <row r="415" spans="2:21" x14ac:dyDescent="0.25">
      <c r="B415" s="6"/>
      <c r="C415" s="6"/>
      <c r="D415" s="6"/>
      <c r="E415" s="6"/>
      <c r="F415" s="6"/>
      <c r="G415" s="6"/>
      <c r="H415" s="6"/>
      <c r="I415" s="6"/>
      <c r="J415" s="6"/>
      <c r="K415" s="6"/>
      <c r="L415" s="6"/>
      <c r="M415" s="6"/>
      <c r="N415" s="6"/>
      <c r="O415" s="6"/>
      <c r="P415" s="6"/>
      <c r="Q415" s="6"/>
      <c r="R415" s="6"/>
      <c r="S415" s="6"/>
      <c r="T415" s="6"/>
      <c r="U415" s="6"/>
    </row>
    <row r="416" spans="2:21" x14ac:dyDescent="0.25">
      <c r="B416" s="6"/>
      <c r="C416" s="6"/>
      <c r="D416" s="6"/>
      <c r="E416" s="6"/>
      <c r="F416" s="6"/>
      <c r="G416" s="6"/>
      <c r="H416" s="6"/>
      <c r="I416" s="6"/>
      <c r="J416" s="6"/>
      <c r="K416" s="6"/>
      <c r="L416" s="6"/>
      <c r="M416" s="6"/>
      <c r="N416" s="6"/>
      <c r="O416" s="6"/>
      <c r="P416" s="6"/>
      <c r="Q416" s="6"/>
      <c r="R416" s="6"/>
      <c r="S416" s="6"/>
      <c r="T416" s="6"/>
      <c r="U416" s="6"/>
    </row>
    <row r="417" spans="2:21" x14ac:dyDescent="0.25">
      <c r="B417" s="6"/>
      <c r="C417" s="6"/>
      <c r="D417" s="6"/>
      <c r="E417" s="6"/>
      <c r="F417" s="6"/>
      <c r="G417" s="6"/>
      <c r="H417" s="6"/>
      <c r="I417" s="6"/>
      <c r="J417" s="6"/>
      <c r="K417" s="6"/>
      <c r="L417" s="6"/>
      <c r="M417" s="6"/>
      <c r="N417" s="6"/>
      <c r="O417" s="6"/>
      <c r="P417" s="6"/>
      <c r="Q417" s="6"/>
      <c r="R417" s="6"/>
      <c r="S417" s="6"/>
      <c r="T417" s="6"/>
      <c r="U417" s="6"/>
    </row>
    <row r="418" spans="2:21" x14ac:dyDescent="0.25">
      <c r="B418" s="6"/>
      <c r="C418" s="6"/>
      <c r="D418" s="6"/>
      <c r="E418" s="6"/>
      <c r="F418" s="6"/>
      <c r="G418" s="6"/>
      <c r="H418" s="6"/>
      <c r="I418" s="6"/>
      <c r="J418" s="6"/>
      <c r="K418" s="6"/>
      <c r="L418" s="6"/>
      <c r="M418" s="6"/>
      <c r="N418" s="6"/>
      <c r="O418" s="6"/>
      <c r="P418" s="6"/>
      <c r="Q418" s="6"/>
      <c r="R418" s="6"/>
      <c r="S418" s="6"/>
      <c r="T418" s="6"/>
      <c r="U418" s="6"/>
    </row>
    <row r="419" spans="2:21" x14ac:dyDescent="0.25">
      <c r="B419" s="6"/>
      <c r="C419" s="6"/>
      <c r="D419" s="6"/>
      <c r="E419" s="6"/>
      <c r="F419" s="6"/>
      <c r="G419" s="6"/>
      <c r="H419" s="6"/>
      <c r="I419" s="6"/>
      <c r="J419" s="6"/>
      <c r="K419" s="6"/>
      <c r="L419" s="6"/>
      <c r="M419" s="6"/>
      <c r="N419" s="6"/>
      <c r="O419" s="6"/>
      <c r="P419" s="6"/>
      <c r="Q419" s="6"/>
      <c r="R419" s="6"/>
      <c r="S419" s="6"/>
      <c r="T419" s="6"/>
      <c r="U419" s="6"/>
    </row>
    <row r="420" spans="2:21" x14ac:dyDescent="0.25">
      <c r="B420" s="6"/>
      <c r="C420" s="6"/>
      <c r="D420" s="6"/>
      <c r="E420" s="6"/>
      <c r="F420" s="6"/>
      <c r="G420" s="6"/>
      <c r="H420" s="6"/>
      <c r="I420" s="6"/>
      <c r="J420" s="6"/>
      <c r="K420" s="6"/>
      <c r="L420" s="6"/>
      <c r="M420" s="6"/>
      <c r="N420" s="6"/>
      <c r="O420" s="6"/>
      <c r="P420" s="6"/>
      <c r="Q420" s="6"/>
      <c r="R420" s="6"/>
      <c r="S420" s="6"/>
      <c r="T420" s="6"/>
      <c r="U420" s="6"/>
    </row>
    <row r="421" spans="2:21" x14ac:dyDescent="0.25">
      <c r="B421" s="6"/>
      <c r="C421" s="6"/>
      <c r="D421" s="6"/>
      <c r="E421" s="6"/>
      <c r="F421" s="6"/>
      <c r="G421" s="6"/>
      <c r="H421" s="6"/>
      <c r="I421" s="6"/>
      <c r="J421" s="6"/>
      <c r="K421" s="6"/>
      <c r="L421" s="6"/>
      <c r="M421" s="6"/>
      <c r="N421" s="6"/>
      <c r="O421" s="6"/>
      <c r="P421" s="6"/>
      <c r="Q421" s="6"/>
      <c r="R421" s="6"/>
      <c r="S421" s="6"/>
      <c r="T421" s="6"/>
      <c r="U421" s="6"/>
    </row>
    <row r="422" spans="2:21" x14ac:dyDescent="0.25">
      <c r="B422" s="6"/>
      <c r="C422" s="6"/>
      <c r="D422" s="6"/>
      <c r="E422" s="6"/>
      <c r="F422" s="6"/>
      <c r="G422" s="6"/>
      <c r="H422" s="6"/>
      <c r="I422" s="6"/>
      <c r="J422" s="6"/>
      <c r="K422" s="6"/>
      <c r="L422" s="6"/>
      <c r="M422" s="6"/>
      <c r="N422" s="6"/>
      <c r="O422" s="6"/>
      <c r="P422" s="6"/>
      <c r="Q422" s="6"/>
      <c r="R422" s="6"/>
      <c r="S422" s="6"/>
      <c r="T422" s="6"/>
      <c r="U422" s="6"/>
    </row>
    <row r="423" spans="2:21" x14ac:dyDescent="0.25">
      <c r="B423" s="6"/>
      <c r="C423" s="6"/>
      <c r="D423" s="6"/>
      <c r="E423" s="6"/>
      <c r="F423" s="6"/>
      <c r="G423" s="6"/>
      <c r="H423" s="6"/>
      <c r="I423" s="6"/>
      <c r="J423" s="6"/>
      <c r="K423" s="6"/>
      <c r="L423" s="6"/>
      <c r="M423" s="6"/>
      <c r="N423" s="6"/>
      <c r="O423" s="6"/>
      <c r="P423" s="6"/>
      <c r="Q423" s="6"/>
      <c r="R423" s="6"/>
      <c r="S423" s="6"/>
      <c r="T423" s="6"/>
      <c r="U423" s="6"/>
    </row>
    <row r="424" spans="2:21" x14ac:dyDescent="0.25">
      <c r="B424" s="6"/>
      <c r="C424" s="6"/>
      <c r="D424" s="6"/>
      <c r="E424" s="6"/>
      <c r="F424" s="6"/>
      <c r="G424" s="6"/>
      <c r="H424" s="6"/>
      <c r="I424" s="6"/>
      <c r="J424" s="6"/>
      <c r="K424" s="6"/>
      <c r="L424" s="6"/>
      <c r="M424" s="6"/>
      <c r="N424" s="6"/>
      <c r="O424" s="6"/>
      <c r="P424" s="6"/>
      <c r="Q424" s="6"/>
      <c r="R424" s="6"/>
      <c r="S424" s="6"/>
      <c r="T424" s="6"/>
      <c r="U424" s="6"/>
    </row>
    <row r="425" spans="2:21" x14ac:dyDescent="0.25">
      <c r="B425" s="6"/>
      <c r="C425" s="6"/>
      <c r="D425" s="6"/>
      <c r="E425" s="6"/>
      <c r="F425" s="6"/>
      <c r="G425" s="6"/>
      <c r="H425" s="6"/>
      <c r="I425" s="6"/>
      <c r="J425" s="6"/>
      <c r="K425" s="6"/>
      <c r="L425" s="6"/>
      <c r="M425" s="6"/>
      <c r="N425" s="6"/>
      <c r="O425" s="6"/>
      <c r="P425" s="6"/>
      <c r="Q425" s="6"/>
      <c r="R425" s="6"/>
      <c r="S425" s="6"/>
      <c r="T425" s="6"/>
      <c r="U425" s="6"/>
    </row>
    <row r="426" spans="2:21" x14ac:dyDescent="0.25">
      <c r="B426" s="6"/>
      <c r="C426" s="6"/>
      <c r="D426" s="6"/>
      <c r="E426" s="6"/>
      <c r="F426" s="6"/>
      <c r="G426" s="6"/>
      <c r="H426" s="6"/>
      <c r="I426" s="6"/>
      <c r="J426" s="6"/>
      <c r="K426" s="6"/>
      <c r="L426" s="6"/>
      <c r="M426" s="6"/>
      <c r="N426" s="6"/>
      <c r="O426" s="6"/>
      <c r="P426" s="6"/>
      <c r="Q426" s="6"/>
      <c r="R426" s="6"/>
      <c r="S426" s="6"/>
      <c r="T426" s="6"/>
      <c r="U426" s="6"/>
    </row>
    <row r="427" spans="2:21" x14ac:dyDescent="0.25">
      <c r="B427" s="6"/>
      <c r="C427" s="6"/>
      <c r="D427" s="6"/>
      <c r="E427" s="6"/>
      <c r="F427" s="6"/>
      <c r="G427" s="6"/>
      <c r="H427" s="6"/>
      <c r="I427" s="6"/>
      <c r="J427" s="6"/>
      <c r="K427" s="6"/>
      <c r="L427" s="6"/>
      <c r="M427" s="6"/>
      <c r="N427" s="6"/>
      <c r="O427" s="6"/>
      <c r="P427" s="6"/>
      <c r="Q427" s="6"/>
      <c r="R427" s="6"/>
      <c r="S427" s="6"/>
      <c r="T427" s="6"/>
      <c r="U427" s="6"/>
    </row>
    <row r="428" spans="2:21" x14ac:dyDescent="0.25">
      <c r="B428" s="6"/>
      <c r="C428" s="6"/>
      <c r="D428" s="6"/>
      <c r="E428" s="6"/>
      <c r="F428" s="6"/>
      <c r="G428" s="6"/>
      <c r="H428" s="6"/>
      <c r="I428" s="6"/>
      <c r="J428" s="6"/>
      <c r="K428" s="6"/>
      <c r="L428" s="6"/>
      <c r="M428" s="6"/>
      <c r="N428" s="6"/>
      <c r="O428" s="6"/>
      <c r="P428" s="6"/>
      <c r="Q428" s="6"/>
      <c r="R428" s="6"/>
      <c r="S428" s="6"/>
      <c r="T428" s="6"/>
      <c r="U428" s="6"/>
    </row>
    <row r="429" spans="2:21" x14ac:dyDescent="0.25">
      <c r="B429" s="6"/>
      <c r="C429" s="6"/>
      <c r="D429" s="6"/>
      <c r="E429" s="6"/>
      <c r="F429" s="6"/>
      <c r="G429" s="6"/>
      <c r="H429" s="6"/>
      <c r="I429" s="6"/>
      <c r="J429" s="6"/>
      <c r="K429" s="6"/>
      <c r="L429" s="6"/>
      <c r="M429" s="6"/>
      <c r="N429" s="6"/>
      <c r="O429" s="6"/>
      <c r="P429" s="6"/>
      <c r="Q429" s="6"/>
      <c r="R429" s="6"/>
      <c r="S429" s="6"/>
      <c r="T429" s="6"/>
      <c r="U429" s="6"/>
    </row>
    <row r="430" spans="2:21" x14ac:dyDescent="0.25">
      <c r="B430" s="6"/>
      <c r="C430" s="6"/>
      <c r="D430" s="6"/>
      <c r="E430" s="6"/>
      <c r="F430" s="6"/>
      <c r="G430" s="6"/>
      <c r="H430" s="6"/>
      <c r="I430" s="6"/>
      <c r="J430" s="6"/>
      <c r="K430" s="6"/>
      <c r="L430" s="6"/>
      <c r="M430" s="6"/>
      <c r="N430" s="6"/>
      <c r="O430" s="6"/>
      <c r="P430" s="6"/>
      <c r="Q430" s="6"/>
      <c r="R430" s="6"/>
      <c r="S430" s="6"/>
      <c r="T430" s="6"/>
      <c r="U430" s="6"/>
    </row>
    <row r="431" spans="2:21" x14ac:dyDescent="0.25">
      <c r="B431" s="6"/>
      <c r="C431" s="6"/>
      <c r="D431" s="6"/>
      <c r="E431" s="6"/>
      <c r="F431" s="6"/>
      <c r="G431" s="6"/>
      <c r="H431" s="6"/>
      <c r="I431" s="6"/>
      <c r="J431" s="6"/>
      <c r="K431" s="6"/>
      <c r="L431" s="6"/>
      <c r="M431" s="6"/>
      <c r="N431" s="6"/>
      <c r="O431" s="6"/>
      <c r="P431" s="6"/>
      <c r="Q431" s="6"/>
      <c r="R431" s="6"/>
      <c r="S431" s="6"/>
      <c r="T431" s="6"/>
      <c r="U431" s="6"/>
    </row>
    <row r="432" spans="2:21" x14ac:dyDescent="0.25">
      <c r="B432" s="6"/>
      <c r="C432" s="6"/>
      <c r="D432" s="6"/>
      <c r="E432" s="6"/>
      <c r="F432" s="6"/>
      <c r="G432" s="6"/>
      <c r="H432" s="6"/>
      <c r="I432" s="6"/>
      <c r="J432" s="6"/>
      <c r="K432" s="6"/>
      <c r="L432" s="6"/>
      <c r="M432" s="6"/>
      <c r="N432" s="6"/>
      <c r="O432" s="6"/>
      <c r="P432" s="6"/>
      <c r="Q432" s="6"/>
      <c r="R432" s="6"/>
      <c r="S432" s="6"/>
      <c r="T432" s="6"/>
      <c r="U432" s="6"/>
    </row>
    <row r="433" spans="2:21" x14ac:dyDescent="0.25">
      <c r="B433" s="6"/>
      <c r="C433" s="6"/>
      <c r="D433" s="6"/>
      <c r="E433" s="6"/>
      <c r="F433" s="6"/>
      <c r="G433" s="6"/>
      <c r="H433" s="6"/>
      <c r="I433" s="6"/>
      <c r="J433" s="6"/>
      <c r="K433" s="6"/>
      <c r="L433" s="6"/>
      <c r="M433" s="6"/>
      <c r="N433" s="6"/>
      <c r="O433" s="6"/>
      <c r="P433" s="6"/>
      <c r="Q433" s="6"/>
      <c r="R433" s="6"/>
      <c r="S433" s="6"/>
      <c r="T433" s="6"/>
      <c r="U433" s="6"/>
    </row>
    <row r="434" spans="2:21" x14ac:dyDescent="0.25">
      <c r="B434" s="6"/>
      <c r="C434" s="6"/>
      <c r="D434" s="6"/>
      <c r="E434" s="6"/>
      <c r="F434" s="6"/>
      <c r="G434" s="6"/>
      <c r="H434" s="6"/>
      <c r="I434" s="6"/>
      <c r="J434" s="6"/>
      <c r="K434" s="6"/>
      <c r="L434" s="6"/>
      <c r="M434" s="6"/>
      <c r="N434" s="6"/>
      <c r="O434" s="6"/>
      <c r="P434" s="6"/>
      <c r="Q434" s="6"/>
      <c r="R434" s="6"/>
      <c r="S434" s="6"/>
      <c r="T434" s="6"/>
      <c r="U434" s="6"/>
    </row>
    <row r="435" spans="2:21" x14ac:dyDescent="0.25">
      <c r="B435" s="6"/>
      <c r="C435" s="6"/>
      <c r="D435" s="6"/>
      <c r="E435" s="6"/>
      <c r="F435" s="6"/>
      <c r="G435" s="6"/>
      <c r="H435" s="6"/>
      <c r="I435" s="6"/>
      <c r="J435" s="6"/>
      <c r="K435" s="6"/>
      <c r="L435" s="6"/>
      <c r="M435" s="6"/>
      <c r="N435" s="6"/>
      <c r="O435" s="6"/>
      <c r="P435" s="6"/>
      <c r="Q435" s="6"/>
      <c r="R435" s="6"/>
      <c r="S435" s="6"/>
      <c r="T435" s="6"/>
      <c r="U435" s="6"/>
    </row>
    <row r="436" spans="2:21" x14ac:dyDescent="0.25">
      <c r="B436" s="6"/>
      <c r="C436" s="6"/>
      <c r="D436" s="6"/>
      <c r="E436" s="6"/>
      <c r="F436" s="6"/>
      <c r="G436" s="6"/>
      <c r="H436" s="6"/>
      <c r="I436" s="6"/>
      <c r="J436" s="6"/>
      <c r="K436" s="6"/>
      <c r="L436" s="6"/>
      <c r="M436" s="6"/>
      <c r="N436" s="6"/>
      <c r="O436" s="6"/>
      <c r="P436" s="6"/>
      <c r="Q436" s="6"/>
      <c r="R436" s="6"/>
      <c r="S436" s="6"/>
      <c r="T436" s="6"/>
      <c r="U436" s="6"/>
    </row>
    <row r="437" spans="2:21" x14ac:dyDescent="0.25">
      <c r="B437" s="6"/>
      <c r="C437" s="6"/>
      <c r="D437" s="6"/>
      <c r="E437" s="6"/>
      <c r="F437" s="6"/>
      <c r="G437" s="6"/>
      <c r="H437" s="6"/>
      <c r="I437" s="6"/>
      <c r="J437" s="6"/>
      <c r="K437" s="6"/>
      <c r="L437" s="6"/>
      <c r="M437" s="6"/>
      <c r="N437" s="6"/>
      <c r="O437" s="6"/>
      <c r="P437" s="6"/>
      <c r="Q437" s="6"/>
      <c r="R437" s="6"/>
      <c r="S437" s="6"/>
      <c r="T437" s="6"/>
      <c r="U437" s="6"/>
    </row>
    <row r="438" spans="2:21" x14ac:dyDescent="0.25">
      <c r="B438" s="6"/>
      <c r="C438" s="6"/>
      <c r="D438" s="6"/>
      <c r="E438" s="6"/>
      <c r="F438" s="6"/>
      <c r="G438" s="6"/>
      <c r="H438" s="6"/>
      <c r="I438" s="6"/>
      <c r="J438" s="6"/>
      <c r="K438" s="6"/>
      <c r="L438" s="6"/>
      <c r="M438" s="6"/>
      <c r="N438" s="6"/>
      <c r="O438" s="6"/>
      <c r="P438" s="6"/>
      <c r="Q438" s="6"/>
      <c r="R438" s="6"/>
      <c r="S438" s="6"/>
      <c r="T438" s="6"/>
      <c r="U438" s="6"/>
    </row>
    <row r="439" spans="2:21" x14ac:dyDescent="0.25">
      <c r="B439" s="6"/>
      <c r="C439" s="6"/>
      <c r="D439" s="6"/>
      <c r="E439" s="6"/>
      <c r="F439" s="6"/>
      <c r="G439" s="6"/>
      <c r="H439" s="6"/>
      <c r="I439" s="6"/>
      <c r="J439" s="6"/>
      <c r="K439" s="6"/>
      <c r="L439" s="6"/>
      <c r="M439" s="6"/>
      <c r="N439" s="6"/>
      <c r="O439" s="6"/>
      <c r="P439" s="6"/>
      <c r="Q439" s="6"/>
      <c r="R439" s="6"/>
      <c r="S439" s="6"/>
      <c r="T439" s="6"/>
      <c r="U439" s="6"/>
    </row>
    <row r="440" spans="2:21" x14ac:dyDescent="0.25">
      <c r="B440" s="6"/>
      <c r="C440" s="6"/>
      <c r="D440" s="6"/>
      <c r="E440" s="6"/>
      <c r="F440" s="6"/>
      <c r="G440" s="6"/>
      <c r="H440" s="6"/>
      <c r="I440" s="6"/>
      <c r="J440" s="6"/>
      <c r="K440" s="6"/>
      <c r="L440" s="6"/>
      <c r="M440" s="6"/>
      <c r="N440" s="6"/>
      <c r="O440" s="6"/>
      <c r="P440" s="6"/>
      <c r="Q440" s="6"/>
      <c r="R440" s="6"/>
      <c r="S440" s="6"/>
      <c r="T440" s="6"/>
      <c r="U440" s="6"/>
    </row>
    <row r="441" spans="2:21" x14ac:dyDescent="0.25">
      <c r="B441" s="6"/>
      <c r="C441" s="6"/>
      <c r="D441" s="6"/>
      <c r="E441" s="6"/>
      <c r="F441" s="6"/>
      <c r="G441" s="6"/>
      <c r="H441" s="6"/>
      <c r="I441" s="6"/>
      <c r="K441" s="6"/>
      <c r="L441" s="6"/>
      <c r="M441" s="6"/>
      <c r="N441" s="6"/>
      <c r="O441" s="6"/>
      <c r="P441" s="6"/>
      <c r="Q441" s="6"/>
      <c r="R441" s="6"/>
      <c r="S441" s="6"/>
      <c r="T441" s="6"/>
      <c r="U441" s="6"/>
    </row>
    <row r="442" spans="2:21" x14ac:dyDescent="0.25">
      <c r="B442" s="6"/>
      <c r="C442" s="6"/>
      <c r="D442" s="6"/>
      <c r="E442" s="6"/>
      <c r="F442" s="6"/>
      <c r="G442" s="6"/>
      <c r="H442" s="6"/>
      <c r="I442" s="6"/>
      <c r="K442" s="6"/>
      <c r="L442" s="6"/>
      <c r="M442" s="6"/>
      <c r="N442" s="6"/>
      <c r="O442" s="6"/>
      <c r="P442" s="6"/>
      <c r="Q442" s="6"/>
      <c r="R442" s="6"/>
      <c r="S442" s="6"/>
      <c r="T442" s="6"/>
      <c r="U442" s="6"/>
    </row>
    <row r="443" spans="2:21" x14ac:dyDescent="0.25">
      <c r="B443" s="6"/>
      <c r="C443" s="6"/>
      <c r="D443" s="6"/>
      <c r="E443" s="6"/>
      <c r="F443" s="6"/>
      <c r="G443" s="6"/>
      <c r="H443" s="6"/>
      <c r="I443" s="6"/>
      <c r="K443" s="6"/>
      <c r="L443" s="6"/>
      <c r="M443" s="6"/>
      <c r="N443" s="6"/>
      <c r="O443" s="6"/>
      <c r="P443" s="6"/>
      <c r="Q443" s="6"/>
      <c r="R443" s="6"/>
      <c r="S443" s="6"/>
      <c r="T443" s="6"/>
      <c r="U443" s="6"/>
    </row>
    <row r="444" spans="2:21" x14ac:dyDescent="0.25">
      <c r="B444" s="6"/>
      <c r="C444" s="6"/>
      <c r="D444" s="6"/>
      <c r="E444" s="6"/>
      <c r="F444" s="6"/>
      <c r="G444" s="6"/>
      <c r="H444" s="6"/>
      <c r="I444" s="6"/>
      <c r="K444" s="6"/>
      <c r="L444" s="6"/>
      <c r="M444" s="6"/>
      <c r="N444" s="6"/>
      <c r="O444" s="6"/>
      <c r="P444" s="6"/>
      <c r="Q444" s="6"/>
      <c r="R444" s="6"/>
      <c r="S444" s="6"/>
      <c r="T444" s="6"/>
      <c r="U444" s="6"/>
    </row>
  </sheetData>
  <pageMargins left="0.7" right="0.7" top="0.75" bottom="0.75" header="0.3" footer="0.3"/>
  <pageSetup paperSize="121"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E178-CE1B-458E-BC67-4122AFA4D120}">
  <dimension ref="A2:W96"/>
  <sheetViews>
    <sheetView zoomScale="140" zoomScaleNormal="140" workbookViewId="0">
      <selection activeCell="A38" sqref="A38"/>
    </sheetView>
  </sheetViews>
  <sheetFormatPr defaultRowHeight="15" x14ac:dyDescent="0.25"/>
  <cols>
    <col min="1" max="1" width="34.7109375" customWidth="1"/>
    <col min="2" max="21" width="10.7109375" customWidth="1"/>
  </cols>
  <sheetData>
    <row r="2" spans="1:6" x14ac:dyDescent="0.25">
      <c r="A2" s="1" t="s">
        <v>484</v>
      </c>
    </row>
    <row r="3" spans="1:6" x14ac:dyDescent="0.25">
      <c r="A3" s="13"/>
      <c r="B3" s="1" t="s">
        <v>47</v>
      </c>
    </row>
    <row r="4" spans="1:6" x14ac:dyDescent="0.25">
      <c r="A4" s="18" t="s">
        <v>193</v>
      </c>
      <c r="B4" s="156" t="s">
        <v>198</v>
      </c>
      <c r="C4" s="15" t="s">
        <v>199</v>
      </c>
      <c r="D4" s="15" t="s">
        <v>31</v>
      </c>
    </row>
    <row r="5" spans="1:6" x14ac:dyDescent="0.25">
      <c r="A5" s="42" t="s">
        <v>1</v>
      </c>
      <c r="B5" s="24">
        <v>575</v>
      </c>
      <c r="C5">
        <v>103</v>
      </c>
      <c r="D5" s="6">
        <v>677</v>
      </c>
    </row>
    <row r="6" spans="1:6" x14ac:dyDescent="0.25">
      <c r="A6" s="13" t="s">
        <v>32</v>
      </c>
      <c r="B6" s="24">
        <v>890</v>
      </c>
      <c r="C6" s="6">
        <v>351</v>
      </c>
      <c r="D6" s="6">
        <f>SUM(B6:C6)</f>
        <v>1241</v>
      </c>
    </row>
    <row r="7" spans="1:6" x14ac:dyDescent="0.25">
      <c r="A7" s="13" t="s">
        <v>42</v>
      </c>
      <c r="B7" s="24">
        <v>136</v>
      </c>
      <c r="C7" s="6">
        <v>2</v>
      </c>
      <c r="D7" s="6">
        <f>SUM(B7:C7)</f>
        <v>138</v>
      </c>
    </row>
    <row r="8" spans="1:6" x14ac:dyDescent="0.25">
      <c r="A8" s="13" t="s">
        <v>194</v>
      </c>
      <c r="B8" s="24">
        <v>562</v>
      </c>
      <c r="C8" s="6">
        <v>246</v>
      </c>
      <c r="D8" s="6">
        <f>SUM(B8:C8)</f>
        <v>808</v>
      </c>
    </row>
    <row r="9" spans="1:6" x14ac:dyDescent="0.25">
      <c r="A9" s="13" t="s">
        <v>195</v>
      </c>
      <c r="B9" s="24">
        <v>518</v>
      </c>
      <c r="C9" s="6">
        <v>310</v>
      </c>
      <c r="D9" s="6">
        <f>SUM(B9:C9)</f>
        <v>828</v>
      </c>
    </row>
    <row r="10" spans="1:6" x14ac:dyDescent="0.25">
      <c r="A10" s="14" t="s">
        <v>137</v>
      </c>
      <c r="B10" s="24">
        <v>605</v>
      </c>
      <c r="C10" s="21">
        <v>276</v>
      </c>
      <c r="D10" s="19">
        <f>SUM(B10:C10)</f>
        <v>881</v>
      </c>
    </row>
    <row r="11" spans="1:6" x14ac:dyDescent="0.25">
      <c r="A11" s="25" t="s">
        <v>31</v>
      </c>
      <c r="B11" s="157">
        <f>SUM(B5:B10)</f>
        <v>3286</v>
      </c>
      <c r="C11" s="20">
        <f>SUM(C5:C10)</f>
        <v>1288</v>
      </c>
      <c r="D11" s="6">
        <f>SUM(D5:D10)</f>
        <v>4573</v>
      </c>
      <c r="F11" s="20"/>
    </row>
    <row r="12" spans="1:6" x14ac:dyDescent="0.25">
      <c r="A12" s="13"/>
      <c r="B12" s="6"/>
      <c r="C12" s="6"/>
      <c r="D12" s="6"/>
    </row>
    <row r="13" spans="1:6" x14ac:dyDescent="0.25">
      <c r="A13" s="13" t="s">
        <v>197</v>
      </c>
      <c r="B13" s="6">
        <v>529</v>
      </c>
      <c r="C13" s="6">
        <v>37</v>
      </c>
      <c r="D13" s="20">
        <f>SUM(B13:C13)</f>
        <v>566</v>
      </c>
      <c r="E13" s="1"/>
    </row>
    <row r="14" spans="1:6" x14ac:dyDescent="0.25">
      <c r="B14" s="6"/>
      <c r="C14" s="6"/>
      <c r="D14" s="20"/>
      <c r="E14" s="1"/>
    </row>
    <row r="15" spans="1:6" x14ac:dyDescent="0.25">
      <c r="B15" s="6"/>
      <c r="C15" s="6"/>
      <c r="D15" s="20"/>
      <c r="E15" s="1"/>
    </row>
    <row r="17" spans="1:23" x14ac:dyDescent="0.25">
      <c r="A17" s="1" t="s">
        <v>487</v>
      </c>
      <c r="G17" s="20"/>
    </row>
    <row r="18" spans="1:23" x14ac:dyDescent="0.25">
      <c r="A18" s="2">
        <v>44996</v>
      </c>
    </row>
    <row r="19" spans="1:23" x14ac:dyDescent="0.25">
      <c r="A19" s="1"/>
      <c r="B19" s="1"/>
      <c r="C19" s="1"/>
      <c r="D19" s="1"/>
      <c r="E19" s="1"/>
      <c r="F19" s="1"/>
      <c r="G19" s="1"/>
      <c r="H19" s="1"/>
      <c r="I19" s="1"/>
      <c r="J19" s="1"/>
      <c r="K19" s="1"/>
      <c r="L19" s="1"/>
      <c r="M19" s="1"/>
      <c r="N19" s="1"/>
      <c r="O19" s="1"/>
      <c r="P19" s="1"/>
      <c r="Q19" s="1"/>
      <c r="R19" s="1"/>
      <c r="S19" s="1"/>
    </row>
    <row r="20" spans="1:23" x14ac:dyDescent="0.25">
      <c r="A20" s="13"/>
      <c r="B20" s="1" t="s">
        <v>1</v>
      </c>
      <c r="C20" s="1"/>
      <c r="D20" s="1"/>
      <c r="E20" s="1" t="s">
        <v>32</v>
      </c>
      <c r="F20" s="1"/>
      <c r="G20" s="1"/>
      <c r="H20" s="1" t="s">
        <v>42</v>
      </c>
      <c r="I20" s="1" t="s">
        <v>92</v>
      </c>
      <c r="J20" s="1" t="s">
        <v>93</v>
      </c>
      <c r="K20" s="1"/>
      <c r="L20" s="1"/>
      <c r="M20" s="40" t="s">
        <v>94</v>
      </c>
      <c r="O20" s="4"/>
      <c r="P20" s="40" t="s">
        <v>137</v>
      </c>
      <c r="R20" s="4"/>
      <c r="S20" s="4"/>
    </row>
    <row r="21" spans="1:23" x14ac:dyDescent="0.25">
      <c r="A21" s="18" t="s">
        <v>54</v>
      </c>
      <c r="B21" s="15" t="s">
        <v>65</v>
      </c>
      <c r="C21" s="15" t="s">
        <v>60</v>
      </c>
      <c r="D21" s="15" t="s">
        <v>47</v>
      </c>
      <c r="E21" s="15" t="s">
        <v>61</v>
      </c>
      <c r="F21" s="15" t="s">
        <v>80</v>
      </c>
      <c r="G21" s="15" t="s">
        <v>47</v>
      </c>
      <c r="H21" s="15" t="s">
        <v>61</v>
      </c>
      <c r="I21" s="23" t="s">
        <v>47</v>
      </c>
      <c r="J21" s="15" t="s">
        <v>63</v>
      </c>
      <c r="K21" s="15" t="s">
        <v>86</v>
      </c>
      <c r="L21" s="15" t="s">
        <v>47</v>
      </c>
      <c r="M21" s="15" t="s">
        <v>63</v>
      </c>
      <c r="N21" s="15" t="s">
        <v>86</v>
      </c>
      <c r="O21" s="15" t="s">
        <v>47</v>
      </c>
      <c r="P21" s="15" t="s">
        <v>62</v>
      </c>
      <c r="Q21" s="15" t="s">
        <v>90</v>
      </c>
      <c r="R21" s="15" t="s">
        <v>47</v>
      </c>
    </row>
    <row r="22" spans="1:23" x14ac:dyDescent="0.25">
      <c r="A22" s="13" t="s">
        <v>6</v>
      </c>
      <c r="B22" s="6"/>
      <c r="C22" s="6">
        <v>50</v>
      </c>
      <c r="D22" s="6">
        <v>25</v>
      </c>
      <c r="E22" s="6">
        <v>42</v>
      </c>
      <c r="F22" s="38">
        <v>35</v>
      </c>
      <c r="G22" s="38">
        <v>39</v>
      </c>
      <c r="H22" s="38">
        <v>32</v>
      </c>
      <c r="I22">
        <v>32</v>
      </c>
      <c r="K22" s="38">
        <v>15</v>
      </c>
      <c r="L22" s="38">
        <v>8</v>
      </c>
      <c r="N22" s="6"/>
      <c r="O22" s="6"/>
      <c r="P22" s="6"/>
      <c r="Q22" s="6">
        <v>14</v>
      </c>
      <c r="R22" s="6">
        <v>7</v>
      </c>
      <c r="S22" s="6"/>
    </row>
    <row r="23" spans="1:23" x14ac:dyDescent="0.25">
      <c r="A23" s="13" t="s">
        <v>46</v>
      </c>
      <c r="B23" s="6"/>
      <c r="C23" s="6"/>
      <c r="D23" s="6"/>
      <c r="E23" s="6"/>
      <c r="G23" s="6"/>
      <c r="H23" s="6">
        <v>3</v>
      </c>
      <c r="I23" s="6">
        <v>3</v>
      </c>
      <c r="K23">
        <v>100</v>
      </c>
      <c r="L23" s="6">
        <v>50</v>
      </c>
      <c r="Q23" s="6">
        <v>18</v>
      </c>
      <c r="R23" s="6">
        <v>9</v>
      </c>
      <c r="S23" s="1"/>
      <c r="W23" s="4"/>
    </row>
    <row r="24" spans="1:23" x14ac:dyDescent="0.25">
      <c r="A24" s="13" t="s">
        <v>66</v>
      </c>
      <c r="B24" s="6"/>
      <c r="C24" s="6"/>
      <c r="D24" s="6"/>
      <c r="E24" s="6"/>
      <c r="G24" s="6"/>
      <c r="H24" s="6"/>
      <c r="I24" s="6"/>
      <c r="Q24" s="6"/>
      <c r="R24" s="6"/>
      <c r="U24" s="6"/>
      <c r="V24" s="6"/>
      <c r="W24" s="20"/>
    </row>
    <row r="25" spans="1:23" x14ac:dyDescent="0.25">
      <c r="A25" s="13" t="s">
        <v>67</v>
      </c>
      <c r="B25" s="6"/>
      <c r="C25" s="6"/>
      <c r="D25" s="6"/>
      <c r="E25" s="6"/>
      <c r="F25" s="6"/>
      <c r="G25" s="6"/>
      <c r="H25" s="6"/>
      <c r="I25" s="6"/>
      <c r="J25" s="6"/>
      <c r="K25" s="6"/>
      <c r="L25" s="6"/>
      <c r="Q25" s="6">
        <v>9</v>
      </c>
      <c r="R25" s="6">
        <v>5</v>
      </c>
      <c r="V25" s="6"/>
      <c r="W25" s="20"/>
    </row>
    <row r="26" spans="1:23" x14ac:dyDescent="0.25">
      <c r="A26" s="13" t="s">
        <v>7</v>
      </c>
      <c r="B26" s="6">
        <v>65</v>
      </c>
      <c r="C26" s="6">
        <v>79</v>
      </c>
      <c r="D26" s="6">
        <v>72</v>
      </c>
      <c r="E26" s="6">
        <v>130</v>
      </c>
      <c r="F26" s="6">
        <v>88</v>
      </c>
      <c r="G26" s="6">
        <v>109</v>
      </c>
      <c r="H26" s="6">
        <v>19</v>
      </c>
      <c r="I26" s="6">
        <v>19</v>
      </c>
      <c r="J26" s="6">
        <v>76</v>
      </c>
      <c r="K26" s="6">
        <v>123</v>
      </c>
      <c r="L26" s="6">
        <v>100</v>
      </c>
      <c r="M26" s="6">
        <v>217</v>
      </c>
      <c r="N26" s="6">
        <v>300</v>
      </c>
      <c r="O26" s="6">
        <v>259</v>
      </c>
      <c r="P26" s="6">
        <v>173</v>
      </c>
      <c r="Q26" s="6">
        <v>160</v>
      </c>
      <c r="R26" s="6">
        <v>167</v>
      </c>
      <c r="V26" s="6"/>
      <c r="W26" s="20"/>
    </row>
    <row r="27" spans="1:23" x14ac:dyDescent="0.25">
      <c r="A27" s="13" t="s">
        <v>22</v>
      </c>
      <c r="B27" s="6">
        <v>43</v>
      </c>
      <c r="C27" s="6">
        <v>61</v>
      </c>
      <c r="D27" s="6">
        <v>52</v>
      </c>
      <c r="E27" s="6">
        <v>34</v>
      </c>
      <c r="F27" s="6">
        <v>29</v>
      </c>
      <c r="G27" s="6">
        <v>32</v>
      </c>
      <c r="H27" s="6"/>
      <c r="I27" s="6"/>
      <c r="J27" s="6">
        <v>152</v>
      </c>
      <c r="K27" s="6">
        <v>68</v>
      </c>
      <c r="L27" s="6">
        <v>110</v>
      </c>
      <c r="M27" s="6">
        <v>75</v>
      </c>
      <c r="N27" s="6">
        <v>94</v>
      </c>
      <c r="O27" s="6">
        <v>85</v>
      </c>
      <c r="P27" s="6">
        <v>45</v>
      </c>
      <c r="Q27" s="6">
        <v>186</v>
      </c>
      <c r="R27" s="6">
        <v>116</v>
      </c>
      <c r="U27" s="6"/>
      <c r="V27" s="6"/>
      <c r="W27" s="20"/>
    </row>
    <row r="28" spans="1:23" x14ac:dyDescent="0.25">
      <c r="A28" s="13" t="s">
        <v>8</v>
      </c>
      <c r="B28" s="6"/>
      <c r="C28" s="6"/>
      <c r="D28" s="6"/>
      <c r="E28" s="6">
        <v>4</v>
      </c>
      <c r="F28" s="6">
        <v>9</v>
      </c>
      <c r="G28" s="6">
        <v>7</v>
      </c>
      <c r="H28" s="6"/>
      <c r="I28" s="6"/>
      <c r="J28" s="6"/>
      <c r="K28" s="6">
        <v>94</v>
      </c>
      <c r="L28" s="6">
        <v>47</v>
      </c>
      <c r="M28">
        <v>1</v>
      </c>
      <c r="N28" s="6">
        <v>52</v>
      </c>
      <c r="O28" s="6">
        <v>27</v>
      </c>
      <c r="Q28" s="6">
        <v>10</v>
      </c>
      <c r="R28" s="6">
        <v>5</v>
      </c>
      <c r="U28" s="6"/>
      <c r="V28" s="6"/>
      <c r="W28" s="20"/>
    </row>
    <row r="29" spans="1:23" x14ac:dyDescent="0.25">
      <c r="A29" s="13" t="s">
        <v>39</v>
      </c>
      <c r="B29" s="6"/>
      <c r="C29" s="6"/>
      <c r="D29" s="6"/>
      <c r="E29" s="6"/>
      <c r="F29" s="6"/>
      <c r="G29" s="6"/>
      <c r="H29" s="6"/>
      <c r="I29" s="6"/>
      <c r="J29" s="6"/>
      <c r="K29" s="6"/>
      <c r="L29" s="6"/>
      <c r="M29">
        <v>19</v>
      </c>
      <c r="N29" s="6">
        <v>163</v>
      </c>
      <c r="O29" s="6">
        <v>91</v>
      </c>
      <c r="P29" s="6">
        <v>35</v>
      </c>
      <c r="Q29" s="6">
        <v>102</v>
      </c>
      <c r="R29" s="6">
        <v>69</v>
      </c>
      <c r="U29" s="6"/>
      <c r="V29" s="6"/>
      <c r="W29" s="20"/>
    </row>
    <row r="30" spans="1:23" x14ac:dyDescent="0.25">
      <c r="A30" s="13" t="s">
        <v>44</v>
      </c>
      <c r="B30" s="6"/>
      <c r="C30" s="6">
        <v>3</v>
      </c>
      <c r="D30" s="6">
        <v>2</v>
      </c>
      <c r="E30" s="6"/>
      <c r="F30" s="6"/>
      <c r="G30" s="6"/>
      <c r="H30" s="6"/>
      <c r="I30" s="6"/>
      <c r="J30" s="6"/>
      <c r="K30" s="6"/>
      <c r="L30" s="6"/>
      <c r="M30">
        <v>11</v>
      </c>
      <c r="N30" s="6"/>
      <c r="O30" s="6">
        <v>6</v>
      </c>
      <c r="P30" s="6">
        <v>10</v>
      </c>
      <c r="Q30" s="6">
        <v>67</v>
      </c>
      <c r="R30" s="6">
        <v>39</v>
      </c>
      <c r="U30" s="6"/>
      <c r="V30" s="6"/>
      <c r="W30" s="20"/>
    </row>
    <row r="31" spans="1:23" x14ac:dyDescent="0.25">
      <c r="A31" s="13" t="s">
        <v>37</v>
      </c>
      <c r="B31" s="6">
        <v>1</v>
      </c>
      <c r="C31" s="6"/>
      <c r="D31" s="6">
        <v>1</v>
      </c>
      <c r="E31" s="6"/>
      <c r="F31" s="6"/>
      <c r="G31" s="6"/>
      <c r="H31" s="6"/>
      <c r="I31" s="6"/>
      <c r="J31" s="6">
        <v>2</v>
      </c>
      <c r="K31" s="6">
        <v>1</v>
      </c>
      <c r="L31" s="6">
        <v>2</v>
      </c>
      <c r="N31" s="6"/>
      <c r="P31" s="6">
        <v>1</v>
      </c>
      <c r="Q31" s="6">
        <v>2</v>
      </c>
      <c r="R31" s="6">
        <v>2</v>
      </c>
      <c r="U31" s="6"/>
      <c r="V31" s="6"/>
      <c r="W31" s="20"/>
    </row>
    <row r="32" spans="1:23" x14ac:dyDescent="0.25">
      <c r="A32" s="13" t="s">
        <v>9</v>
      </c>
      <c r="B32" s="6"/>
      <c r="C32" s="6"/>
      <c r="D32" s="6"/>
      <c r="E32" s="6"/>
      <c r="F32" s="6">
        <v>5</v>
      </c>
      <c r="G32" s="6">
        <v>3</v>
      </c>
      <c r="H32" s="6">
        <v>12</v>
      </c>
      <c r="I32" s="16">
        <v>12</v>
      </c>
      <c r="J32" s="6"/>
      <c r="K32" s="6">
        <v>5</v>
      </c>
      <c r="L32" s="6">
        <v>3</v>
      </c>
      <c r="N32" s="6"/>
      <c r="P32" s="6">
        <v>50</v>
      </c>
      <c r="Q32" s="6">
        <v>15</v>
      </c>
      <c r="R32" s="6">
        <v>33</v>
      </c>
      <c r="U32" s="6"/>
      <c r="V32" s="6"/>
      <c r="W32" s="20"/>
    </row>
    <row r="33" spans="1:23" x14ac:dyDescent="0.25">
      <c r="A33" s="13" t="s">
        <v>33</v>
      </c>
      <c r="B33" s="6"/>
      <c r="C33" s="6">
        <v>2</v>
      </c>
      <c r="D33" s="6">
        <v>1</v>
      </c>
      <c r="E33" s="6"/>
      <c r="F33" s="6">
        <v>1</v>
      </c>
      <c r="G33" s="6">
        <v>1</v>
      </c>
      <c r="H33" s="6">
        <v>1</v>
      </c>
      <c r="I33" s="6">
        <v>1</v>
      </c>
      <c r="J33" s="6">
        <v>170</v>
      </c>
      <c r="K33" s="6">
        <v>58</v>
      </c>
      <c r="L33" s="6">
        <v>114</v>
      </c>
      <c r="M33" s="6">
        <v>42</v>
      </c>
      <c r="N33" s="6">
        <v>5</v>
      </c>
      <c r="O33" s="6">
        <v>24</v>
      </c>
      <c r="P33" s="6">
        <v>200</v>
      </c>
      <c r="Q33" s="6">
        <v>87</v>
      </c>
      <c r="R33" s="6">
        <v>144</v>
      </c>
      <c r="U33" s="6"/>
      <c r="V33" s="6"/>
      <c r="W33" s="20"/>
    </row>
    <row r="34" spans="1:23" x14ac:dyDescent="0.25">
      <c r="A34" s="13" t="s">
        <v>10</v>
      </c>
      <c r="B34" s="6">
        <v>342</v>
      </c>
      <c r="C34" s="6">
        <v>404</v>
      </c>
      <c r="D34" s="6">
        <v>373</v>
      </c>
      <c r="E34" s="6">
        <v>420</v>
      </c>
      <c r="F34" s="6">
        <v>713</v>
      </c>
      <c r="G34" s="6">
        <v>567</v>
      </c>
      <c r="H34" s="6">
        <v>69</v>
      </c>
      <c r="I34" s="6">
        <v>69</v>
      </c>
      <c r="J34" s="6"/>
      <c r="K34" s="6">
        <v>194</v>
      </c>
      <c r="L34" s="6">
        <v>97</v>
      </c>
      <c r="M34" s="6">
        <v>1</v>
      </c>
      <c r="N34" s="6">
        <v>15</v>
      </c>
      <c r="O34" s="6">
        <v>8</v>
      </c>
      <c r="Q34" s="6">
        <v>9</v>
      </c>
      <c r="R34" s="6">
        <v>5</v>
      </c>
      <c r="U34" s="6"/>
      <c r="V34" s="6"/>
      <c r="W34" s="20"/>
    </row>
    <row r="35" spans="1:23" x14ac:dyDescent="0.25">
      <c r="A35" s="13" t="s">
        <v>36</v>
      </c>
      <c r="B35" s="6"/>
      <c r="C35" s="6"/>
      <c r="D35" s="6"/>
      <c r="E35" s="6"/>
      <c r="F35" s="6"/>
      <c r="G35" s="6"/>
      <c r="H35" s="6"/>
      <c r="I35" s="6"/>
      <c r="J35" s="6"/>
      <c r="K35" s="6">
        <v>35</v>
      </c>
      <c r="L35" s="6">
        <v>18</v>
      </c>
      <c r="M35" s="6">
        <v>2</v>
      </c>
      <c r="N35" s="6">
        <v>1</v>
      </c>
      <c r="O35" s="6">
        <v>2</v>
      </c>
      <c r="Q35" s="6"/>
      <c r="R35" s="6"/>
      <c r="U35" s="6"/>
      <c r="V35" s="6"/>
      <c r="W35" s="20"/>
    </row>
    <row r="36" spans="1:23" x14ac:dyDescent="0.25">
      <c r="A36" s="13" t="s">
        <v>11</v>
      </c>
      <c r="B36" s="24">
        <v>50</v>
      </c>
      <c r="C36" s="24">
        <v>49</v>
      </c>
      <c r="D36" s="24">
        <v>50</v>
      </c>
      <c r="E36" s="24">
        <v>138</v>
      </c>
      <c r="F36" s="24">
        <v>68</v>
      </c>
      <c r="G36" s="24">
        <v>103</v>
      </c>
      <c r="H36" s="24"/>
      <c r="I36" s="24"/>
      <c r="J36" s="24">
        <v>5</v>
      </c>
      <c r="K36" s="24">
        <v>2</v>
      </c>
      <c r="L36" s="24">
        <v>4</v>
      </c>
      <c r="M36" s="24">
        <v>7</v>
      </c>
      <c r="N36" s="6">
        <v>5</v>
      </c>
      <c r="O36" s="6">
        <v>6</v>
      </c>
      <c r="Q36" s="6"/>
      <c r="R36" s="6"/>
      <c r="U36" s="6"/>
      <c r="V36" s="6"/>
      <c r="W36" s="6"/>
    </row>
    <row r="37" spans="1:23" x14ac:dyDescent="0.25">
      <c r="A37" s="13" t="s">
        <v>12</v>
      </c>
      <c r="B37" s="24"/>
      <c r="C37" s="24"/>
      <c r="D37" s="24"/>
      <c r="E37" s="24">
        <v>9</v>
      </c>
      <c r="F37" s="24">
        <v>55</v>
      </c>
      <c r="G37" s="24">
        <v>32</v>
      </c>
      <c r="H37" s="24"/>
      <c r="I37" s="24"/>
      <c r="J37" s="24">
        <v>2</v>
      </c>
      <c r="K37" s="24">
        <v>19</v>
      </c>
      <c r="L37" s="24">
        <v>11</v>
      </c>
      <c r="M37" s="24">
        <v>2</v>
      </c>
      <c r="N37" s="6">
        <v>21</v>
      </c>
      <c r="O37" s="6">
        <v>12</v>
      </c>
      <c r="Q37" s="6">
        <v>13</v>
      </c>
      <c r="R37" s="6">
        <v>7</v>
      </c>
      <c r="U37" s="6"/>
      <c r="V37" s="6"/>
      <c r="W37" s="6"/>
    </row>
    <row r="38" spans="1:23" x14ac:dyDescent="0.25">
      <c r="A38" s="14" t="s">
        <v>23</v>
      </c>
      <c r="B38" s="39"/>
      <c r="C38" s="19"/>
      <c r="D38" s="19"/>
      <c r="E38" s="19"/>
      <c r="F38" s="19"/>
      <c r="G38" s="19"/>
      <c r="H38" s="19"/>
      <c r="I38" s="19"/>
      <c r="J38" s="19">
        <v>3</v>
      </c>
      <c r="K38" s="19"/>
      <c r="L38" s="19">
        <v>2</v>
      </c>
      <c r="M38" s="19">
        <v>2</v>
      </c>
      <c r="N38" s="19"/>
      <c r="O38" s="19">
        <v>1</v>
      </c>
      <c r="P38" s="19">
        <v>3</v>
      </c>
      <c r="Q38" s="19"/>
      <c r="R38" s="6">
        <v>2</v>
      </c>
      <c r="S38" s="1"/>
      <c r="U38" s="6"/>
      <c r="V38" s="6"/>
      <c r="W38" s="6"/>
    </row>
    <row r="39" spans="1:23" x14ac:dyDescent="0.25">
      <c r="A39" s="25" t="s">
        <v>31</v>
      </c>
      <c r="B39" s="6">
        <v>501</v>
      </c>
      <c r="C39" s="6">
        <v>648</v>
      </c>
      <c r="D39" s="6">
        <v>575</v>
      </c>
      <c r="E39" s="6">
        <v>777</v>
      </c>
      <c r="F39" s="6">
        <v>1003</v>
      </c>
      <c r="G39" s="6">
        <v>890</v>
      </c>
      <c r="H39" s="6">
        <v>136</v>
      </c>
      <c r="I39" s="6">
        <v>136</v>
      </c>
      <c r="J39" s="6">
        <v>410</v>
      </c>
      <c r="K39" s="6">
        <v>714</v>
      </c>
      <c r="L39" s="6">
        <v>562</v>
      </c>
      <c r="M39" s="6">
        <v>379</v>
      </c>
      <c r="N39" s="6">
        <v>656</v>
      </c>
      <c r="O39" s="6">
        <v>518</v>
      </c>
      <c r="P39" s="6">
        <v>517</v>
      </c>
      <c r="Q39" s="6">
        <v>692</v>
      </c>
      <c r="R39" s="41">
        <v>605</v>
      </c>
      <c r="S39" s="6"/>
    </row>
    <row r="40" spans="1:23" x14ac:dyDescent="0.25">
      <c r="B40" s="20"/>
      <c r="C40" s="20"/>
      <c r="E40" s="20"/>
      <c r="F40" s="20"/>
      <c r="G40" s="20"/>
      <c r="H40" s="20"/>
      <c r="L40" s="20"/>
      <c r="O40" s="20"/>
      <c r="R40" s="6"/>
    </row>
    <row r="41" spans="1:23" x14ac:dyDescent="0.25">
      <c r="O41" s="20"/>
    </row>
    <row r="42" spans="1:23" x14ac:dyDescent="0.25">
      <c r="A42" s="1" t="s">
        <v>101</v>
      </c>
    </row>
    <row r="43" spans="1:23" x14ac:dyDescent="0.25">
      <c r="A43" s="1"/>
    </row>
    <row r="45" spans="1:23" x14ac:dyDescent="0.25">
      <c r="D45" s="1" t="s">
        <v>95</v>
      </c>
      <c r="E45" s="1" t="s">
        <v>97</v>
      </c>
      <c r="F45" s="1" t="s">
        <v>99</v>
      </c>
      <c r="G45" s="1" t="s">
        <v>268</v>
      </c>
      <c r="I45" s="1" t="s">
        <v>92</v>
      </c>
      <c r="K45" s="1"/>
      <c r="L45" s="1"/>
      <c r="N45" s="1"/>
      <c r="O45" s="1"/>
      <c r="Q45" s="1"/>
    </row>
    <row r="46" spans="1:23" x14ac:dyDescent="0.25">
      <c r="A46" s="18" t="s">
        <v>54</v>
      </c>
      <c r="B46" s="158" t="s">
        <v>1</v>
      </c>
      <c r="C46" s="23" t="s">
        <v>32</v>
      </c>
      <c r="D46" s="23" t="s">
        <v>58</v>
      </c>
      <c r="E46" s="23" t="s">
        <v>96</v>
      </c>
      <c r="F46" s="23" t="s">
        <v>98</v>
      </c>
      <c r="G46" s="23" t="s">
        <v>100</v>
      </c>
      <c r="H46" s="15" t="s">
        <v>31</v>
      </c>
    </row>
    <row r="47" spans="1:23" x14ac:dyDescent="0.25">
      <c r="A47" s="13" t="s">
        <v>56</v>
      </c>
      <c r="H47" s="4"/>
    </row>
    <row r="48" spans="1:23" x14ac:dyDescent="0.25">
      <c r="A48" s="13" t="s">
        <v>482</v>
      </c>
      <c r="H48" s="4"/>
    </row>
    <row r="49" spans="1:8" x14ac:dyDescent="0.25">
      <c r="A49" s="13" t="s">
        <v>6</v>
      </c>
      <c r="B49" s="6">
        <v>25</v>
      </c>
      <c r="C49" s="6">
        <v>39</v>
      </c>
      <c r="D49" s="6">
        <v>32</v>
      </c>
      <c r="E49" s="6">
        <v>8</v>
      </c>
      <c r="F49" s="6"/>
      <c r="G49" s="6">
        <v>7</v>
      </c>
      <c r="H49" s="6">
        <f>SUM(B49:G49)</f>
        <v>111</v>
      </c>
    </row>
    <row r="50" spans="1:8" x14ac:dyDescent="0.25">
      <c r="A50" s="13" t="s">
        <v>46</v>
      </c>
      <c r="B50" s="6"/>
      <c r="C50" s="6"/>
      <c r="D50" s="6">
        <v>3</v>
      </c>
      <c r="E50" s="6">
        <v>50</v>
      </c>
      <c r="F50" s="6"/>
      <c r="G50" s="6">
        <v>9</v>
      </c>
      <c r="H50" s="6">
        <f t="shared" ref="H50:H68" si="0">SUM(B50:G50)</f>
        <v>62</v>
      </c>
    </row>
    <row r="51" spans="1:8" x14ac:dyDescent="0.25">
      <c r="A51" s="13" t="s">
        <v>244</v>
      </c>
      <c r="B51" s="6"/>
      <c r="C51" s="6"/>
      <c r="D51" s="6"/>
      <c r="E51" s="6"/>
      <c r="F51" s="6"/>
      <c r="G51" s="6"/>
      <c r="H51" s="6"/>
    </row>
    <row r="52" spans="1:8" x14ac:dyDescent="0.25">
      <c r="A52" s="13" t="s">
        <v>77</v>
      </c>
      <c r="B52" s="6"/>
      <c r="C52" s="6"/>
      <c r="D52" s="6"/>
      <c r="E52" s="6"/>
      <c r="F52" s="6"/>
      <c r="G52" s="6"/>
      <c r="H52" s="6"/>
    </row>
    <row r="53" spans="1:8" x14ac:dyDescent="0.25">
      <c r="A53" s="13" t="s">
        <v>66</v>
      </c>
      <c r="B53" s="6"/>
      <c r="C53" s="6"/>
      <c r="D53" s="6"/>
      <c r="E53" s="6"/>
      <c r="F53" s="6"/>
      <c r="G53" s="6"/>
      <c r="H53" s="6">
        <f t="shared" si="0"/>
        <v>0</v>
      </c>
    </row>
    <row r="54" spans="1:8" x14ac:dyDescent="0.25">
      <c r="A54" s="13" t="s">
        <v>67</v>
      </c>
      <c r="B54" s="6"/>
      <c r="C54" s="6"/>
      <c r="D54" s="6"/>
      <c r="E54" s="6"/>
      <c r="F54" s="6"/>
      <c r="G54" s="6">
        <v>5</v>
      </c>
      <c r="H54" s="6">
        <f t="shared" si="0"/>
        <v>5</v>
      </c>
    </row>
    <row r="55" spans="1:8" x14ac:dyDescent="0.25">
      <c r="A55" s="13" t="s">
        <v>7</v>
      </c>
      <c r="B55" s="6">
        <v>72</v>
      </c>
      <c r="C55" s="6">
        <v>109</v>
      </c>
      <c r="D55" s="6">
        <v>19</v>
      </c>
      <c r="E55" s="6">
        <v>100</v>
      </c>
      <c r="F55" s="6">
        <v>259</v>
      </c>
      <c r="G55" s="6">
        <v>167</v>
      </c>
      <c r="H55" s="6">
        <f t="shared" si="0"/>
        <v>726</v>
      </c>
    </row>
    <row r="56" spans="1:8" x14ac:dyDescent="0.25">
      <c r="A56" s="13" t="s">
        <v>22</v>
      </c>
      <c r="B56" s="6">
        <v>52</v>
      </c>
      <c r="C56" s="6">
        <v>32</v>
      </c>
      <c r="D56" s="6"/>
      <c r="E56" s="6">
        <v>110</v>
      </c>
      <c r="F56" s="6">
        <v>85</v>
      </c>
      <c r="G56" s="6">
        <v>116</v>
      </c>
      <c r="H56" s="6">
        <f t="shared" si="0"/>
        <v>395</v>
      </c>
    </row>
    <row r="57" spans="1:8" x14ac:dyDescent="0.25">
      <c r="A57" s="13" t="s">
        <v>8</v>
      </c>
      <c r="B57" s="6"/>
      <c r="C57" s="6">
        <v>7</v>
      </c>
      <c r="D57" s="6"/>
      <c r="E57" s="6">
        <v>47</v>
      </c>
      <c r="F57" s="6">
        <v>27</v>
      </c>
      <c r="G57" s="6">
        <v>5</v>
      </c>
      <c r="H57" s="6">
        <f t="shared" si="0"/>
        <v>86</v>
      </c>
    </row>
    <row r="58" spans="1:8" x14ac:dyDescent="0.25">
      <c r="A58" s="13" t="s">
        <v>39</v>
      </c>
      <c r="B58" s="6"/>
      <c r="C58" s="6"/>
      <c r="D58" s="6"/>
      <c r="E58" s="6"/>
      <c r="F58" s="6">
        <v>91</v>
      </c>
      <c r="G58" s="6">
        <v>69</v>
      </c>
      <c r="H58" s="6">
        <f t="shared" si="0"/>
        <v>160</v>
      </c>
    </row>
    <row r="59" spans="1:8" x14ac:dyDescent="0.25">
      <c r="A59" s="13" t="s">
        <v>44</v>
      </c>
      <c r="B59" s="6">
        <v>2</v>
      </c>
      <c r="C59" s="6"/>
      <c r="D59" s="6"/>
      <c r="E59" s="6"/>
      <c r="F59" s="6">
        <v>6</v>
      </c>
      <c r="G59" s="6">
        <v>39</v>
      </c>
      <c r="H59" s="6">
        <f t="shared" si="0"/>
        <v>47</v>
      </c>
    </row>
    <row r="60" spans="1:8" x14ac:dyDescent="0.25">
      <c r="A60" s="13" t="s">
        <v>37</v>
      </c>
      <c r="B60" s="6">
        <v>1</v>
      </c>
      <c r="C60" s="6"/>
      <c r="D60" s="6"/>
      <c r="E60" s="6">
        <v>2</v>
      </c>
      <c r="F60" s="6"/>
      <c r="G60" s="6">
        <v>2</v>
      </c>
      <c r="H60" s="6">
        <f t="shared" si="0"/>
        <v>5</v>
      </c>
    </row>
    <row r="61" spans="1:8" x14ac:dyDescent="0.25">
      <c r="A61" s="13" t="s">
        <v>9</v>
      </c>
      <c r="B61" s="6"/>
      <c r="C61" s="6">
        <v>3</v>
      </c>
      <c r="D61" s="6">
        <v>12</v>
      </c>
      <c r="E61" s="6">
        <v>3</v>
      </c>
      <c r="F61" s="6"/>
      <c r="G61" s="6">
        <v>33</v>
      </c>
      <c r="H61" s="6">
        <f t="shared" si="0"/>
        <v>51</v>
      </c>
    </row>
    <row r="62" spans="1:8" x14ac:dyDescent="0.25">
      <c r="A62" s="13" t="s">
        <v>33</v>
      </c>
      <c r="B62" s="6">
        <v>1</v>
      </c>
      <c r="C62" s="6">
        <v>1</v>
      </c>
      <c r="D62" s="6">
        <v>1</v>
      </c>
      <c r="E62" s="6">
        <v>114</v>
      </c>
      <c r="F62" s="6">
        <v>24</v>
      </c>
      <c r="G62" s="6">
        <v>144</v>
      </c>
      <c r="H62" s="6">
        <f t="shared" si="0"/>
        <v>285</v>
      </c>
    </row>
    <row r="63" spans="1:8" x14ac:dyDescent="0.25">
      <c r="A63" s="13" t="s">
        <v>10</v>
      </c>
      <c r="B63" s="6">
        <v>373</v>
      </c>
      <c r="C63" s="6">
        <v>567</v>
      </c>
      <c r="D63" s="6">
        <v>69</v>
      </c>
      <c r="E63" s="6">
        <v>97</v>
      </c>
      <c r="F63" s="6">
        <v>8</v>
      </c>
      <c r="G63" s="6">
        <v>5</v>
      </c>
      <c r="H63" s="6">
        <f t="shared" si="0"/>
        <v>1119</v>
      </c>
    </row>
    <row r="64" spans="1:8" x14ac:dyDescent="0.25">
      <c r="A64" s="13" t="s">
        <v>36</v>
      </c>
      <c r="B64" s="6"/>
      <c r="C64" s="6"/>
      <c r="D64" s="6"/>
      <c r="E64" s="6">
        <v>18</v>
      </c>
      <c r="F64" s="6">
        <v>2</v>
      </c>
      <c r="G64" s="6"/>
      <c r="H64" s="6">
        <f t="shared" si="0"/>
        <v>20</v>
      </c>
    </row>
    <row r="65" spans="1:8" x14ac:dyDescent="0.25">
      <c r="A65" s="13" t="s">
        <v>11</v>
      </c>
      <c r="B65" s="6">
        <v>50</v>
      </c>
      <c r="C65" s="6">
        <v>103</v>
      </c>
      <c r="D65" s="6"/>
      <c r="E65" s="6">
        <v>4</v>
      </c>
      <c r="F65" s="6">
        <v>6</v>
      </c>
      <c r="G65" s="6"/>
      <c r="H65" s="6">
        <f t="shared" si="0"/>
        <v>163</v>
      </c>
    </row>
    <row r="66" spans="1:8" x14ac:dyDescent="0.25">
      <c r="A66" s="13" t="s">
        <v>12</v>
      </c>
      <c r="B66" s="6"/>
      <c r="C66" s="6">
        <v>32</v>
      </c>
      <c r="D66" s="6"/>
      <c r="E66" s="6">
        <v>11</v>
      </c>
      <c r="F66" s="6">
        <v>12</v>
      </c>
      <c r="G66" s="6">
        <v>7</v>
      </c>
      <c r="H66" s="6">
        <f t="shared" si="0"/>
        <v>62</v>
      </c>
    </row>
    <row r="67" spans="1:8" x14ac:dyDescent="0.25">
      <c r="A67" s="13" t="s">
        <v>23</v>
      </c>
      <c r="B67" s="6"/>
      <c r="C67" s="6"/>
      <c r="D67" s="6"/>
      <c r="E67" s="6">
        <v>2</v>
      </c>
      <c r="F67" s="6">
        <v>1</v>
      </c>
      <c r="G67" s="6">
        <v>2</v>
      </c>
      <c r="H67" s="6">
        <f t="shared" si="0"/>
        <v>5</v>
      </c>
    </row>
    <row r="68" spans="1:8" x14ac:dyDescent="0.25">
      <c r="A68" s="42" t="s">
        <v>31</v>
      </c>
      <c r="B68" s="41">
        <v>575</v>
      </c>
      <c r="C68" s="41">
        <v>890</v>
      </c>
      <c r="D68" s="41">
        <v>136</v>
      </c>
      <c r="E68" s="41">
        <v>562</v>
      </c>
      <c r="F68" s="41">
        <v>518</v>
      </c>
      <c r="G68" s="41">
        <v>605</v>
      </c>
      <c r="H68" s="41">
        <f t="shared" si="0"/>
        <v>3286</v>
      </c>
    </row>
    <row r="72" spans="1:8" x14ac:dyDescent="0.25">
      <c r="A72" s="1" t="s">
        <v>485</v>
      </c>
    </row>
    <row r="73" spans="1:8" x14ac:dyDescent="0.25">
      <c r="A73" t="s">
        <v>486</v>
      </c>
    </row>
    <row r="76" spans="1:8" x14ac:dyDescent="0.25">
      <c r="D76" s="1" t="s">
        <v>95</v>
      </c>
      <c r="E76" s="1" t="s">
        <v>97</v>
      </c>
      <c r="F76" s="1" t="s">
        <v>99</v>
      </c>
      <c r="G76" s="1" t="s">
        <v>268</v>
      </c>
    </row>
    <row r="77" spans="1:8" x14ac:dyDescent="0.25">
      <c r="A77" s="18" t="s">
        <v>54</v>
      </c>
      <c r="B77" s="23" t="s">
        <v>1</v>
      </c>
      <c r="C77" s="23" t="s">
        <v>32</v>
      </c>
      <c r="D77" s="23" t="s">
        <v>58</v>
      </c>
      <c r="E77" s="23" t="s">
        <v>96</v>
      </c>
      <c r="F77" s="23" t="s">
        <v>98</v>
      </c>
      <c r="G77" s="23" t="s">
        <v>100</v>
      </c>
      <c r="H77" s="15" t="s">
        <v>31</v>
      </c>
    </row>
    <row r="78" spans="1:8" x14ac:dyDescent="0.25">
      <c r="A78" s="13" t="s">
        <v>6</v>
      </c>
      <c r="B78" s="6">
        <v>25</v>
      </c>
      <c r="C78" s="6">
        <v>39</v>
      </c>
      <c r="D78" s="6">
        <v>32</v>
      </c>
      <c r="E78" s="6">
        <v>8</v>
      </c>
      <c r="F78" s="6"/>
      <c r="G78" s="6"/>
      <c r="H78" s="6">
        <f t="shared" ref="H78:H95" si="1">SUM(B78:F78)</f>
        <v>104</v>
      </c>
    </row>
    <row r="79" spans="1:8" x14ac:dyDescent="0.25">
      <c r="A79" s="13" t="s">
        <v>46</v>
      </c>
      <c r="B79" s="6"/>
      <c r="C79" s="6"/>
      <c r="D79" s="6">
        <v>3</v>
      </c>
      <c r="E79" s="6">
        <v>50</v>
      </c>
      <c r="F79" s="6"/>
      <c r="G79" s="6"/>
      <c r="H79" s="6">
        <f t="shared" si="1"/>
        <v>53</v>
      </c>
    </row>
    <row r="80" spans="1:8" x14ac:dyDescent="0.25">
      <c r="A80" s="13" t="s">
        <v>66</v>
      </c>
      <c r="B80" s="6"/>
      <c r="C80" s="6"/>
      <c r="D80" s="6"/>
      <c r="E80" s="6"/>
      <c r="F80" s="6"/>
      <c r="G80" s="6"/>
      <c r="H80" s="6">
        <f t="shared" si="1"/>
        <v>0</v>
      </c>
    </row>
    <row r="81" spans="1:8" x14ac:dyDescent="0.25">
      <c r="A81" s="13" t="s">
        <v>67</v>
      </c>
      <c r="B81" s="6"/>
      <c r="C81" s="6"/>
      <c r="D81" s="6"/>
      <c r="E81" s="6"/>
      <c r="F81" s="6"/>
      <c r="G81" s="6"/>
      <c r="H81" s="6">
        <f t="shared" si="1"/>
        <v>0</v>
      </c>
    </row>
    <row r="82" spans="1:8" x14ac:dyDescent="0.25">
      <c r="A82" s="13" t="s">
        <v>7</v>
      </c>
      <c r="B82" s="6">
        <v>72</v>
      </c>
      <c r="C82" s="6">
        <v>109</v>
      </c>
      <c r="D82" s="6">
        <v>19</v>
      </c>
      <c r="E82" s="6">
        <v>100</v>
      </c>
      <c r="F82" s="6">
        <v>259</v>
      </c>
      <c r="G82" s="6"/>
      <c r="H82" s="6">
        <f t="shared" si="1"/>
        <v>559</v>
      </c>
    </row>
    <row r="83" spans="1:8" x14ac:dyDescent="0.25">
      <c r="A83" s="13" t="s">
        <v>22</v>
      </c>
      <c r="B83" s="6">
        <v>52</v>
      </c>
      <c r="C83" s="6">
        <v>32</v>
      </c>
      <c r="D83" s="6"/>
      <c r="E83" s="6">
        <v>110</v>
      </c>
      <c r="F83" s="6">
        <v>85</v>
      </c>
      <c r="G83" s="6"/>
      <c r="H83" s="6">
        <f t="shared" si="1"/>
        <v>279</v>
      </c>
    </row>
    <row r="84" spans="1:8" x14ac:dyDescent="0.25">
      <c r="A84" s="13" t="s">
        <v>8</v>
      </c>
      <c r="B84" s="6"/>
      <c r="C84" s="6">
        <v>7</v>
      </c>
      <c r="D84" s="6"/>
      <c r="E84" s="6">
        <v>47</v>
      </c>
      <c r="F84" s="6">
        <v>27</v>
      </c>
      <c r="G84" s="6"/>
      <c r="H84" s="6">
        <f t="shared" si="1"/>
        <v>81</v>
      </c>
    </row>
    <row r="85" spans="1:8" x14ac:dyDescent="0.25">
      <c r="A85" s="13" t="s">
        <v>39</v>
      </c>
      <c r="B85" s="6"/>
      <c r="C85" s="6"/>
      <c r="D85" s="6"/>
      <c r="E85" s="6"/>
      <c r="F85" s="6">
        <v>91</v>
      </c>
      <c r="G85" s="6"/>
      <c r="H85" s="6">
        <f t="shared" si="1"/>
        <v>91</v>
      </c>
    </row>
    <row r="86" spans="1:8" x14ac:dyDescent="0.25">
      <c r="A86" s="13" t="s">
        <v>44</v>
      </c>
      <c r="B86" s="6">
        <v>2</v>
      </c>
      <c r="C86" s="6"/>
      <c r="D86" s="6"/>
      <c r="E86" s="6"/>
      <c r="F86" s="6">
        <v>6</v>
      </c>
      <c r="G86" s="6"/>
      <c r="H86" s="6">
        <f t="shared" si="1"/>
        <v>8</v>
      </c>
    </row>
    <row r="87" spans="1:8" x14ac:dyDescent="0.25">
      <c r="A87" s="13" t="s">
        <v>37</v>
      </c>
      <c r="B87" s="6">
        <v>1</v>
      </c>
      <c r="C87" s="6"/>
      <c r="D87" s="6"/>
      <c r="E87" s="6">
        <v>2</v>
      </c>
      <c r="F87" s="6"/>
      <c r="G87" s="6"/>
      <c r="H87" s="6">
        <f t="shared" si="1"/>
        <v>3</v>
      </c>
    </row>
    <row r="88" spans="1:8" x14ac:dyDescent="0.25">
      <c r="A88" s="13" t="s">
        <v>9</v>
      </c>
      <c r="B88" s="6"/>
      <c r="C88" s="6">
        <v>3</v>
      </c>
      <c r="D88" s="6">
        <v>12</v>
      </c>
      <c r="E88" s="6">
        <v>3</v>
      </c>
      <c r="F88" s="6"/>
      <c r="G88" s="6"/>
      <c r="H88" s="6">
        <f t="shared" si="1"/>
        <v>18</v>
      </c>
    </row>
    <row r="89" spans="1:8" x14ac:dyDescent="0.25">
      <c r="A89" s="13" t="s">
        <v>33</v>
      </c>
      <c r="B89" s="6">
        <v>1</v>
      </c>
      <c r="C89" s="6">
        <v>1</v>
      </c>
      <c r="D89" s="6">
        <v>1</v>
      </c>
      <c r="E89" s="6">
        <v>114</v>
      </c>
      <c r="F89" s="6">
        <v>24</v>
      </c>
      <c r="G89" s="6"/>
      <c r="H89" s="6">
        <f t="shared" si="1"/>
        <v>141</v>
      </c>
    </row>
    <row r="90" spans="1:8" x14ac:dyDescent="0.25">
      <c r="A90" s="13" t="s">
        <v>10</v>
      </c>
      <c r="B90" s="6">
        <v>373</v>
      </c>
      <c r="C90" s="6">
        <v>567</v>
      </c>
      <c r="D90" s="6">
        <v>69</v>
      </c>
      <c r="E90" s="6">
        <v>97</v>
      </c>
      <c r="F90" s="6">
        <v>8</v>
      </c>
      <c r="G90" s="6"/>
      <c r="H90" s="6">
        <f t="shared" si="1"/>
        <v>1114</v>
      </c>
    </row>
    <row r="91" spans="1:8" x14ac:dyDescent="0.25">
      <c r="A91" s="13" t="s">
        <v>36</v>
      </c>
      <c r="B91" s="6"/>
      <c r="C91" s="6"/>
      <c r="D91" s="6"/>
      <c r="E91" s="6">
        <v>18</v>
      </c>
      <c r="F91" s="6">
        <v>2</v>
      </c>
      <c r="G91" s="6"/>
      <c r="H91" s="6">
        <f t="shared" si="1"/>
        <v>20</v>
      </c>
    </row>
    <row r="92" spans="1:8" x14ac:dyDescent="0.25">
      <c r="A92" s="13" t="s">
        <v>11</v>
      </c>
      <c r="B92" s="6">
        <v>50</v>
      </c>
      <c r="C92" s="6">
        <v>103</v>
      </c>
      <c r="D92" s="6"/>
      <c r="E92" s="6">
        <v>4</v>
      </c>
      <c r="F92" s="6">
        <v>6</v>
      </c>
      <c r="G92" s="6"/>
      <c r="H92" s="6">
        <f t="shared" si="1"/>
        <v>163</v>
      </c>
    </row>
    <row r="93" spans="1:8" x14ac:dyDescent="0.25">
      <c r="A93" s="13" t="s">
        <v>12</v>
      </c>
      <c r="B93" s="6"/>
      <c r="C93" s="6">
        <v>32</v>
      </c>
      <c r="D93" s="6"/>
      <c r="E93" s="6">
        <v>11</v>
      </c>
      <c r="F93" s="6">
        <v>12</v>
      </c>
      <c r="G93" s="6"/>
      <c r="H93" s="6">
        <f t="shared" si="1"/>
        <v>55</v>
      </c>
    </row>
    <row r="94" spans="1:8" x14ac:dyDescent="0.25">
      <c r="A94" s="13" t="s">
        <v>23</v>
      </c>
      <c r="B94" s="6"/>
      <c r="C94" s="6"/>
      <c r="D94" s="6"/>
      <c r="E94" s="6">
        <v>2</v>
      </c>
      <c r="F94" s="6">
        <v>1</v>
      </c>
      <c r="G94" s="6"/>
      <c r="H94" s="6">
        <f t="shared" si="1"/>
        <v>3</v>
      </c>
    </row>
    <row r="95" spans="1:8" x14ac:dyDescent="0.25">
      <c r="A95" s="42" t="s">
        <v>31</v>
      </c>
      <c r="B95" s="41">
        <v>575</v>
      </c>
      <c r="C95" s="41">
        <v>890</v>
      </c>
      <c r="D95" s="41">
        <v>136</v>
      </c>
      <c r="E95" s="41">
        <v>562</v>
      </c>
      <c r="F95" s="41">
        <v>518</v>
      </c>
      <c r="G95" s="41">
        <v>0</v>
      </c>
      <c r="H95" s="41">
        <f t="shared" si="1"/>
        <v>2681</v>
      </c>
    </row>
    <row r="96" spans="1:8" x14ac:dyDescent="0.25">
      <c r="B96" s="6"/>
      <c r="C96" s="6"/>
      <c r="D96" s="6"/>
      <c r="E96" s="6"/>
      <c r="F96" s="6"/>
      <c r="G96" s="6"/>
      <c r="H96" s="6"/>
    </row>
  </sheetData>
  <pageMargins left="0.7" right="0.7" top="0.75" bottom="0.75" header="0.3" footer="0.3"/>
  <pageSetup paperSize="121"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1BCD-C6D5-4A7A-AA48-1108046E02D8}">
  <dimension ref="A2:M279"/>
  <sheetViews>
    <sheetView topLeftCell="A4" zoomScale="131" zoomScaleNormal="131" workbookViewId="0">
      <selection activeCell="A10" sqref="A10"/>
    </sheetView>
  </sheetViews>
  <sheetFormatPr defaultRowHeight="15" x14ac:dyDescent="0.25"/>
  <cols>
    <col min="1" max="1" width="30.7109375" customWidth="1"/>
  </cols>
  <sheetData>
    <row r="2" spans="1:9" x14ac:dyDescent="0.25">
      <c r="A2" s="1" t="s">
        <v>329</v>
      </c>
    </row>
    <row r="3" spans="1:9" x14ac:dyDescent="0.25">
      <c r="A3" s="1"/>
    </row>
    <row r="4" spans="1:9" x14ac:dyDescent="0.25">
      <c r="A4" s="2" t="s">
        <v>330</v>
      </c>
    </row>
    <row r="5" spans="1:9" x14ac:dyDescent="0.25">
      <c r="A5" t="s">
        <v>331</v>
      </c>
    </row>
    <row r="6" spans="1:9" x14ac:dyDescent="0.25">
      <c r="A6" t="s">
        <v>273</v>
      </c>
    </row>
    <row r="7" spans="1:9" x14ac:dyDescent="0.25">
      <c r="A7" s="3" t="s">
        <v>332</v>
      </c>
    </row>
    <row r="8" spans="1:9" x14ac:dyDescent="0.25">
      <c r="A8" t="s">
        <v>333</v>
      </c>
    </row>
    <row r="10" spans="1:9" x14ac:dyDescent="0.25">
      <c r="A10" t="s">
        <v>517</v>
      </c>
    </row>
    <row r="12" spans="1:9" x14ac:dyDescent="0.25">
      <c r="A12" s="1" t="s">
        <v>1</v>
      </c>
      <c r="B12" s="4" t="s">
        <v>27</v>
      </c>
      <c r="C12" s="4" t="s">
        <v>28</v>
      </c>
      <c r="D12" s="4" t="s">
        <v>31</v>
      </c>
      <c r="E12" s="4"/>
      <c r="F12" s="4" t="s">
        <v>31</v>
      </c>
    </row>
    <row r="13" spans="1:9" x14ac:dyDescent="0.25">
      <c r="A13" t="s">
        <v>79</v>
      </c>
      <c r="B13" s="4" t="s">
        <v>65</v>
      </c>
      <c r="C13" s="4" t="s">
        <v>65</v>
      </c>
      <c r="D13" s="4" t="s">
        <v>65</v>
      </c>
      <c r="E13" s="4"/>
      <c r="F13" s="4" t="s">
        <v>82</v>
      </c>
    </row>
    <row r="14" spans="1:9" ht="15.75" x14ac:dyDescent="0.25">
      <c r="A14" t="s">
        <v>2</v>
      </c>
      <c r="B14" s="109">
        <v>0.4236111111111111</v>
      </c>
      <c r="C14" s="109">
        <v>0.52500000000000002</v>
      </c>
      <c r="D14" s="109"/>
      <c r="F14" s="103">
        <v>0.42430555555555555</v>
      </c>
      <c r="H14" s="32"/>
      <c r="I14" s="32"/>
    </row>
    <row r="15" spans="1:9" ht="15.75" x14ac:dyDescent="0.25">
      <c r="A15" t="s">
        <v>3</v>
      </c>
      <c r="B15" s="63" t="s">
        <v>289</v>
      </c>
      <c r="C15" s="63" t="s">
        <v>334</v>
      </c>
      <c r="D15" s="63" t="s">
        <v>335</v>
      </c>
      <c r="F15" s="63" t="s">
        <v>336</v>
      </c>
      <c r="H15" s="32"/>
      <c r="I15" s="32"/>
    </row>
    <row r="16" spans="1:9" ht="15.75" x14ac:dyDescent="0.25">
      <c r="A16" t="s">
        <v>4</v>
      </c>
      <c r="B16" s="26">
        <v>6.8</v>
      </c>
      <c r="C16" s="26">
        <v>6.3</v>
      </c>
      <c r="D16" s="26">
        <v>13.1</v>
      </c>
      <c r="E16" s="5"/>
      <c r="F16" s="26">
        <v>12.8</v>
      </c>
      <c r="H16" s="32"/>
      <c r="I16" s="32"/>
    </row>
    <row r="17" spans="1:13" ht="15.75" x14ac:dyDescent="0.25">
      <c r="A17" t="s">
        <v>73</v>
      </c>
      <c r="B17" s="7">
        <v>3</v>
      </c>
      <c r="C17" s="7">
        <v>3</v>
      </c>
      <c r="D17" s="7"/>
      <c r="E17" s="6"/>
      <c r="H17" s="32"/>
      <c r="I17" s="32"/>
    </row>
    <row r="18" spans="1:13" ht="15.75" x14ac:dyDescent="0.25">
      <c r="H18" s="4" t="s">
        <v>47</v>
      </c>
      <c r="I18" s="32"/>
    </row>
    <row r="19" spans="1:13" x14ac:dyDescent="0.25">
      <c r="A19" s="1" t="s">
        <v>5</v>
      </c>
      <c r="J19" s="1"/>
    </row>
    <row r="20" spans="1:13" ht="15.75" x14ac:dyDescent="0.25">
      <c r="A20" t="s">
        <v>6</v>
      </c>
      <c r="B20" s="6"/>
      <c r="C20" s="6"/>
      <c r="D20" s="6">
        <f>SUM(B20:C20)</f>
        <v>0</v>
      </c>
      <c r="E20" s="6"/>
      <c r="F20">
        <v>50</v>
      </c>
      <c r="H20" s="110">
        <f>SUM(D20:F20)/2</f>
        <v>25</v>
      </c>
      <c r="I20" s="32"/>
      <c r="J20" s="5"/>
      <c r="K20" s="6"/>
      <c r="L20" s="6"/>
      <c r="M20" s="6"/>
    </row>
    <row r="21" spans="1:13" ht="15.75" x14ac:dyDescent="0.25">
      <c r="A21" t="s">
        <v>7</v>
      </c>
      <c r="B21" s="6">
        <v>31</v>
      </c>
      <c r="C21" s="6">
        <v>34</v>
      </c>
      <c r="D21" s="6">
        <f>SUM(B21:C21)</f>
        <v>65</v>
      </c>
      <c r="E21" s="6"/>
      <c r="F21">
        <v>79</v>
      </c>
      <c r="H21" s="110">
        <f t="shared" ref="H21:H42" si="0">SUM(D21:F21)/2</f>
        <v>72</v>
      </c>
      <c r="I21" s="32"/>
      <c r="J21" s="5"/>
      <c r="K21" s="6"/>
      <c r="L21" s="6"/>
      <c r="M21" s="6"/>
    </row>
    <row r="22" spans="1:13" ht="15.75" x14ac:dyDescent="0.25">
      <c r="A22" t="s">
        <v>22</v>
      </c>
      <c r="B22" s="6">
        <v>38</v>
      </c>
      <c r="C22">
        <v>5</v>
      </c>
      <c r="D22">
        <f t="shared" ref="D22:D43" si="1">SUM(B22:C22)</f>
        <v>43</v>
      </c>
      <c r="F22">
        <v>61</v>
      </c>
      <c r="H22" s="110">
        <f t="shared" si="0"/>
        <v>52</v>
      </c>
      <c r="I22" s="32"/>
      <c r="J22" s="5"/>
      <c r="K22" s="6"/>
      <c r="L22" s="6"/>
      <c r="M22" s="6"/>
    </row>
    <row r="23" spans="1:13" ht="15.75" x14ac:dyDescent="0.25">
      <c r="A23" t="s">
        <v>44</v>
      </c>
      <c r="B23" s="6"/>
      <c r="F23">
        <v>3</v>
      </c>
      <c r="H23" s="110">
        <f t="shared" si="0"/>
        <v>1.5</v>
      </c>
      <c r="I23" s="32"/>
      <c r="J23" s="5"/>
      <c r="K23" s="6"/>
      <c r="L23" s="6"/>
      <c r="M23" s="6"/>
    </row>
    <row r="24" spans="1:13" ht="15.75" x14ac:dyDescent="0.25">
      <c r="A24" t="s">
        <v>37</v>
      </c>
      <c r="B24" s="6">
        <v>1</v>
      </c>
      <c r="D24">
        <f t="shared" si="1"/>
        <v>1</v>
      </c>
      <c r="H24" s="110">
        <f t="shared" si="0"/>
        <v>0.5</v>
      </c>
      <c r="I24" s="32"/>
      <c r="J24" s="5"/>
      <c r="K24" s="6"/>
      <c r="L24" s="6"/>
      <c r="M24" s="6"/>
    </row>
    <row r="25" spans="1:13" ht="15.75" x14ac:dyDescent="0.25">
      <c r="A25" t="s">
        <v>33</v>
      </c>
      <c r="B25" s="6"/>
      <c r="F25">
        <v>2</v>
      </c>
      <c r="H25" s="110">
        <f t="shared" si="0"/>
        <v>1</v>
      </c>
      <c r="I25" s="32"/>
      <c r="J25" s="5"/>
      <c r="K25" s="6"/>
      <c r="L25" s="6"/>
      <c r="M25" s="6"/>
    </row>
    <row r="26" spans="1:13" ht="15.75" x14ac:dyDescent="0.25">
      <c r="A26" t="s">
        <v>10</v>
      </c>
      <c r="B26" s="6">
        <v>165</v>
      </c>
      <c r="C26">
        <v>177</v>
      </c>
      <c r="D26">
        <f t="shared" si="1"/>
        <v>342</v>
      </c>
      <c r="F26">
        <v>404</v>
      </c>
      <c r="H26" s="110">
        <f t="shared" si="0"/>
        <v>373</v>
      </c>
      <c r="I26" s="32"/>
      <c r="J26" s="5"/>
      <c r="K26" s="6"/>
      <c r="L26" s="6"/>
      <c r="M26" s="6"/>
    </row>
    <row r="27" spans="1:13" ht="15.75" x14ac:dyDescent="0.25">
      <c r="A27" t="s">
        <v>11</v>
      </c>
      <c r="B27" s="6">
        <v>45</v>
      </c>
      <c r="C27">
        <v>5</v>
      </c>
      <c r="D27">
        <f t="shared" si="1"/>
        <v>50</v>
      </c>
      <c r="F27">
        <v>49</v>
      </c>
      <c r="H27" s="110">
        <f t="shared" si="0"/>
        <v>49.5</v>
      </c>
      <c r="I27" s="32"/>
      <c r="J27" s="5"/>
      <c r="K27" s="6"/>
      <c r="L27" s="6"/>
      <c r="M27" s="6"/>
    </row>
    <row r="28" spans="1:13" x14ac:dyDescent="0.25">
      <c r="A28" s="1" t="s">
        <v>30</v>
      </c>
      <c r="B28" s="6">
        <f>SUM(B20:B27)</f>
        <v>280</v>
      </c>
      <c r="C28" s="20">
        <f>SUM(C20:C27)</f>
        <v>221</v>
      </c>
      <c r="D28">
        <f t="shared" si="1"/>
        <v>501</v>
      </c>
      <c r="F28">
        <f>SUM(F20:F27)</f>
        <v>648</v>
      </c>
      <c r="H28" s="110">
        <f t="shared" si="0"/>
        <v>574.5</v>
      </c>
      <c r="I28" s="6"/>
      <c r="J28" s="5"/>
      <c r="K28" s="6"/>
      <c r="L28" s="6"/>
      <c r="M28" s="6"/>
    </row>
    <row r="29" spans="1:13" x14ac:dyDescent="0.25">
      <c r="A29" s="1"/>
      <c r="B29" s="6"/>
      <c r="H29" s="110"/>
      <c r="I29" s="6"/>
      <c r="J29" s="5"/>
      <c r="K29" s="6"/>
      <c r="L29" s="6"/>
      <c r="M29" s="6"/>
    </row>
    <row r="30" spans="1:13" x14ac:dyDescent="0.25">
      <c r="A30" t="s">
        <v>13</v>
      </c>
      <c r="B30" s="6">
        <v>16</v>
      </c>
      <c r="C30">
        <v>5</v>
      </c>
      <c r="D30">
        <f t="shared" si="1"/>
        <v>21</v>
      </c>
      <c r="F30">
        <v>15</v>
      </c>
      <c r="H30" s="110">
        <f t="shared" si="0"/>
        <v>18</v>
      </c>
      <c r="I30" s="6"/>
      <c r="K30" s="6"/>
      <c r="L30" s="6"/>
      <c r="M30" s="6"/>
    </row>
    <row r="31" spans="1:13" x14ac:dyDescent="0.25">
      <c r="A31" t="s">
        <v>14</v>
      </c>
      <c r="B31" s="6">
        <v>10</v>
      </c>
      <c r="D31">
        <f t="shared" si="1"/>
        <v>10</v>
      </c>
      <c r="F31">
        <v>11</v>
      </c>
      <c r="H31" s="110">
        <f t="shared" si="0"/>
        <v>10.5</v>
      </c>
      <c r="I31" s="6"/>
      <c r="K31" s="6"/>
      <c r="L31" s="6"/>
      <c r="M31" s="6"/>
    </row>
    <row r="32" spans="1:13" x14ac:dyDescent="0.25">
      <c r="A32" t="s">
        <v>15</v>
      </c>
      <c r="B32" s="6">
        <v>2</v>
      </c>
      <c r="C32">
        <v>1</v>
      </c>
      <c r="D32">
        <f t="shared" si="1"/>
        <v>3</v>
      </c>
      <c r="F32">
        <v>8</v>
      </c>
      <c r="H32" s="110">
        <f t="shared" si="0"/>
        <v>5.5</v>
      </c>
      <c r="I32" s="6"/>
      <c r="K32" s="6"/>
      <c r="L32" s="6"/>
      <c r="M32" s="6"/>
    </row>
    <row r="33" spans="1:13" x14ac:dyDescent="0.25">
      <c r="A33" t="s">
        <v>25</v>
      </c>
      <c r="B33" s="6"/>
      <c r="F33">
        <v>2</v>
      </c>
      <c r="H33" s="110">
        <f t="shared" si="0"/>
        <v>1</v>
      </c>
      <c r="I33" s="6"/>
      <c r="K33" s="6"/>
      <c r="L33" s="6"/>
      <c r="M33" s="6"/>
    </row>
    <row r="34" spans="1:13" x14ac:dyDescent="0.25">
      <c r="A34" t="s">
        <v>17</v>
      </c>
      <c r="B34" s="6">
        <v>16</v>
      </c>
      <c r="C34">
        <v>3</v>
      </c>
      <c r="D34">
        <f t="shared" si="1"/>
        <v>19</v>
      </c>
      <c r="H34" s="111">
        <f t="shared" si="0"/>
        <v>9.5</v>
      </c>
      <c r="I34" s="6"/>
      <c r="K34" s="6"/>
      <c r="L34" s="6"/>
      <c r="M34" s="6"/>
    </row>
    <row r="35" spans="1:13" x14ac:dyDescent="0.25">
      <c r="A35" t="s">
        <v>29</v>
      </c>
      <c r="B35" s="6"/>
      <c r="H35" s="111">
        <f t="shared" si="0"/>
        <v>0</v>
      </c>
      <c r="I35" s="6"/>
      <c r="K35" s="6"/>
      <c r="L35" s="6"/>
      <c r="M35" s="6"/>
    </row>
    <row r="36" spans="1:13" x14ac:dyDescent="0.25">
      <c r="A36" t="s">
        <v>18</v>
      </c>
      <c r="B36" s="6">
        <v>5</v>
      </c>
      <c r="C36">
        <v>4</v>
      </c>
      <c r="D36">
        <f t="shared" si="1"/>
        <v>9</v>
      </c>
      <c r="F36">
        <v>7</v>
      </c>
      <c r="H36" s="111">
        <f t="shared" si="0"/>
        <v>8</v>
      </c>
      <c r="I36" s="6"/>
      <c r="K36" s="6"/>
      <c r="L36" s="6"/>
      <c r="M36" s="6"/>
    </row>
    <row r="37" spans="1:13" x14ac:dyDescent="0.25">
      <c r="A37" t="s">
        <v>19</v>
      </c>
      <c r="B37" s="6">
        <v>11</v>
      </c>
      <c r="C37">
        <v>5</v>
      </c>
      <c r="D37">
        <f t="shared" si="1"/>
        <v>16</v>
      </c>
      <c r="F37">
        <v>11</v>
      </c>
      <c r="H37" s="111">
        <f t="shared" si="0"/>
        <v>13.5</v>
      </c>
      <c r="I37" s="6"/>
      <c r="K37" s="6"/>
      <c r="L37" s="6"/>
      <c r="M37" s="6"/>
    </row>
    <row r="38" spans="1:13" x14ac:dyDescent="0.25">
      <c r="A38" t="s">
        <v>87</v>
      </c>
      <c r="B38" s="6"/>
      <c r="F38">
        <v>1</v>
      </c>
      <c r="H38" s="111">
        <f t="shared" si="0"/>
        <v>0.5</v>
      </c>
      <c r="I38" s="6"/>
      <c r="K38" s="6"/>
      <c r="L38" s="6"/>
      <c r="M38" s="6"/>
    </row>
    <row r="39" spans="1:13" x14ac:dyDescent="0.25">
      <c r="A39" t="s">
        <v>20</v>
      </c>
      <c r="B39" s="6">
        <v>15</v>
      </c>
      <c r="C39">
        <v>4</v>
      </c>
      <c r="D39">
        <f t="shared" si="1"/>
        <v>19</v>
      </c>
      <c r="F39">
        <v>20</v>
      </c>
      <c r="H39" s="111">
        <f t="shared" si="0"/>
        <v>19.5</v>
      </c>
      <c r="I39" s="6"/>
      <c r="K39" s="6"/>
      <c r="L39" s="6"/>
      <c r="M39" s="6"/>
    </row>
    <row r="40" spans="1:13" x14ac:dyDescent="0.25">
      <c r="A40" t="s">
        <v>21</v>
      </c>
      <c r="B40" s="6">
        <v>4</v>
      </c>
      <c r="D40">
        <f t="shared" si="1"/>
        <v>4</v>
      </c>
      <c r="F40">
        <v>5</v>
      </c>
      <c r="H40" s="111">
        <f t="shared" si="0"/>
        <v>4.5</v>
      </c>
      <c r="I40" s="6"/>
      <c r="K40" s="6"/>
      <c r="L40" s="6"/>
      <c r="M40" s="6"/>
    </row>
    <row r="41" spans="1:13" x14ac:dyDescent="0.25">
      <c r="A41" t="s">
        <v>26</v>
      </c>
      <c r="B41" s="6">
        <v>14</v>
      </c>
      <c r="D41">
        <f t="shared" si="1"/>
        <v>14</v>
      </c>
      <c r="F41">
        <v>10</v>
      </c>
      <c r="H41" s="111">
        <f t="shared" si="0"/>
        <v>12</v>
      </c>
      <c r="I41" s="6"/>
      <c r="K41" s="6"/>
      <c r="L41" s="6"/>
      <c r="M41" s="6"/>
    </row>
    <row r="42" spans="1:13" x14ac:dyDescent="0.25">
      <c r="A42" s="1" t="s">
        <v>30</v>
      </c>
      <c r="B42" s="6">
        <f>SUM(B30:B41)</f>
        <v>93</v>
      </c>
      <c r="C42">
        <f>SUM(C30:C41)</f>
        <v>22</v>
      </c>
      <c r="D42">
        <f t="shared" si="1"/>
        <v>115</v>
      </c>
      <c r="F42">
        <f>SUM(F30:F41)</f>
        <v>90</v>
      </c>
      <c r="H42" s="111">
        <f t="shared" si="0"/>
        <v>102.5</v>
      </c>
      <c r="I42" s="6"/>
      <c r="K42" s="6"/>
      <c r="L42" s="6"/>
      <c r="M42" s="6"/>
    </row>
    <row r="43" spans="1:13" x14ac:dyDescent="0.25">
      <c r="A43" s="1" t="s">
        <v>35</v>
      </c>
      <c r="B43" s="6">
        <f>B28+B42</f>
        <v>373</v>
      </c>
      <c r="C43">
        <f>C28+C42</f>
        <v>243</v>
      </c>
      <c r="D43">
        <f t="shared" si="1"/>
        <v>616</v>
      </c>
      <c r="F43">
        <f>F42+F28</f>
        <v>738</v>
      </c>
      <c r="H43" s="111">
        <f>H42+H28</f>
        <v>677</v>
      </c>
      <c r="I43" s="6"/>
      <c r="K43" s="6"/>
      <c r="L43" s="6"/>
      <c r="M43" s="6"/>
    </row>
    <row r="44" spans="1:13" x14ac:dyDescent="0.25">
      <c r="A44" s="1"/>
      <c r="B44" s="6"/>
      <c r="C44" s="6"/>
      <c r="I44" s="6"/>
      <c r="J44" s="6"/>
      <c r="K44" s="6"/>
      <c r="L44" s="6"/>
      <c r="M44" s="6"/>
    </row>
    <row r="45" spans="1:13" x14ac:dyDescent="0.25">
      <c r="A45" s="6" t="s">
        <v>75</v>
      </c>
      <c r="B45" s="6" t="s">
        <v>337</v>
      </c>
      <c r="C45" s="6"/>
      <c r="D45" s="6"/>
      <c r="E45" s="6"/>
      <c r="F45" s="6"/>
      <c r="G45" s="6"/>
      <c r="H45" s="6"/>
      <c r="I45" s="6"/>
      <c r="J45" s="6"/>
      <c r="K45" s="6"/>
      <c r="L45" s="6"/>
      <c r="M45" s="6"/>
    </row>
    <row r="46" spans="1:13" x14ac:dyDescent="0.25">
      <c r="A46" s="6"/>
      <c r="B46" s="6" t="s">
        <v>338</v>
      </c>
      <c r="C46" s="6"/>
      <c r="D46" s="6"/>
      <c r="E46" s="6"/>
      <c r="F46" s="6"/>
      <c r="G46" s="6"/>
      <c r="H46" s="6"/>
      <c r="I46" s="6"/>
      <c r="J46" s="6"/>
      <c r="K46" s="6"/>
      <c r="L46" s="6"/>
      <c r="M46" s="6"/>
    </row>
    <row r="47" spans="1:13" x14ac:dyDescent="0.25">
      <c r="A47" s="6"/>
      <c r="B47" s="6" t="s">
        <v>339</v>
      </c>
      <c r="C47" s="6"/>
      <c r="D47" s="6"/>
      <c r="E47" s="6"/>
      <c r="F47" s="6"/>
      <c r="G47" s="6"/>
      <c r="H47" s="6"/>
      <c r="I47" s="6"/>
      <c r="J47" s="6"/>
      <c r="K47" s="6"/>
      <c r="L47" s="6"/>
      <c r="M47" s="6"/>
    </row>
    <row r="48" spans="1:13" x14ac:dyDescent="0.25">
      <c r="A48" s="6"/>
      <c r="B48" s="6"/>
      <c r="C48" s="6"/>
      <c r="D48" s="6"/>
      <c r="E48" s="6"/>
      <c r="F48" s="6"/>
      <c r="G48" s="6"/>
      <c r="H48" s="6"/>
      <c r="I48" s="6"/>
      <c r="J48" s="6"/>
      <c r="K48" s="6"/>
      <c r="L48" s="6"/>
      <c r="M48" s="6"/>
    </row>
    <row r="49" spans="1:13" x14ac:dyDescent="0.25">
      <c r="C49" s="6"/>
      <c r="D49" s="6"/>
      <c r="E49" s="6"/>
      <c r="F49" s="6"/>
      <c r="G49" s="6"/>
      <c r="H49" s="6"/>
      <c r="I49" s="6"/>
      <c r="J49" s="6"/>
      <c r="M49" s="6"/>
    </row>
    <row r="50" spans="1:13" x14ac:dyDescent="0.25">
      <c r="A50" s="1" t="s">
        <v>32</v>
      </c>
      <c r="B50" s="4" t="s">
        <v>28</v>
      </c>
      <c r="C50" s="4" t="s">
        <v>28</v>
      </c>
      <c r="D50" s="4"/>
      <c r="E50" s="4"/>
      <c r="F50" s="4" t="s">
        <v>27</v>
      </c>
      <c r="G50" s="4" t="s">
        <v>27</v>
      </c>
      <c r="H50" s="4"/>
      <c r="I50" s="1"/>
      <c r="J50" s="1" t="s">
        <v>340</v>
      </c>
      <c r="K50" s="1"/>
      <c r="M50" s="6"/>
    </row>
    <row r="51" spans="1:13" x14ac:dyDescent="0.25">
      <c r="A51" t="s">
        <v>79</v>
      </c>
      <c r="B51" s="33" t="s">
        <v>61</v>
      </c>
      <c r="C51" s="33" t="s">
        <v>80</v>
      </c>
      <c r="D51" s="4"/>
      <c r="E51" s="4"/>
      <c r="F51" s="4" t="s">
        <v>61</v>
      </c>
      <c r="G51" s="4" t="s">
        <v>80</v>
      </c>
      <c r="H51" s="4"/>
      <c r="I51" s="1"/>
      <c r="J51" s="1" t="s">
        <v>61</v>
      </c>
      <c r="K51" s="8" t="s">
        <v>80</v>
      </c>
      <c r="M51" s="6"/>
    </row>
    <row r="52" spans="1:13" x14ac:dyDescent="0.25">
      <c r="A52" t="s">
        <v>2</v>
      </c>
      <c r="B52" s="103">
        <v>0.41388888888888892</v>
      </c>
      <c r="C52" s="103">
        <v>0.52777777777777779</v>
      </c>
      <c r="F52" s="103">
        <v>0.50972222222222219</v>
      </c>
      <c r="G52" s="103">
        <v>0.44930555555555557</v>
      </c>
      <c r="H52" s="103"/>
      <c r="J52" s="36"/>
      <c r="K52" s="46"/>
      <c r="L52" s="112"/>
      <c r="M52" s="6"/>
    </row>
    <row r="53" spans="1:13" ht="15.75" x14ac:dyDescent="0.25">
      <c r="A53" t="s">
        <v>3</v>
      </c>
      <c r="B53" s="63" t="s">
        <v>341</v>
      </c>
      <c r="C53" s="63" t="s">
        <v>342</v>
      </c>
      <c r="E53" s="63"/>
      <c r="F53" s="63" t="s">
        <v>343</v>
      </c>
      <c r="G53" s="63" t="s">
        <v>344</v>
      </c>
      <c r="H53" s="63"/>
      <c r="I53" s="32"/>
      <c r="J53" s="113" t="s">
        <v>345</v>
      </c>
      <c r="K53" s="112" t="s">
        <v>346</v>
      </c>
      <c r="L53" s="55"/>
      <c r="M53" s="6"/>
    </row>
    <row r="54" spans="1:13" ht="15.75" x14ac:dyDescent="0.25">
      <c r="A54" t="s">
        <v>4</v>
      </c>
      <c r="B54" s="5">
        <v>10.130000000000001</v>
      </c>
      <c r="C54" s="5">
        <v>12.2</v>
      </c>
      <c r="E54" s="5"/>
      <c r="F54" s="5">
        <v>9</v>
      </c>
      <c r="G54" s="5">
        <v>6.5</v>
      </c>
      <c r="H54" s="5"/>
      <c r="I54" s="32"/>
      <c r="J54" s="113">
        <v>19.100000000000001</v>
      </c>
      <c r="K54" s="26">
        <v>18.7</v>
      </c>
      <c r="L54" s="36"/>
      <c r="M54" s="6"/>
    </row>
    <row r="55" spans="1:13" x14ac:dyDescent="0.25">
      <c r="A55" t="s">
        <v>73</v>
      </c>
      <c r="B55" s="6">
        <v>4</v>
      </c>
      <c r="C55">
        <v>3</v>
      </c>
      <c r="E55" s="6"/>
      <c r="F55">
        <v>4</v>
      </c>
      <c r="G55" s="6">
        <v>3</v>
      </c>
      <c r="H55" s="6"/>
      <c r="J55" s="46"/>
      <c r="K55" s="46"/>
      <c r="L55" s="36"/>
      <c r="M55" s="6"/>
    </row>
    <row r="56" spans="1:13" x14ac:dyDescent="0.25">
      <c r="B56" s="6"/>
      <c r="C56" s="4"/>
      <c r="M56" s="6"/>
    </row>
    <row r="57" spans="1:13" ht="15.75" x14ac:dyDescent="0.25">
      <c r="A57" s="1" t="s">
        <v>5</v>
      </c>
      <c r="D57" s="4" t="s">
        <v>47</v>
      </c>
      <c r="E57" s="33"/>
      <c r="F57" s="4"/>
      <c r="G57" s="33"/>
      <c r="H57" s="4" t="s">
        <v>47</v>
      </c>
      <c r="J57" s="4" t="s">
        <v>61</v>
      </c>
      <c r="K57" s="4" t="s">
        <v>80</v>
      </c>
      <c r="L57" s="4" t="s">
        <v>47</v>
      </c>
      <c r="M57" s="32"/>
    </row>
    <row r="58" spans="1:13" ht="15.75" x14ac:dyDescent="0.25">
      <c r="A58" s="6" t="s">
        <v>6</v>
      </c>
      <c r="B58" s="6">
        <v>42</v>
      </c>
      <c r="C58" s="6">
        <v>2</v>
      </c>
      <c r="D58" s="6">
        <f>SUM(B58:C58)/2</f>
        <v>22</v>
      </c>
      <c r="E58" s="6"/>
      <c r="F58" s="6"/>
      <c r="G58" s="6">
        <v>33</v>
      </c>
      <c r="H58" s="110">
        <f>SUM(F58:G58)/2</f>
        <v>16.5</v>
      </c>
      <c r="I58" s="32"/>
      <c r="J58" s="6">
        <f>B58+F58</f>
        <v>42</v>
      </c>
      <c r="K58" s="6">
        <f>C58+G58</f>
        <v>35</v>
      </c>
      <c r="L58" s="6">
        <f>SUM(J58:K58)/2</f>
        <v>38.5</v>
      </c>
      <c r="M58" s="32"/>
    </row>
    <row r="59" spans="1:13" ht="15.75" x14ac:dyDescent="0.25">
      <c r="A59" s="6" t="s">
        <v>7</v>
      </c>
      <c r="B59" s="110">
        <v>90</v>
      </c>
      <c r="C59" s="6">
        <v>56</v>
      </c>
      <c r="D59" s="6">
        <f t="shared" ref="D59:D85" si="2">SUM(B59:C59)/2</f>
        <v>73</v>
      </c>
      <c r="E59" s="114"/>
      <c r="F59" s="6">
        <v>40</v>
      </c>
      <c r="G59" s="6">
        <v>32</v>
      </c>
      <c r="H59" s="110">
        <f t="shared" ref="H59:H67" si="3">SUM(F59:G59)/2</f>
        <v>36</v>
      </c>
      <c r="I59" s="32"/>
      <c r="J59" s="110">
        <f t="shared" ref="J59:K85" si="4">B59+F59</f>
        <v>130</v>
      </c>
      <c r="K59" s="6">
        <f t="shared" si="4"/>
        <v>88</v>
      </c>
      <c r="L59" s="110">
        <f t="shared" ref="L59:L67" si="5">SUM(J59:K59)/2</f>
        <v>109</v>
      </c>
      <c r="M59" s="32"/>
    </row>
    <row r="60" spans="1:13" ht="15.75" x14ac:dyDescent="0.25">
      <c r="A60" s="6" t="s">
        <v>22</v>
      </c>
      <c r="B60" s="6">
        <v>14</v>
      </c>
      <c r="C60" s="6">
        <v>6</v>
      </c>
      <c r="D60" s="6">
        <f t="shared" si="2"/>
        <v>10</v>
      </c>
      <c r="E60" s="114"/>
      <c r="F60" s="6">
        <v>20</v>
      </c>
      <c r="G60" s="6">
        <v>23</v>
      </c>
      <c r="H60" s="110">
        <f t="shared" si="3"/>
        <v>21.5</v>
      </c>
      <c r="I60" s="32"/>
      <c r="J60" s="110">
        <f t="shared" si="4"/>
        <v>34</v>
      </c>
      <c r="K60" s="110">
        <f t="shared" si="4"/>
        <v>29</v>
      </c>
      <c r="L60" s="115">
        <f t="shared" si="5"/>
        <v>31.5</v>
      </c>
      <c r="M60" s="32"/>
    </row>
    <row r="61" spans="1:13" ht="15.75" x14ac:dyDescent="0.25">
      <c r="A61" s="6" t="s">
        <v>8</v>
      </c>
      <c r="B61" s="6"/>
      <c r="C61" s="6"/>
      <c r="D61" s="6"/>
      <c r="E61" s="114"/>
      <c r="F61" s="6">
        <v>4</v>
      </c>
      <c r="G61" s="6">
        <v>9</v>
      </c>
      <c r="H61" s="110">
        <f t="shared" si="3"/>
        <v>6.5</v>
      </c>
      <c r="I61" s="32"/>
      <c r="J61" s="110">
        <f t="shared" si="4"/>
        <v>4</v>
      </c>
      <c r="K61" s="110">
        <f t="shared" si="4"/>
        <v>9</v>
      </c>
      <c r="L61" s="110">
        <f t="shared" si="5"/>
        <v>6.5</v>
      </c>
      <c r="M61" s="32"/>
    </row>
    <row r="62" spans="1:13" ht="15.75" x14ac:dyDescent="0.25">
      <c r="A62" s="6" t="s">
        <v>9</v>
      </c>
      <c r="B62" s="6"/>
      <c r="C62" s="6"/>
      <c r="D62" s="6"/>
      <c r="E62" s="114"/>
      <c r="F62" s="6"/>
      <c r="G62" s="6">
        <v>5</v>
      </c>
      <c r="H62" s="110">
        <f t="shared" si="3"/>
        <v>2.5</v>
      </c>
      <c r="I62" s="32"/>
      <c r="J62" s="110"/>
      <c r="K62" s="110">
        <f t="shared" si="4"/>
        <v>5</v>
      </c>
      <c r="L62" s="114">
        <f t="shared" si="5"/>
        <v>2.5</v>
      </c>
    </row>
    <row r="63" spans="1:13" ht="15.75" x14ac:dyDescent="0.25">
      <c r="A63" s="6" t="s">
        <v>33</v>
      </c>
      <c r="B63" s="6"/>
      <c r="C63" s="6">
        <v>1</v>
      </c>
      <c r="D63" s="6">
        <f t="shared" si="2"/>
        <v>0.5</v>
      </c>
      <c r="E63" s="6"/>
      <c r="F63" s="6"/>
      <c r="G63" s="6"/>
      <c r="H63" s="116">
        <f t="shared" si="3"/>
        <v>0</v>
      </c>
      <c r="I63" s="32"/>
      <c r="J63" s="110"/>
      <c r="K63" s="110">
        <f t="shared" si="4"/>
        <v>1</v>
      </c>
      <c r="L63" s="6">
        <f t="shared" si="5"/>
        <v>0.5</v>
      </c>
      <c r="M63" s="32"/>
    </row>
    <row r="64" spans="1:13" ht="15.75" x14ac:dyDescent="0.25">
      <c r="A64" s="6" t="s">
        <v>10</v>
      </c>
      <c r="B64" s="6">
        <v>265</v>
      </c>
      <c r="C64" s="6">
        <v>298</v>
      </c>
      <c r="D64" s="6">
        <f t="shared" si="2"/>
        <v>281.5</v>
      </c>
      <c r="E64" s="6"/>
      <c r="F64" s="6">
        <v>155</v>
      </c>
      <c r="G64" s="6">
        <v>415</v>
      </c>
      <c r="H64" s="110">
        <f t="shared" si="3"/>
        <v>285</v>
      </c>
      <c r="I64" s="32"/>
      <c r="J64" s="110">
        <f t="shared" si="4"/>
        <v>420</v>
      </c>
      <c r="K64" s="110">
        <f t="shared" si="4"/>
        <v>713</v>
      </c>
      <c r="L64" s="6">
        <f t="shared" si="5"/>
        <v>566.5</v>
      </c>
      <c r="M64" s="32"/>
    </row>
    <row r="65" spans="1:13" ht="15.75" x14ac:dyDescent="0.25">
      <c r="A65" s="6" t="s">
        <v>11</v>
      </c>
      <c r="B65" s="6">
        <v>113</v>
      </c>
      <c r="C65" s="6">
        <v>27</v>
      </c>
      <c r="D65" s="6">
        <f t="shared" si="2"/>
        <v>70</v>
      </c>
      <c r="E65" s="6"/>
      <c r="F65" s="6">
        <v>25</v>
      </c>
      <c r="G65" s="6">
        <v>41</v>
      </c>
      <c r="H65" s="6">
        <f t="shared" si="3"/>
        <v>33</v>
      </c>
      <c r="I65" s="32"/>
      <c r="J65" s="110">
        <f t="shared" si="4"/>
        <v>138</v>
      </c>
      <c r="K65" s="6">
        <f t="shared" si="4"/>
        <v>68</v>
      </c>
      <c r="L65" s="6">
        <f t="shared" si="5"/>
        <v>103</v>
      </c>
      <c r="M65" s="32"/>
    </row>
    <row r="66" spans="1:13" ht="15.75" x14ac:dyDescent="0.25">
      <c r="A66" s="6" t="s">
        <v>12</v>
      </c>
      <c r="B66" s="6">
        <v>9</v>
      </c>
      <c r="C66" s="6">
        <v>17</v>
      </c>
      <c r="D66" s="6">
        <f t="shared" si="2"/>
        <v>13</v>
      </c>
      <c r="E66" s="6"/>
      <c r="F66" s="6"/>
      <c r="G66" s="6">
        <v>38</v>
      </c>
      <c r="H66" s="6">
        <f t="shared" si="3"/>
        <v>19</v>
      </c>
      <c r="I66" s="32"/>
      <c r="J66" s="110">
        <f t="shared" si="4"/>
        <v>9</v>
      </c>
      <c r="K66" s="110">
        <f t="shared" si="4"/>
        <v>55</v>
      </c>
      <c r="L66" s="6">
        <f t="shared" si="5"/>
        <v>32</v>
      </c>
      <c r="M66" s="32"/>
    </row>
    <row r="67" spans="1:13" ht="15.75" x14ac:dyDescent="0.25">
      <c r="A67" s="16" t="s">
        <v>30</v>
      </c>
      <c r="B67" s="6">
        <f>SUM(B58:B66)</f>
        <v>533</v>
      </c>
      <c r="C67" s="6">
        <f>SUM(C58:C66)</f>
        <v>407</v>
      </c>
      <c r="D67" s="6">
        <f t="shared" si="2"/>
        <v>470</v>
      </c>
      <c r="E67" s="6"/>
      <c r="F67" s="6">
        <f>SUM(F58:F66)</f>
        <v>244</v>
      </c>
      <c r="G67" s="6">
        <f>SUM(G58:G66)</f>
        <v>596</v>
      </c>
      <c r="H67" s="110">
        <f t="shared" si="3"/>
        <v>420</v>
      </c>
      <c r="I67" s="117"/>
      <c r="J67" s="110">
        <f t="shared" si="4"/>
        <v>777</v>
      </c>
      <c r="K67" s="110">
        <f t="shared" si="4"/>
        <v>1003</v>
      </c>
      <c r="L67" s="111">
        <f t="shared" si="5"/>
        <v>890</v>
      </c>
      <c r="M67" s="32"/>
    </row>
    <row r="68" spans="1:13" ht="15.75" x14ac:dyDescent="0.25">
      <c r="A68" s="16"/>
      <c r="B68" s="6"/>
      <c r="C68" s="6"/>
      <c r="D68" s="6"/>
      <c r="E68" s="6"/>
      <c r="F68" s="6"/>
      <c r="G68" s="6"/>
      <c r="H68" s="110"/>
      <c r="I68" s="32"/>
      <c r="J68" s="110"/>
      <c r="K68" s="110"/>
      <c r="L68" s="111"/>
      <c r="M68" s="32"/>
    </row>
    <row r="69" spans="1:13" ht="15.75" x14ac:dyDescent="0.25">
      <c r="A69" s="6" t="s">
        <v>13</v>
      </c>
      <c r="B69" s="6">
        <v>5</v>
      </c>
      <c r="C69" s="6">
        <v>12</v>
      </c>
      <c r="D69" s="6">
        <f t="shared" si="2"/>
        <v>8.5</v>
      </c>
      <c r="E69" s="114"/>
      <c r="F69" s="110">
        <v>5</v>
      </c>
      <c r="G69" s="6">
        <v>18</v>
      </c>
      <c r="H69" s="6">
        <f t="shared" ref="H69:H84" si="6">SUM(F69:G69)/2</f>
        <v>11.5</v>
      </c>
      <c r="I69" s="32"/>
      <c r="J69" s="110">
        <f t="shared" si="4"/>
        <v>10</v>
      </c>
      <c r="K69" s="110">
        <f t="shared" si="4"/>
        <v>30</v>
      </c>
      <c r="L69" s="111">
        <f>SUM(J69:K69)/2</f>
        <v>20</v>
      </c>
      <c r="M69" s="32"/>
    </row>
    <row r="70" spans="1:13" ht="15.75" x14ac:dyDescent="0.25">
      <c r="A70" s="6" t="s">
        <v>34</v>
      </c>
      <c r="B70" s="6">
        <v>11</v>
      </c>
      <c r="C70" s="6">
        <v>4</v>
      </c>
      <c r="D70" s="6">
        <f t="shared" si="2"/>
        <v>7.5</v>
      </c>
      <c r="E70" s="114"/>
      <c r="F70" s="110">
        <v>1</v>
      </c>
      <c r="G70" s="6">
        <v>3</v>
      </c>
      <c r="H70" s="6">
        <f t="shared" si="6"/>
        <v>2</v>
      </c>
      <c r="I70" s="32"/>
      <c r="J70" s="110">
        <f t="shared" si="4"/>
        <v>12</v>
      </c>
      <c r="K70" s="110">
        <f t="shared" si="4"/>
        <v>7</v>
      </c>
      <c r="L70" s="111">
        <f t="shared" ref="L70:L85" si="7">SUM(J70:K70)/2</f>
        <v>9.5</v>
      </c>
      <c r="M70" s="32"/>
    </row>
    <row r="71" spans="1:13" ht="15.75" x14ac:dyDescent="0.25">
      <c r="A71" s="6" t="s">
        <v>15</v>
      </c>
      <c r="B71" s="6">
        <v>2</v>
      </c>
      <c r="C71" s="6"/>
      <c r="D71" s="6">
        <f t="shared" si="2"/>
        <v>1</v>
      </c>
      <c r="E71" s="114"/>
      <c r="F71" s="110"/>
      <c r="G71" s="6">
        <v>2</v>
      </c>
      <c r="H71" s="6">
        <f t="shared" si="6"/>
        <v>1</v>
      </c>
      <c r="I71" s="32"/>
      <c r="J71" s="110">
        <f t="shared" si="4"/>
        <v>2</v>
      </c>
      <c r="K71" s="110">
        <f t="shared" si="4"/>
        <v>2</v>
      </c>
      <c r="L71" s="111">
        <f t="shared" si="7"/>
        <v>2</v>
      </c>
      <c r="M71" s="32"/>
    </row>
    <row r="72" spans="1:13" ht="15.75" x14ac:dyDescent="0.25">
      <c r="A72" s="6" t="s">
        <v>16</v>
      </c>
      <c r="B72" s="6"/>
      <c r="C72" s="6">
        <v>4</v>
      </c>
      <c r="D72" s="6">
        <f t="shared" si="2"/>
        <v>2</v>
      </c>
      <c r="E72" s="114"/>
      <c r="F72" s="110">
        <v>8</v>
      </c>
      <c r="G72" s="6">
        <v>12</v>
      </c>
      <c r="H72" s="6">
        <f t="shared" si="6"/>
        <v>10</v>
      </c>
      <c r="I72" s="32"/>
      <c r="J72" s="110">
        <f t="shared" si="4"/>
        <v>8</v>
      </c>
      <c r="K72" s="110">
        <f t="shared" si="4"/>
        <v>16</v>
      </c>
      <c r="L72" s="111">
        <f t="shared" si="7"/>
        <v>12</v>
      </c>
      <c r="M72" s="32"/>
    </row>
    <row r="73" spans="1:13" ht="15.75" x14ac:dyDescent="0.25">
      <c r="A73" s="110" t="s">
        <v>223</v>
      </c>
      <c r="B73" s="6"/>
      <c r="C73" s="6"/>
      <c r="D73" s="6"/>
      <c r="E73" s="114"/>
      <c r="F73" s="110">
        <v>2</v>
      </c>
      <c r="G73" s="6"/>
      <c r="H73" s="6">
        <f t="shared" si="6"/>
        <v>1</v>
      </c>
      <c r="I73" s="32"/>
      <c r="J73" s="110">
        <f t="shared" si="4"/>
        <v>2</v>
      </c>
      <c r="K73" s="110">
        <f t="shared" si="4"/>
        <v>0</v>
      </c>
      <c r="L73" s="111">
        <f t="shared" si="7"/>
        <v>1</v>
      </c>
      <c r="M73" s="32"/>
    </row>
    <row r="74" spans="1:13" ht="15.75" x14ac:dyDescent="0.25">
      <c r="A74" s="6" t="s">
        <v>25</v>
      </c>
      <c r="B74" s="6">
        <v>3</v>
      </c>
      <c r="C74" s="6">
        <v>6</v>
      </c>
      <c r="D74" s="6">
        <f t="shared" si="2"/>
        <v>4.5</v>
      </c>
      <c r="E74" s="114"/>
      <c r="F74" s="110">
        <v>10</v>
      </c>
      <c r="G74" s="6">
        <v>25</v>
      </c>
      <c r="H74" s="6">
        <f t="shared" si="6"/>
        <v>17.5</v>
      </c>
      <c r="I74" s="32"/>
      <c r="J74" s="110">
        <f t="shared" si="4"/>
        <v>13</v>
      </c>
      <c r="K74" s="110">
        <f t="shared" si="4"/>
        <v>31</v>
      </c>
      <c r="L74" s="111">
        <f t="shared" si="7"/>
        <v>22</v>
      </c>
      <c r="M74" s="32"/>
    </row>
    <row r="75" spans="1:13" ht="15.75" x14ac:dyDescent="0.25">
      <c r="A75" s="6" t="s">
        <v>347</v>
      </c>
      <c r="B75" s="6"/>
      <c r="C75" s="6"/>
      <c r="D75" s="6"/>
      <c r="E75" s="114"/>
      <c r="F75" s="110"/>
      <c r="G75" s="6">
        <v>2</v>
      </c>
      <c r="H75" s="6">
        <f t="shared" si="6"/>
        <v>1</v>
      </c>
      <c r="I75" s="32"/>
      <c r="J75" s="110"/>
      <c r="K75" s="110">
        <f t="shared" si="4"/>
        <v>2</v>
      </c>
      <c r="L75" s="111">
        <f t="shared" si="7"/>
        <v>1</v>
      </c>
      <c r="M75" s="32"/>
    </row>
    <row r="76" spans="1:13" ht="15.75" x14ac:dyDescent="0.25">
      <c r="A76" s="6" t="s">
        <v>17</v>
      </c>
      <c r="B76" s="6">
        <v>8</v>
      </c>
      <c r="C76" s="6">
        <v>1</v>
      </c>
      <c r="D76" s="6">
        <f t="shared" si="2"/>
        <v>4.5</v>
      </c>
      <c r="E76" s="114"/>
      <c r="F76" s="110">
        <v>3</v>
      </c>
      <c r="G76" s="6">
        <v>3</v>
      </c>
      <c r="H76" s="6">
        <f t="shared" si="6"/>
        <v>3</v>
      </c>
      <c r="I76" s="32"/>
      <c r="J76" s="110">
        <f t="shared" si="4"/>
        <v>11</v>
      </c>
      <c r="K76" s="110">
        <f t="shared" si="4"/>
        <v>4</v>
      </c>
      <c r="L76" s="111">
        <f t="shared" si="7"/>
        <v>7.5</v>
      </c>
      <c r="M76" s="32"/>
    </row>
    <row r="77" spans="1:13" ht="15.75" x14ac:dyDescent="0.25">
      <c r="A77" s="6" t="s">
        <v>18</v>
      </c>
      <c r="B77" s="6">
        <v>16</v>
      </c>
      <c r="C77" s="6">
        <v>20</v>
      </c>
      <c r="D77" s="6">
        <f t="shared" si="2"/>
        <v>18</v>
      </c>
      <c r="E77" s="114"/>
      <c r="F77" s="110">
        <v>1</v>
      </c>
      <c r="G77" s="6">
        <v>8</v>
      </c>
      <c r="H77" s="6">
        <f t="shared" si="6"/>
        <v>4.5</v>
      </c>
      <c r="J77" s="110">
        <f t="shared" si="4"/>
        <v>17</v>
      </c>
      <c r="K77" s="110">
        <f t="shared" si="4"/>
        <v>28</v>
      </c>
      <c r="L77" s="111">
        <f t="shared" si="7"/>
        <v>22.5</v>
      </c>
      <c r="M77" s="32"/>
    </row>
    <row r="78" spans="1:13" ht="15.75" x14ac:dyDescent="0.25">
      <c r="A78" s="6" t="s">
        <v>19</v>
      </c>
      <c r="B78" s="6">
        <v>23</v>
      </c>
      <c r="C78" s="6">
        <v>19</v>
      </c>
      <c r="D78" s="6">
        <f t="shared" si="2"/>
        <v>21</v>
      </c>
      <c r="E78" s="114"/>
      <c r="F78" s="110">
        <v>21</v>
      </c>
      <c r="G78" s="6">
        <v>5</v>
      </c>
      <c r="H78" s="6">
        <f t="shared" si="6"/>
        <v>13</v>
      </c>
      <c r="J78" s="110">
        <f t="shared" si="4"/>
        <v>44</v>
      </c>
      <c r="K78" s="110">
        <f t="shared" si="4"/>
        <v>24</v>
      </c>
      <c r="L78" s="111">
        <f t="shared" si="7"/>
        <v>34</v>
      </c>
      <c r="M78" s="32"/>
    </row>
    <row r="79" spans="1:13" ht="15.75" x14ac:dyDescent="0.25">
      <c r="A79" s="6" t="s">
        <v>40</v>
      </c>
      <c r="B79" s="6"/>
      <c r="C79" s="6"/>
      <c r="D79" s="6"/>
      <c r="E79" s="114"/>
      <c r="F79" s="110"/>
      <c r="G79" s="6">
        <v>1</v>
      </c>
      <c r="H79" s="6">
        <f t="shared" si="6"/>
        <v>0.5</v>
      </c>
      <c r="J79" s="110"/>
      <c r="K79" s="110">
        <f t="shared" si="4"/>
        <v>1</v>
      </c>
      <c r="L79" s="111">
        <f t="shared" si="7"/>
        <v>0.5</v>
      </c>
      <c r="M79" s="6"/>
    </row>
    <row r="80" spans="1:13" ht="15.75" x14ac:dyDescent="0.25">
      <c r="A80" s="6" t="s">
        <v>20</v>
      </c>
      <c r="B80" s="6">
        <v>14</v>
      </c>
      <c r="C80" s="6">
        <v>11</v>
      </c>
      <c r="D80" s="6">
        <f t="shared" si="2"/>
        <v>12.5</v>
      </c>
      <c r="E80" s="114"/>
      <c r="F80" s="110">
        <v>8</v>
      </c>
      <c r="G80" s="6">
        <v>8</v>
      </c>
      <c r="H80" s="6">
        <f t="shared" si="6"/>
        <v>8</v>
      </c>
      <c r="J80" s="110">
        <f t="shared" si="4"/>
        <v>22</v>
      </c>
      <c r="K80" s="110">
        <f t="shared" si="4"/>
        <v>19</v>
      </c>
      <c r="L80" s="111">
        <f t="shared" si="7"/>
        <v>20.5</v>
      </c>
      <c r="M80" s="6"/>
    </row>
    <row r="81" spans="1:13" x14ac:dyDescent="0.25">
      <c r="A81" s="6" t="s">
        <v>21</v>
      </c>
      <c r="B81" s="6">
        <v>1</v>
      </c>
      <c r="C81" s="6">
        <v>70</v>
      </c>
      <c r="D81" s="6">
        <f t="shared" si="2"/>
        <v>35.5</v>
      </c>
      <c r="E81" s="6"/>
      <c r="F81" s="111"/>
      <c r="G81" s="6"/>
      <c r="H81" s="6">
        <f t="shared" si="6"/>
        <v>0</v>
      </c>
      <c r="I81" s="6"/>
      <c r="J81" s="110">
        <f t="shared" si="4"/>
        <v>1</v>
      </c>
      <c r="K81" s="110">
        <f t="shared" si="4"/>
        <v>70</v>
      </c>
      <c r="L81" s="111">
        <f t="shared" si="7"/>
        <v>35.5</v>
      </c>
      <c r="M81" s="6"/>
    </row>
    <row r="82" spans="1:13" x14ac:dyDescent="0.25">
      <c r="A82" s="6" t="s">
        <v>26</v>
      </c>
      <c r="B82" s="6">
        <v>4</v>
      </c>
      <c r="C82" s="6"/>
      <c r="D82" s="6">
        <f t="shared" si="2"/>
        <v>2</v>
      </c>
      <c r="E82" s="6"/>
      <c r="F82" s="111">
        <v>84</v>
      </c>
      <c r="G82" s="6">
        <v>235</v>
      </c>
      <c r="H82" s="6">
        <f t="shared" si="6"/>
        <v>159.5</v>
      </c>
      <c r="I82" s="6"/>
      <c r="J82" s="110">
        <f t="shared" si="4"/>
        <v>88</v>
      </c>
      <c r="K82" s="6">
        <f t="shared" si="4"/>
        <v>235</v>
      </c>
      <c r="L82" s="111">
        <f t="shared" si="7"/>
        <v>161.5</v>
      </c>
      <c r="M82" s="6"/>
    </row>
    <row r="83" spans="1:13" x14ac:dyDescent="0.25">
      <c r="A83" s="6" t="s">
        <v>78</v>
      </c>
      <c r="B83" s="6"/>
      <c r="C83" s="6"/>
      <c r="D83" s="6"/>
      <c r="E83" s="6"/>
      <c r="F83" s="111">
        <v>2</v>
      </c>
      <c r="G83" s="6"/>
      <c r="H83" s="6">
        <f t="shared" si="6"/>
        <v>1</v>
      </c>
      <c r="I83" s="6"/>
      <c r="J83" s="6">
        <f t="shared" si="4"/>
        <v>2</v>
      </c>
      <c r="K83" s="6">
        <f t="shared" si="4"/>
        <v>0</v>
      </c>
      <c r="L83" s="6">
        <f t="shared" si="7"/>
        <v>1</v>
      </c>
      <c r="M83" s="6"/>
    </row>
    <row r="84" spans="1:13" x14ac:dyDescent="0.25">
      <c r="A84" s="16" t="s">
        <v>30</v>
      </c>
      <c r="B84" s="6">
        <f>SUM(B69:B83)</f>
        <v>87</v>
      </c>
      <c r="C84" s="6">
        <f>SUM(C69:C83)</f>
        <v>147</v>
      </c>
      <c r="D84" s="6">
        <f t="shared" si="2"/>
        <v>117</v>
      </c>
      <c r="E84" s="6"/>
      <c r="F84" s="6">
        <f>SUM(F69:F83)</f>
        <v>145</v>
      </c>
      <c r="G84" s="6">
        <f>SUM(G69:G83)</f>
        <v>322</v>
      </c>
      <c r="H84" s="6">
        <f t="shared" si="6"/>
        <v>233.5</v>
      </c>
      <c r="I84" s="6"/>
      <c r="J84" s="6">
        <f t="shared" si="4"/>
        <v>232</v>
      </c>
      <c r="K84" s="6">
        <f t="shared" si="4"/>
        <v>469</v>
      </c>
      <c r="L84" s="6">
        <f t="shared" si="7"/>
        <v>350.5</v>
      </c>
      <c r="M84" s="6"/>
    </row>
    <row r="85" spans="1:13" x14ac:dyDescent="0.25">
      <c r="A85" s="16" t="s">
        <v>35</v>
      </c>
      <c r="B85" s="6">
        <f>B67+B84</f>
        <v>620</v>
      </c>
      <c r="C85" s="6">
        <f>C67+C84</f>
        <v>554</v>
      </c>
      <c r="D85" s="6">
        <f t="shared" si="2"/>
        <v>587</v>
      </c>
      <c r="E85" s="6"/>
      <c r="F85" s="6">
        <f>F67+F84</f>
        <v>389</v>
      </c>
      <c r="G85" s="6">
        <f>G67+G84</f>
        <v>918</v>
      </c>
      <c r="H85" s="6">
        <f>SUM(H58:H84)</f>
        <v>1307</v>
      </c>
      <c r="I85" s="6"/>
      <c r="J85" s="6">
        <f t="shared" si="4"/>
        <v>1009</v>
      </c>
      <c r="K85" s="6">
        <f t="shared" si="4"/>
        <v>1472</v>
      </c>
      <c r="L85" s="6">
        <f t="shared" si="7"/>
        <v>1240.5</v>
      </c>
      <c r="M85" s="6"/>
    </row>
    <row r="86" spans="1:13" x14ac:dyDescent="0.25">
      <c r="B86" s="6"/>
      <c r="E86" s="6"/>
      <c r="F86" s="6"/>
      <c r="G86" s="6"/>
      <c r="H86" s="6"/>
      <c r="I86" s="6"/>
      <c r="J86" s="6"/>
      <c r="K86" s="6"/>
      <c r="L86" s="6"/>
      <c r="M86" s="6"/>
    </row>
    <row r="87" spans="1:13" x14ac:dyDescent="0.25">
      <c r="A87" s="6" t="s">
        <v>75</v>
      </c>
      <c r="B87" s="6" t="s">
        <v>348</v>
      </c>
      <c r="C87" s="6"/>
      <c r="D87" s="6"/>
      <c r="E87" s="6"/>
      <c r="F87" s="6" t="s">
        <v>349</v>
      </c>
      <c r="G87" s="6"/>
      <c r="H87" s="6"/>
      <c r="I87" s="6"/>
      <c r="J87" s="6"/>
      <c r="K87" s="6"/>
      <c r="L87" s="6"/>
      <c r="M87" s="6"/>
    </row>
    <row r="88" spans="1:13" x14ac:dyDescent="0.25">
      <c r="A88" s="6"/>
      <c r="B88" s="6" t="s">
        <v>350</v>
      </c>
      <c r="C88" s="6"/>
      <c r="D88" s="6"/>
      <c r="E88" s="6"/>
      <c r="F88" s="6" t="s">
        <v>351</v>
      </c>
      <c r="G88" s="6"/>
      <c r="H88" s="6"/>
      <c r="I88" s="6"/>
      <c r="J88" s="6"/>
      <c r="K88" s="6"/>
      <c r="L88" s="6"/>
      <c r="M88" s="6"/>
    </row>
    <row r="89" spans="1:13" x14ac:dyDescent="0.25">
      <c r="A89" s="6"/>
      <c r="B89" s="6"/>
      <c r="C89" s="6"/>
      <c r="D89" s="6"/>
      <c r="E89" s="6"/>
      <c r="F89" s="6"/>
      <c r="G89" s="6"/>
      <c r="H89" s="6"/>
      <c r="I89" s="6"/>
      <c r="J89" s="6"/>
      <c r="K89" s="6"/>
      <c r="L89" s="6"/>
      <c r="M89" s="6"/>
    </row>
    <row r="90" spans="1:13" x14ac:dyDescent="0.25">
      <c r="B90" s="6"/>
      <c r="C90" s="6"/>
      <c r="D90" s="6"/>
      <c r="E90" s="6"/>
      <c r="F90" s="6"/>
      <c r="G90" s="6"/>
      <c r="H90" s="6"/>
      <c r="I90" s="6"/>
      <c r="J90" s="6"/>
      <c r="K90" s="6"/>
      <c r="L90" s="6"/>
      <c r="M90" s="6"/>
    </row>
    <row r="91" spans="1:13" x14ac:dyDescent="0.25">
      <c r="A91" s="1" t="s">
        <v>42</v>
      </c>
      <c r="B91" s="1"/>
      <c r="H91" s="6"/>
      <c r="I91" s="6"/>
      <c r="J91" s="6"/>
      <c r="K91" s="6"/>
      <c r="L91" s="6"/>
      <c r="M91" s="6"/>
    </row>
    <row r="92" spans="1:13" x14ac:dyDescent="0.25">
      <c r="A92" t="s">
        <v>79</v>
      </c>
      <c r="B92" s="33" t="s">
        <v>61</v>
      </c>
      <c r="C92" s="6"/>
      <c r="D92" s="6"/>
      <c r="F92" s="6"/>
      <c r="G92" s="6"/>
      <c r="H92" s="6"/>
      <c r="I92" s="6"/>
      <c r="J92" s="6"/>
      <c r="K92" s="6"/>
      <c r="L92" s="6"/>
      <c r="M92" s="6"/>
    </row>
    <row r="93" spans="1:13" ht="15.75" x14ac:dyDescent="0.25">
      <c r="A93" t="s">
        <v>2</v>
      </c>
      <c r="B93" s="9" t="s">
        <v>352</v>
      </c>
      <c r="C93" s="6"/>
      <c r="D93" s="6"/>
      <c r="E93" s="9"/>
      <c r="F93" s="6"/>
      <c r="G93" s="6"/>
      <c r="H93" s="32"/>
      <c r="I93" s="6"/>
      <c r="J93" s="6"/>
      <c r="K93" s="6"/>
      <c r="L93" s="6"/>
      <c r="M93" s="6"/>
    </row>
    <row r="94" spans="1:13" ht="15.75" x14ac:dyDescent="0.25">
      <c r="A94" t="s">
        <v>3</v>
      </c>
      <c r="B94" s="7" t="s">
        <v>353</v>
      </c>
      <c r="C94" s="6"/>
      <c r="D94" s="6"/>
      <c r="E94" s="6"/>
      <c r="F94" s="6"/>
      <c r="G94" s="6"/>
      <c r="H94" s="32"/>
      <c r="I94" s="6"/>
      <c r="J94" s="6"/>
      <c r="K94" s="6"/>
      <c r="L94" s="6"/>
      <c r="M94" s="6"/>
    </row>
    <row r="95" spans="1:13" ht="15.75" x14ac:dyDescent="0.25">
      <c r="A95" t="s">
        <v>4</v>
      </c>
      <c r="B95" s="5">
        <v>3</v>
      </c>
      <c r="C95" s="6"/>
      <c r="D95" s="6"/>
      <c r="E95" s="5"/>
      <c r="F95" s="6"/>
      <c r="G95" s="6"/>
      <c r="H95" s="32"/>
      <c r="I95" s="6"/>
      <c r="J95" s="6"/>
      <c r="K95" s="6"/>
      <c r="L95" s="6"/>
      <c r="M95" s="6"/>
    </row>
    <row r="96" spans="1:13" ht="15.75" x14ac:dyDescent="0.25">
      <c r="A96" t="s">
        <v>73</v>
      </c>
      <c r="B96" s="6">
        <v>4</v>
      </c>
      <c r="C96" s="6"/>
      <c r="D96" s="6"/>
      <c r="E96" s="6"/>
      <c r="F96" s="6"/>
      <c r="G96" s="6"/>
      <c r="H96" s="32"/>
      <c r="I96" s="6"/>
      <c r="J96" s="6"/>
      <c r="K96" s="6"/>
      <c r="L96" s="6"/>
      <c r="M96" s="6"/>
    </row>
    <row r="97" spans="1:13" ht="15.75" x14ac:dyDescent="0.25">
      <c r="B97" s="6"/>
      <c r="C97" s="6"/>
      <c r="D97" s="6"/>
      <c r="E97" s="6"/>
      <c r="F97" s="6"/>
      <c r="G97" s="6"/>
      <c r="H97" s="32"/>
      <c r="I97" s="6"/>
      <c r="J97" s="6"/>
      <c r="K97" s="6"/>
      <c r="L97" s="6"/>
      <c r="M97" s="6"/>
    </row>
    <row r="98" spans="1:13" x14ac:dyDescent="0.25">
      <c r="A98" s="1" t="s">
        <v>5</v>
      </c>
      <c r="B98" s="6"/>
      <c r="C98" s="6"/>
      <c r="D98" s="6"/>
      <c r="E98" s="16"/>
      <c r="F98" s="6"/>
      <c r="G98" s="6"/>
      <c r="I98" s="6"/>
      <c r="J98" s="6"/>
      <c r="K98" s="6"/>
      <c r="L98" s="6"/>
      <c r="M98" s="6"/>
    </row>
    <row r="99" spans="1:13" ht="15.75" x14ac:dyDescent="0.25">
      <c r="A99" t="s">
        <v>6</v>
      </c>
      <c r="B99" s="6">
        <v>32</v>
      </c>
      <c r="C99" s="6"/>
      <c r="D99" s="6"/>
      <c r="E99" s="6"/>
      <c r="F99" s="6"/>
      <c r="G99" s="6"/>
      <c r="H99" s="32"/>
      <c r="I99" s="6"/>
      <c r="J99" s="6"/>
      <c r="K99" s="6"/>
      <c r="L99" s="6"/>
      <c r="M99" s="6"/>
    </row>
    <row r="100" spans="1:13" ht="15.75" x14ac:dyDescent="0.25">
      <c r="A100" t="s">
        <v>81</v>
      </c>
      <c r="B100" s="6">
        <v>3</v>
      </c>
      <c r="C100" s="6"/>
      <c r="D100" s="6"/>
      <c r="E100" s="6"/>
      <c r="F100" s="6"/>
      <c r="G100" s="6"/>
      <c r="H100" s="32"/>
      <c r="I100" s="6"/>
      <c r="J100" s="6"/>
      <c r="K100" s="6"/>
      <c r="L100" s="6"/>
      <c r="M100" s="6"/>
    </row>
    <row r="101" spans="1:13" ht="15.75" x14ac:dyDescent="0.25">
      <c r="A101" t="s">
        <v>7</v>
      </c>
      <c r="B101" s="6">
        <v>19</v>
      </c>
      <c r="C101" s="6"/>
      <c r="D101" s="6"/>
      <c r="E101" s="6"/>
      <c r="F101" s="6"/>
      <c r="G101" s="6"/>
      <c r="H101" s="32"/>
      <c r="I101" s="6"/>
      <c r="J101" s="6"/>
      <c r="K101" s="6"/>
      <c r="L101" s="6"/>
      <c r="M101" s="6"/>
    </row>
    <row r="102" spans="1:13" ht="15.75" x14ac:dyDescent="0.25">
      <c r="A102" t="s">
        <v>9</v>
      </c>
      <c r="B102" s="6">
        <v>12</v>
      </c>
      <c r="C102" s="6"/>
      <c r="D102" s="6"/>
      <c r="E102" s="6"/>
      <c r="F102" s="6"/>
      <c r="G102" s="6"/>
      <c r="H102" s="32"/>
      <c r="I102" s="6"/>
      <c r="J102" s="6"/>
      <c r="K102" s="6"/>
      <c r="L102" s="6"/>
      <c r="M102" s="6"/>
    </row>
    <row r="103" spans="1:13" ht="15.75" x14ac:dyDescent="0.25">
      <c r="A103" t="s">
        <v>33</v>
      </c>
      <c r="B103" s="6">
        <v>1</v>
      </c>
      <c r="C103" s="6"/>
      <c r="D103" s="6"/>
      <c r="E103" s="6"/>
      <c r="F103" s="6"/>
      <c r="G103" s="6"/>
      <c r="H103" s="32"/>
      <c r="I103" s="6"/>
      <c r="J103" s="6"/>
      <c r="K103" s="6"/>
      <c r="L103" s="6"/>
      <c r="M103" s="6"/>
    </row>
    <row r="104" spans="1:13" ht="15.75" x14ac:dyDescent="0.25">
      <c r="A104" t="s">
        <v>10</v>
      </c>
      <c r="B104" s="6">
        <v>69</v>
      </c>
      <c r="C104" s="6"/>
      <c r="D104" s="6"/>
      <c r="E104" s="6"/>
      <c r="F104" s="6"/>
      <c r="G104" s="6"/>
      <c r="H104" s="32"/>
      <c r="I104" s="6"/>
      <c r="J104" s="6"/>
      <c r="K104" s="6"/>
      <c r="L104" s="6"/>
      <c r="M104" s="6"/>
    </row>
    <row r="105" spans="1:13" ht="15.75" x14ac:dyDescent="0.25">
      <c r="A105" s="1" t="s">
        <v>30</v>
      </c>
      <c r="B105" s="6">
        <f>SUM(B99:B104)</f>
        <v>136</v>
      </c>
      <c r="C105" s="6"/>
      <c r="D105" s="6"/>
      <c r="E105" s="6"/>
      <c r="F105" s="6"/>
      <c r="G105" s="6"/>
      <c r="H105" s="32"/>
      <c r="I105" s="6"/>
      <c r="J105" s="6"/>
      <c r="K105" s="6"/>
      <c r="L105" s="6"/>
      <c r="M105" s="6"/>
    </row>
    <row r="106" spans="1:13" ht="15.75" x14ac:dyDescent="0.25">
      <c r="B106" s="6"/>
      <c r="C106" s="6"/>
      <c r="D106" s="6"/>
      <c r="E106" s="6"/>
      <c r="F106" s="6"/>
      <c r="G106" s="6"/>
      <c r="H106" s="32"/>
      <c r="I106" s="6"/>
      <c r="J106" s="6"/>
      <c r="K106" s="6"/>
      <c r="L106" s="6"/>
      <c r="M106" s="6"/>
    </row>
    <row r="107" spans="1:13" ht="15.75" x14ac:dyDescent="0.25">
      <c r="A107" t="s">
        <v>15</v>
      </c>
      <c r="B107" s="6">
        <v>1</v>
      </c>
      <c r="C107" s="6"/>
      <c r="D107" s="6"/>
      <c r="E107" s="6"/>
      <c r="F107" s="6"/>
      <c r="G107" s="6"/>
      <c r="H107" s="32"/>
      <c r="I107" s="6"/>
      <c r="J107" s="6"/>
      <c r="K107" s="6"/>
      <c r="L107" s="6"/>
      <c r="M107" s="6"/>
    </row>
    <row r="108" spans="1:13" x14ac:dyDescent="0.25">
      <c r="A108" t="s">
        <v>18</v>
      </c>
      <c r="B108" s="6">
        <v>1</v>
      </c>
      <c r="C108" s="6"/>
      <c r="D108" s="6"/>
      <c r="E108" s="6"/>
      <c r="F108" s="6"/>
      <c r="G108" s="6"/>
      <c r="H108" s="10"/>
      <c r="I108" s="6"/>
      <c r="J108" s="6"/>
      <c r="K108" s="6"/>
      <c r="L108" s="6"/>
      <c r="M108" s="6"/>
    </row>
    <row r="109" spans="1:13" x14ac:dyDescent="0.25">
      <c r="A109" s="1" t="s">
        <v>30</v>
      </c>
      <c r="B109" s="6">
        <f>SUM(B107:B108)</f>
        <v>2</v>
      </c>
      <c r="C109" s="6"/>
      <c r="D109" s="6"/>
      <c r="E109" s="6"/>
      <c r="F109" s="6"/>
      <c r="G109" s="6"/>
      <c r="H109" s="11"/>
      <c r="I109" s="6"/>
      <c r="J109" s="6"/>
      <c r="K109" s="6"/>
      <c r="L109" s="6"/>
      <c r="M109" s="6"/>
    </row>
    <row r="110" spans="1:13" x14ac:dyDescent="0.25">
      <c r="A110" s="1" t="s">
        <v>35</v>
      </c>
      <c r="B110" s="6">
        <f>B105+B109</f>
        <v>138</v>
      </c>
      <c r="C110" s="6"/>
      <c r="D110" s="6"/>
      <c r="E110" s="6"/>
      <c r="F110" s="6"/>
      <c r="G110" s="6"/>
      <c r="H110" s="11"/>
      <c r="I110" s="6"/>
      <c r="J110" s="6"/>
      <c r="K110" s="6"/>
      <c r="L110" s="6"/>
      <c r="M110" s="6"/>
    </row>
    <row r="111" spans="1:13" x14ac:dyDescent="0.25">
      <c r="B111" s="6"/>
      <c r="C111" s="6"/>
      <c r="D111" s="6"/>
      <c r="E111" s="6"/>
      <c r="F111" s="6"/>
      <c r="G111" s="6"/>
      <c r="H111" s="10"/>
      <c r="L111" s="6"/>
      <c r="M111" s="6"/>
    </row>
    <row r="112" spans="1:13" x14ac:dyDescent="0.25">
      <c r="A112" s="6" t="s">
        <v>75</v>
      </c>
      <c r="B112" s="6" t="s">
        <v>354</v>
      </c>
      <c r="C112" s="6"/>
      <c r="D112" s="6"/>
      <c r="E112" s="6"/>
      <c r="F112" s="6"/>
      <c r="G112" s="6"/>
      <c r="H112" s="10"/>
      <c r="L112" s="6"/>
      <c r="M112" s="6"/>
    </row>
    <row r="113" spans="1:13" x14ac:dyDescent="0.25">
      <c r="A113" s="6"/>
      <c r="B113" s="6"/>
      <c r="C113" s="6"/>
      <c r="D113" s="6"/>
      <c r="E113" s="6"/>
      <c r="F113" s="6"/>
      <c r="G113" s="6"/>
      <c r="H113" s="10"/>
      <c r="L113" s="6"/>
      <c r="M113" s="6"/>
    </row>
    <row r="114" spans="1:13" x14ac:dyDescent="0.25">
      <c r="G114" s="6"/>
      <c r="H114" s="10"/>
      <c r="L114" s="6"/>
      <c r="M114" s="6"/>
    </row>
    <row r="115" spans="1:13" x14ac:dyDescent="0.25">
      <c r="A115" s="1" t="s">
        <v>43</v>
      </c>
      <c r="B115" s="1"/>
      <c r="F115" s="6"/>
      <c r="G115" s="6"/>
      <c r="H115" s="10"/>
      <c r="L115" s="6"/>
      <c r="M115" s="6"/>
    </row>
    <row r="116" spans="1:13" ht="15.75" x14ac:dyDescent="0.25">
      <c r="A116" t="s">
        <v>83</v>
      </c>
      <c r="B116" s="33" t="s">
        <v>63</v>
      </c>
      <c r="C116" s="4" t="s">
        <v>86</v>
      </c>
      <c r="F116" s="6"/>
      <c r="H116" s="11"/>
      <c r="J116" s="32"/>
      <c r="L116" s="6"/>
      <c r="M116" s="6"/>
    </row>
    <row r="117" spans="1:13" ht="15.75" x14ac:dyDescent="0.25">
      <c r="A117" t="s">
        <v>2</v>
      </c>
      <c r="B117" s="103">
        <v>0.47013888888888888</v>
      </c>
      <c r="C117" s="103">
        <v>0.47361111111111115</v>
      </c>
      <c r="F117" s="6"/>
      <c r="G117" s="6"/>
      <c r="H117" s="10"/>
      <c r="J117" s="32"/>
      <c r="L117" s="6"/>
      <c r="M117" s="6"/>
    </row>
    <row r="118" spans="1:13" ht="15.75" x14ac:dyDescent="0.25">
      <c r="A118" t="s">
        <v>3</v>
      </c>
      <c r="B118" s="7" t="s">
        <v>355</v>
      </c>
      <c r="C118" s="63" t="s">
        <v>356</v>
      </c>
      <c r="F118" s="6"/>
      <c r="G118" s="6"/>
      <c r="H118" s="11"/>
      <c r="J118" s="32"/>
      <c r="L118" s="6"/>
      <c r="M118" s="6"/>
    </row>
    <row r="119" spans="1:13" ht="15.75" x14ac:dyDescent="0.25">
      <c r="A119" t="s">
        <v>4</v>
      </c>
      <c r="B119" s="5">
        <v>5.9</v>
      </c>
      <c r="C119">
        <v>4.4000000000000004</v>
      </c>
      <c r="F119" s="6"/>
      <c r="G119" s="6"/>
      <c r="H119" s="10"/>
      <c r="I119" s="6"/>
      <c r="J119" s="32"/>
      <c r="K119" s="6"/>
      <c r="L119" s="6"/>
      <c r="M119" s="6"/>
    </row>
    <row r="120" spans="1:13" ht="15.75" x14ac:dyDescent="0.25">
      <c r="A120" t="s">
        <v>74</v>
      </c>
      <c r="B120">
        <v>6</v>
      </c>
      <c r="C120">
        <v>5</v>
      </c>
      <c r="I120" s="6"/>
      <c r="J120" s="32"/>
      <c r="K120" s="6"/>
      <c r="L120" s="6"/>
      <c r="M120" s="6"/>
    </row>
    <row r="121" spans="1:13" ht="15.75" x14ac:dyDescent="0.25">
      <c r="F121" s="32"/>
      <c r="I121" s="6"/>
      <c r="K121" s="6"/>
      <c r="L121" s="6"/>
      <c r="M121" s="6"/>
    </row>
    <row r="122" spans="1:13" ht="15.75" x14ac:dyDescent="0.25">
      <c r="A122" s="1" t="s">
        <v>5</v>
      </c>
      <c r="B122" s="4"/>
      <c r="D122" s="4" t="s">
        <v>47</v>
      </c>
      <c r="F122" s="32"/>
      <c r="I122" s="6"/>
      <c r="J122" s="32"/>
      <c r="K122" s="6"/>
      <c r="L122" s="6"/>
      <c r="M122" s="6"/>
    </row>
    <row r="123" spans="1:13" ht="15.75" x14ac:dyDescent="0.25">
      <c r="A123" t="s">
        <v>6</v>
      </c>
      <c r="C123">
        <v>15</v>
      </c>
      <c r="D123" s="6">
        <f>SUM(B123:C123)/2</f>
        <v>7.5</v>
      </c>
      <c r="F123" s="32"/>
      <c r="I123" s="6"/>
      <c r="J123" s="32"/>
      <c r="K123" s="6"/>
      <c r="L123" s="6"/>
      <c r="M123" s="6"/>
    </row>
    <row r="124" spans="1:13" ht="15.75" x14ac:dyDescent="0.25">
      <c r="A124" t="s">
        <v>46</v>
      </c>
      <c r="C124">
        <v>100</v>
      </c>
      <c r="D124" s="6">
        <f t="shared" ref="D124:D136" si="8">SUM(B124:C124)/2</f>
        <v>50</v>
      </c>
      <c r="F124" s="32"/>
      <c r="I124" s="6"/>
      <c r="J124" s="32"/>
      <c r="K124" s="6"/>
      <c r="L124" s="6"/>
      <c r="M124" s="6"/>
    </row>
    <row r="125" spans="1:13" ht="15.75" x14ac:dyDescent="0.25">
      <c r="A125" t="s">
        <v>7</v>
      </c>
      <c r="B125">
        <v>76</v>
      </c>
      <c r="C125">
        <v>123</v>
      </c>
      <c r="D125" s="6">
        <f t="shared" si="8"/>
        <v>99.5</v>
      </c>
      <c r="F125" s="32"/>
      <c r="I125" s="6"/>
      <c r="J125" s="32"/>
      <c r="K125" s="6"/>
      <c r="L125" s="6"/>
      <c r="M125" s="6"/>
    </row>
    <row r="126" spans="1:13" ht="15.75" x14ac:dyDescent="0.25">
      <c r="A126" t="s">
        <v>22</v>
      </c>
      <c r="B126">
        <v>152</v>
      </c>
      <c r="C126">
        <v>68</v>
      </c>
      <c r="D126" s="6">
        <f t="shared" si="8"/>
        <v>110</v>
      </c>
      <c r="F126" s="32"/>
      <c r="I126" s="6"/>
      <c r="J126" s="32"/>
      <c r="K126" s="6"/>
      <c r="L126" s="6"/>
      <c r="M126" s="6"/>
    </row>
    <row r="127" spans="1:13" ht="15.75" x14ac:dyDescent="0.25">
      <c r="A127" t="s">
        <v>8</v>
      </c>
      <c r="C127">
        <v>94</v>
      </c>
      <c r="D127" s="6">
        <f t="shared" si="8"/>
        <v>47</v>
      </c>
      <c r="I127" s="6"/>
      <c r="J127" s="32"/>
      <c r="K127" s="6"/>
      <c r="L127" s="6"/>
      <c r="M127" s="6"/>
    </row>
    <row r="128" spans="1:13" ht="15.75" x14ac:dyDescent="0.25">
      <c r="A128" t="s">
        <v>37</v>
      </c>
      <c r="B128">
        <v>2</v>
      </c>
      <c r="C128">
        <v>1</v>
      </c>
      <c r="D128" s="6">
        <f t="shared" si="8"/>
        <v>1.5</v>
      </c>
      <c r="F128" s="32"/>
      <c r="I128" s="6"/>
      <c r="J128" s="32"/>
      <c r="K128" s="6"/>
      <c r="L128" s="6"/>
      <c r="M128" s="6"/>
    </row>
    <row r="129" spans="1:13" ht="15.75" x14ac:dyDescent="0.25">
      <c r="A129" t="s">
        <v>9</v>
      </c>
      <c r="C129">
        <v>5</v>
      </c>
      <c r="D129" s="6">
        <f t="shared" si="8"/>
        <v>2.5</v>
      </c>
      <c r="F129" s="32"/>
      <c r="I129" s="6"/>
      <c r="J129" s="32"/>
      <c r="K129" s="6"/>
      <c r="L129" s="6"/>
      <c r="M129" s="6"/>
    </row>
    <row r="130" spans="1:13" ht="15.75" x14ac:dyDescent="0.25">
      <c r="A130" t="s">
        <v>33</v>
      </c>
      <c r="B130">
        <v>170</v>
      </c>
      <c r="C130">
        <v>58</v>
      </c>
      <c r="D130" s="6">
        <f t="shared" si="8"/>
        <v>114</v>
      </c>
      <c r="F130" s="32"/>
      <c r="I130" s="6"/>
      <c r="J130" s="32"/>
      <c r="K130" s="6"/>
      <c r="L130" s="6"/>
      <c r="M130" s="6"/>
    </row>
    <row r="131" spans="1:13" ht="15.75" x14ac:dyDescent="0.25">
      <c r="A131" t="s">
        <v>10</v>
      </c>
      <c r="C131">
        <v>194</v>
      </c>
      <c r="D131" s="6">
        <f t="shared" si="8"/>
        <v>97</v>
      </c>
      <c r="F131" s="32"/>
      <c r="I131" s="6"/>
      <c r="J131" s="32"/>
      <c r="K131" s="6"/>
      <c r="L131" s="6"/>
      <c r="M131" s="6"/>
    </row>
    <row r="132" spans="1:13" ht="15.75" x14ac:dyDescent="0.25">
      <c r="A132" t="s">
        <v>36</v>
      </c>
      <c r="C132">
        <v>35</v>
      </c>
      <c r="D132" s="6">
        <f t="shared" si="8"/>
        <v>17.5</v>
      </c>
      <c r="F132" s="32"/>
      <c r="I132" s="6"/>
      <c r="J132" s="32"/>
      <c r="K132" s="6"/>
      <c r="L132" s="6"/>
      <c r="M132" s="6"/>
    </row>
    <row r="133" spans="1:13" ht="15.75" x14ac:dyDescent="0.25">
      <c r="A133" t="s">
        <v>11</v>
      </c>
      <c r="B133">
        <v>5</v>
      </c>
      <c r="C133">
        <v>2</v>
      </c>
      <c r="D133" s="6">
        <f t="shared" si="8"/>
        <v>3.5</v>
      </c>
      <c r="F133" s="32"/>
      <c r="I133" s="6"/>
      <c r="J133" s="32"/>
      <c r="K133" s="6"/>
      <c r="L133" s="6"/>
      <c r="M133" s="6"/>
    </row>
    <row r="134" spans="1:13" ht="15.75" x14ac:dyDescent="0.25">
      <c r="A134" t="s">
        <v>12</v>
      </c>
      <c r="B134">
        <v>2</v>
      </c>
      <c r="C134">
        <v>19</v>
      </c>
      <c r="D134" s="6">
        <f t="shared" si="8"/>
        <v>10.5</v>
      </c>
      <c r="F134" s="32"/>
      <c r="I134" s="6"/>
      <c r="J134" s="32"/>
      <c r="K134" s="6"/>
      <c r="L134" s="6"/>
      <c r="M134" s="6"/>
    </row>
    <row r="135" spans="1:13" ht="15.75" x14ac:dyDescent="0.25">
      <c r="A135" t="s">
        <v>23</v>
      </c>
      <c r="B135">
        <v>3</v>
      </c>
      <c r="D135" s="6">
        <f t="shared" si="8"/>
        <v>1.5</v>
      </c>
      <c r="F135" s="32"/>
      <c r="I135" s="6"/>
      <c r="J135" s="32"/>
      <c r="K135" s="6"/>
      <c r="L135" s="6"/>
      <c r="M135" s="6"/>
    </row>
    <row r="136" spans="1:13" ht="15.75" x14ac:dyDescent="0.25">
      <c r="A136" s="1" t="s">
        <v>30</v>
      </c>
      <c r="B136">
        <f>SUM(B123:B135)</f>
        <v>410</v>
      </c>
      <c r="C136">
        <f>SUM(C123:C135)</f>
        <v>714</v>
      </c>
      <c r="D136" s="6">
        <f t="shared" si="8"/>
        <v>562</v>
      </c>
      <c r="F136" s="32"/>
      <c r="I136" s="6"/>
      <c r="J136" s="32"/>
      <c r="K136" s="6"/>
      <c r="L136" s="6"/>
      <c r="M136" s="6"/>
    </row>
    <row r="137" spans="1:13" ht="15.75" x14ac:dyDescent="0.25">
      <c r="A137" s="1"/>
      <c r="D137" s="6"/>
      <c r="F137" s="32"/>
      <c r="I137" s="6"/>
      <c r="J137" s="32"/>
      <c r="K137" s="6"/>
      <c r="L137" s="6"/>
      <c r="M137" s="6"/>
    </row>
    <row r="138" spans="1:13" ht="15.75" x14ac:dyDescent="0.25">
      <c r="A138" t="s">
        <v>13</v>
      </c>
      <c r="B138">
        <v>6</v>
      </c>
      <c r="C138">
        <v>12</v>
      </c>
      <c r="D138" s="6">
        <f>SUM(B138:C138)/2</f>
        <v>9</v>
      </c>
      <c r="F138" s="32"/>
      <c r="I138" s="6"/>
      <c r="J138" s="32"/>
      <c r="K138" s="6"/>
      <c r="L138" s="6"/>
      <c r="M138" s="6"/>
    </row>
    <row r="139" spans="1:13" ht="15.75" x14ac:dyDescent="0.25">
      <c r="A139" t="s">
        <v>34</v>
      </c>
      <c r="B139">
        <v>1</v>
      </c>
      <c r="C139">
        <v>4</v>
      </c>
      <c r="D139" s="6">
        <f t="shared" ref="D139:D154" si="9">SUM(B139:C139)/2</f>
        <v>2.5</v>
      </c>
      <c r="F139" s="32"/>
      <c r="I139" s="6"/>
      <c r="J139" s="32"/>
      <c r="K139" s="6"/>
      <c r="L139" s="6"/>
      <c r="M139" s="6"/>
    </row>
    <row r="140" spans="1:13" ht="15.75" x14ac:dyDescent="0.25">
      <c r="A140" t="s">
        <v>14</v>
      </c>
      <c r="C140">
        <v>9</v>
      </c>
      <c r="D140" s="6">
        <f t="shared" si="9"/>
        <v>4.5</v>
      </c>
      <c r="F140" s="32"/>
      <c r="I140" s="6"/>
      <c r="J140" s="32"/>
      <c r="K140" s="6"/>
      <c r="L140" s="6"/>
      <c r="M140" s="6"/>
    </row>
    <row r="141" spans="1:13" ht="15.75" x14ac:dyDescent="0.25">
      <c r="A141" t="s">
        <v>15</v>
      </c>
      <c r="B141">
        <v>35</v>
      </c>
      <c r="C141">
        <v>8</v>
      </c>
      <c r="D141" s="6">
        <f t="shared" si="9"/>
        <v>21.5</v>
      </c>
      <c r="F141" s="32"/>
      <c r="I141" s="6"/>
      <c r="J141" s="32"/>
      <c r="K141" s="6"/>
      <c r="L141" s="6"/>
      <c r="M141" s="6"/>
    </row>
    <row r="142" spans="1:13" ht="15.75" x14ac:dyDescent="0.25">
      <c r="A142" t="s">
        <v>16</v>
      </c>
      <c r="C142">
        <v>3</v>
      </c>
      <c r="D142" s="6">
        <f t="shared" si="9"/>
        <v>1.5</v>
      </c>
      <c r="F142" s="32"/>
      <c r="I142" s="6"/>
      <c r="J142" s="32"/>
      <c r="K142" s="6"/>
      <c r="L142" s="6"/>
      <c r="M142" s="6"/>
    </row>
    <row r="143" spans="1:13" ht="15.75" x14ac:dyDescent="0.25">
      <c r="A143" t="s">
        <v>84</v>
      </c>
      <c r="B143">
        <v>7</v>
      </c>
      <c r="D143" s="6">
        <f t="shared" si="9"/>
        <v>3.5</v>
      </c>
      <c r="F143" s="32"/>
      <c r="I143" s="6"/>
      <c r="J143" s="32"/>
      <c r="K143" s="6"/>
      <c r="L143" s="6"/>
      <c r="M143" s="6"/>
    </row>
    <row r="144" spans="1:13" ht="15.75" x14ac:dyDescent="0.25">
      <c r="A144" t="s">
        <v>25</v>
      </c>
      <c r="C144">
        <v>13</v>
      </c>
      <c r="D144" s="6">
        <f t="shared" si="9"/>
        <v>6.5</v>
      </c>
      <c r="F144" s="32"/>
      <c r="I144" s="6"/>
      <c r="J144" s="32"/>
      <c r="K144" s="6"/>
      <c r="L144" s="6"/>
      <c r="M144" s="6"/>
    </row>
    <row r="145" spans="1:13" ht="15.75" x14ac:dyDescent="0.25">
      <c r="A145" t="s">
        <v>17</v>
      </c>
      <c r="C145">
        <v>4</v>
      </c>
      <c r="D145" s="6">
        <f t="shared" si="9"/>
        <v>2</v>
      </c>
      <c r="F145" s="32"/>
      <c r="I145" s="6"/>
      <c r="J145" s="32"/>
      <c r="K145" s="6"/>
      <c r="L145" s="6"/>
      <c r="M145" s="6"/>
    </row>
    <row r="146" spans="1:13" ht="15.75" x14ac:dyDescent="0.25">
      <c r="A146" t="s">
        <v>357</v>
      </c>
      <c r="B146">
        <v>18</v>
      </c>
      <c r="D146" s="6">
        <f t="shared" si="9"/>
        <v>9</v>
      </c>
      <c r="F146" s="32"/>
      <c r="I146" s="6"/>
      <c r="J146" s="32"/>
      <c r="K146" s="6"/>
      <c r="L146" s="6"/>
      <c r="M146" s="6"/>
    </row>
    <row r="147" spans="1:13" ht="15.75" x14ac:dyDescent="0.25">
      <c r="A147" t="s">
        <v>18</v>
      </c>
      <c r="B147">
        <v>14</v>
      </c>
      <c r="C147">
        <v>19</v>
      </c>
      <c r="D147" s="6">
        <f t="shared" si="9"/>
        <v>16.5</v>
      </c>
      <c r="F147" s="32"/>
      <c r="I147" s="6"/>
      <c r="J147" s="32"/>
      <c r="K147" s="6"/>
      <c r="L147" s="6"/>
      <c r="M147" s="6"/>
    </row>
    <row r="148" spans="1:13" ht="15.75" x14ac:dyDescent="0.25">
      <c r="A148" t="s">
        <v>19</v>
      </c>
      <c r="C148">
        <v>12</v>
      </c>
      <c r="D148" s="6">
        <f t="shared" si="9"/>
        <v>6</v>
      </c>
      <c r="F148" s="32"/>
      <c r="I148" s="6"/>
      <c r="J148" s="32"/>
      <c r="K148" s="6"/>
      <c r="L148" s="6"/>
      <c r="M148" s="6"/>
    </row>
    <row r="149" spans="1:13" ht="15.75" x14ac:dyDescent="0.25">
      <c r="A149" t="s">
        <v>41</v>
      </c>
      <c r="B149">
        <v>16</v>
      </c>
      <c r="D149" s="6">
        <f t="shared" si="9"/>
        <v>8</v>
      </c>
      <c r="F149" s="32"/>
      <c r="I149" s="6"/>
      <c r="J149" s="32"/>
      <c r="K149" s="6"/>
      <c r="L149" s="6"/>
      <c r="M149" s="6"/>
    </row>
    <row r="150" spans="1:13" ht="15.75" x14ac:dyDescent="0.25">
      <c r="A150" t="s">
        <v>87</v>
      </c>
      <c r="C150">
        <v>1</v>
      </c>
      <c r="D150" s="6">
        <f t="shared" si="9"/>
        <v>0.5</v>
      </c>
      <c r="F150" s="32"/>
      <c r="I150" s="6"/>
      <c r="J150" s="32"/>
      <c r="K150" s="6"/>
      <c r="L150" s="6"/>
      <c r="M150" s="6"/>
    </row>
    <row r="151" spans="1:13" ht="15.75" x14ac:dyDescent="0.25">
      <c r="A151" t="s">
        <v>20</v>
      </c>
      <c r="B151">
        <v>4</v>
      </c>
      <c r="C151">
        <v>6</v>
      </c>
      <c r="D151" s="6">
        <f t="shared" si="9"/>
        <v>5</v>
      </c>
      <c r="I151" s="6"/>
      <c r="J151" s="32"/>
      <c r="K151" s="6"/>
      <c r="L151" s="6"/>
      <c r="M151" s="6"/>
    </row>
    <row r="152" spans="1:13" ht="15.75" x14ac:dyDescent="0.25">
      <c r="A152" t="s">
        <v>85</v>
      </c>
      <c r="B152">
        <v>120</v>
      </c>
      <c r="C152">
        <v>180</v>
      </c>
      <c r="D152" s="6">
        <f t="shared" si="9"/>
        <v>150</v>
      </c>
      <c r="F152" s="32"/>
      <c r="I152" s="6"/>
      <c r="J152" s="32"/>
      <c r="K152" s="6"/>
      <c r="L152" s="6"/>
      <c r="M152" s="6"/>
    </row>
    <row r="153" spans="1:13" ht="15.75" x14ac:dyDescent="0.25">
      <c r="A153" s="1" t="s">
        <v>30</v>
      </c>
      <c r="B153">
        <f>SUM(B138:B152)</f>
        <v>221</v>
      </c>
      <c r="C153">
        <f>SUM(C138:C152)</f>
        <v>271</v>
      </c>
      <c r="D153" s="6">
        <f t="shared" si="9"/>
        <v>246</v>
      </c>
      <c r="I153" s="6"/>
      <c r="J153" s="32"/>
      <c r="K153" s="6"/>
      <c r="L153" s="6"/>
      <c r="M153" s="6"/>
    </row>
    <row r="154" spans="1:13" ht="15.75" x14ac:dyDescent="0.25">
      <c r="A154" s="1" t="s">
        <v>35</v>
      </c>
      <c r="B154">
        <f>B136+B153</f>
        <v>631</v>
      </c>
      <c r="C154">
        <f>C136+C153</f>
        <v>985</v>
      </c>
      <c r="D154" s="6">
        <f t="shared" si="9"/>
        <v>808</v>
      </c>
      <c r="F154" s="32"/>
      <c r="I154" s="6"/>
      <c r="J154" s="32"/>
      <c r="K154" s="6"/>
      <c r="L154" s="6"/>
      <c r="M154" s="6"/>
    </row>
    <row r="155" spans="1:13" ht="15.75" x14ac:dyDescent="0.25">
      <c r="F155" s="32"/>
      <c r="I155" s="6"/>
      <c r="J155" s="32"/>
      <c r="K155" s="6"/>
      <c r="L155" s="6"/>
      <c r="M155" s="6"/>
    </row>
    <row r="156" spans="1:13" ht="15.75" x14ac:dyDescent="0.25">
      <c r="A156" s="6" t="s">
        <v>75</v>
      </c>
      <c r="B156" t="s">
        <v>358</v>
      </c>
      <c r="F156" s="32"/>
      <c r="I156" s="6"/>
      <c r="K156" s="6"/>
      <c r="L156" s="6"/>
      <c r="M156" s="6"/>
    </row>
    <row r="157" spans="1:13" ht="15.75" x14ac:dyDescent="0.25">
      <c r="A157" s="6"/>
      <c r="B157" t="s">
        <v>359</v>
      </c>
      <c r="F157" s="32"/>
      <c r="I157" s="6"/>
      <c r="K157" s="6"/>
      <c r="L157" s="6"/>
      <c r="M157" s="6"/>
    </row>
    <row r="158" spans="1:13" ht="15.75" x14ac:dyDescent="0.25">
      <c r="A158" s="6"/>
      <c r="F158" s="32"/>
      <c r="I158" s="6"/>
      <c r="K158" s="6"/>
      <c r="L158" s="6"/>
      <c r="M158" s="6"/>
    </row>
    <row r="159" spans="1:13" x14ac:dyDescent="0.25">
      <c r="I159" s="6"/>
      <c r="J159" s="34"/>
      <c r="K159" s="6"/>
      <c r="L159" s="6"/>
      <c r="M159" s="6"/>
    </row>
    <row r="160" spans="1:13" x14ac:dyDescent="0.25">
      <c r="A160" s="1" t="s">
        <v>38</v>
      </c>
      <c r="B160" s="33" t="s">
        <v>88</v>
      </c>
      <c r="C160" s="33"/>
      <c r="D160" s="33"/>
      <c r="E160" s="33"/>
      <c r="F160" s="8" t="s">
        <v>360</v>
      </c>
      <c r="G160" s="8"/>
      <c r="H160" s="37"/>
      <c r="I160" s="33"/>
      <c r="J160" s="33" t="s">
        <v>361</v>
      </c>
      <c r="K160" s="33"/>
      <c r="L160" s="6"/>
      <c r="M160" s="6"/>
    </row>
    <row r="161" spans="1:13" x14ac:dyDescent="0.25">
      <c r="A161" t="s">
        <v>79</v>
      </c>
      <c r="B161" s="33" t="s">
        <v>63</v>
      </c>
      <c r="C161" s="33" t="s">
        <v>86</v>
      </c>
      <c r="D161" s="33"/>
      <c r="E161" s="33"/>
      <c r="F161" s="33" t="s">
        <v>63</v>
      </c>
      <c r="G161" s="33" t="s">
        <v>86</v>
      </c>
      <c r="H161" s="59"/>
      <c r="I161" s="33"/>
      <c r="J161" s="33" t="s">
        <v>63</v>
      </c>
      <c r="K161" s="33" t="s">
        <v>86</v>
      </c>
      <c r="L161" s="6"/>
      <c r="M161" s="6"/>
    </row>
    <row r="162" spans="1:13" x14ac:dyDescent="0.25">
      <c r="A162" t="s">
        <v>2</v>
      </c>
      <c r="B162" s="103">
        <v>0.41388888888888892</v>
      </c>
      <c r="C162" s="103">
        <v>0.52152777777777781</v>
      </c>
      <c r="D162" s="6"/>
      <c r="E162" s="9"/>
      <c r="F162" s="103">
        <v>0.52152777777777781</v>
      </c>
      <c r="G162" s="103">
        <v>0.40347222222222223</v>
      </c>
      <c r="H162" s="10"/>
      <c r="I162" s="6"/>
      <c r="J162" s="6"/>
      <c r="K162" s="6"/>
      <c r="L162" s="6"/>
      <c r="M162" s="6"/>
    </row>
    <row r="163" spans="1:13" x14ac:dyDescent="0.25">
      <c r="A163" t="s">
        <v>3</v>
      </c>
      <c r="B163" s="7" t="s">
        <v>362</v>
      </c>
      <c r="C163" s="7" t="s">
        <v>363</v>
      </c>
      <c r="D163" s="6"/>
      <c r="E163" s="6"/>
      <c r="F163" s="63" t="s">
        <v>364</v>
      </c>
      <c r="G163" s="29" t="s">
        <v>365</v>
      </c>
      <c r="H163" s="11"/>
      <c r="I163" s="6"/>
      <c r="J163" s="7" t="s">
        <v>366</v>
      </c>
      <c r="K163" s="7" t="s">
        <v>367</v>
      </c>
      <c r="L163" s="6"/>
      <c r="M163" s="6"/>
    </row>
    <row r="164" spans="1:13" x14ac:dyDescent="0.25">
      <c r="A164" t="s">
        <v>4</v>
      </c>
      <c r="B164" s="5">
        <v>5.4</v>
      </c>
      <c r="C164" s="5">
        <v>5.9</v>
      </c>
      <c r="D164" s="6"/>
      <c r="E164" s="5"/>
      <c r="F164" s="28">
        <v>7</v>
      </c>
      <c r="G164" s="5">
        <v>7.5</v>
      </c>
      <c r="H164" s="10"/>
      <c r="J164">
        <v>12.4</v>
      </c>
      <c r="K164">
        <v>13.4</v>
      </c>
    </row>
    <row r="165" spans="1:13" x14ac:dyDescent="0.25">
      <c r="A165" t="s">
        <v>73</v>
      </c>
      <c r="B165" s="6">
        <v>6</v>
      </c>
      <c r="C165" s="6">
        <v>5</v>
      </c>
      <c r="D165" s="6"/>
      <c r="E165" s="6"/>
      <c r="F165">
        <v>6</v>
      </c>
      <c r="G165" s="6">
        <v>5</v>
      </c>
    </row>
    <row r="166" spans="1:13" ht="15.75" x14ac:dyDescent="0.25">
      <c r="B166" s="6"/>
      <c r="C166" s="6"/>
      <c r="D166" s="6"/>
      <c r="E166" s="6"/>
      <c r="F166" s="32"/>
      <c r="G166" s="6"/>
      <c r="J166" s="1"/>
    </row>
    <row r="167" spans="1:13" ht="15.75" x14ac:dyDescent="0.25">
      <c r="A167" s="1" t="s">
        <v>5</v>
      </c>
      <c r="B167" s="6"/>
      <c r="C167" s="6"/>
      <c r="D167" s="4" t="s">
        <v>47</v>
      </c>
      <c r="E167" s="6"/>
      <c r="F167" s="32"/>
      <c r="G167" s="16"/>
      <c r="H167" s="4" t="s">
        <v>47</v>
      </c>
      <c r="J167" s="4" t="s">
        <v>63</v>
      </c>
      <c r="K167" s="4" t="s">
        <v>368</v>
      </c>
      <c r="L167" s="4" t="s">
        <v>47</v>
      </c>
    </row>
    <row r="168" spans="1:13" x14ac:dyDescent="0.25">
      <c r="A168" t="s">
        <v>7</v>
      </c>
      <c r="B168" s="6">
        <v>132</v>
      </c>
      <c r="C168" s="6">
        <v>153</v>
      </c>
      <c r="D168" s="6">
        <f>SUM(B168:C168)/2</f>
        <v>142.5</v>
      </c>
      <c r="E168" s="6"/>
      <c r="F168" s="118">
        <v>85</v>
      </c>
      <c r="G168" s="6">
        <v>147</v>
      </c>
      <c r="H168">
        <f>SUM(F168:G168)/2</f>
        <v>116</v>
      </c>
      <c r="J168" s="20">
        <f>B168+F168</f>
        <v>217</v>
      </c>
      <c r="K168" s="20">
        <f>C168+G168</f>
        <v>300</v>
      </c>
      <c r="L168" s="20">
        <f>SUM(J168:K168)/2</f>
        <v>258.5</v>
      </c>
    </row>
    <row r="169" spans="1:13" x14ac:dyDescent="0.25">
      <c r="A169" t="s">
        <v>22</v>
      </c>
      <c r="B169" s="6">
        <v>51</v>
      </c>
      <c r="C169" s="6">
        <v>66</v>
      </c>
      <c r="D169" s="6">
        <f t="shared" ref="D169:D198" si="10">SUM(B169:C169)/2</f>
        <v>58.5</v>
      </c>
      <c r="E169" s="6"/>
      <c r="F169" s="118">
        <v>24</v>
      </c>
      <c r="G169" s="6">
        <v>28</v>
      </c>
      <c r="H169">
        <f t="shared" ref="H169:H198" si="11">SUM(F169:G169)/2</f>
        <v>26</v>
      </c>
      <c r="J169">
        <f t="shared" ref="J169:K179" si="12">B169+F169</f>
        <v>75</v>
      </c>
      <c r="K169">
        <f t="shared" si="12"/>
        <v>94</v>
      </c>
      <c r="L169" s="20">
        <f t="shared" ref="L169:L198" si="13">SUM(J169:K169)/2</f>
        <v>84.5</v>
      </c>
    </row>
    <row r="170" spans="1:13" x14ac:dyDescent="0.25">
      <c r="A170" t="s">
        <v>8</v>
      </c>
      <c r="B170" s="6"/>
      <c r="C170" s="6">
        <v>7</v>
      </c>
      <c r="D170" s="6">
        <f t="shared" si="10"/>
        <v>3.5</v>
      </c>
      <c r="E170" s="6"/>
      <c r="F170" s="119">
        <v>1</v>
      </c>
      <c r="G170" s="6">
        <v>45</v>
      </c>
      <c r="H170">
        <f t="shared" si="11"/>
        <v>23</v>
      </c>
      <c r="J170">
        <f t="shared" si="12"/>
        <v>1</v>
      </c>
      <c r="K170">
        <f t="shared" si="12"/>
        <v>52</v>
      </c>
      <c r="L170" s="20">
        <f t="shared" si="13"/>
        <v>26.5</v>
      </c>
    </row>
    <row r="171" spans="1:13" x14ac:dyDescent="0.25">
      <c r="A171" t="s">
        <v>39</v>
      </c>
      <c r="B171" s="6"/>
      <c r="C171" s="6">
        <v>62</v>
      </c>
      <c r="D171" s="6">
        <f t="shared" si="10"/>
        <v>31</v>
      </c>
      <c r="E171" s="6"/>
      <c r="F171" s="118">
        <v>19</v>
      </c>
      <c r="G171" s="6">
        <v>101</v>
      </c>
      <c r="H171">
        <f t="shared" si="11"/>
        <v>60</v>
      </c>
      <c r="J171">
        <f t="shared" si="12"/>
        <v>19</v>
      </c>
      <c r="K171">
        <f t="shared" si="12"/>
        <v>163</v>
      </c>
      <c r="L171" s="20">
        <f t="shared" si="13"/>
        <v>91</v>
      </c>
    </row>
    <row r="172" spans="1:13" x14ac:dyDescent="0.25">
      <c r="A172" t="s">
        <v>44</v>
      </c>
      <c r="B172" s="6">
        <v>11</v>
      </c>
      <c r="C172" s="6"/>
      <c r="D172" s="6">
        <f t="shared" si="10"/>
        <v>5.5</v>
      </c>
      <c r="E172" s="6"/>
      <c r="F172" s="118"/>
      <c r="J172">
        <f t="shared" si="12"/>
        <v>11</v>
      </c>
      <c r="K172">
        <f t="shared" si="12"/>
        <v>0</v>
      </c>
      <c r="L172" s="20">
        <f t="shared" si="13"/>
        <v>5.5</v>
      </c>
    </row>
    <row r="173" spans="1:13" x14ac:dyDescent="0.25">
      <c r="A173" t="s">
        <v>33</v>
      </c>
      <c r="B173" s="6">
        <v>42</v>
      </c>
      <c r="C173" s="6">
        <v>4</v>
      </c>
      <c r="D173" s="6">
        <f t="shared" si="10"/>
        <v>23</v>
      </c>
      <c r="E173" s="6"/>
      <c r="F173" s="118"/>
      <c r="G173" s="6">
        <v>1</v>
      </c>
      <c r="H173">
        <f t="shared" si="11"/>
        <v>0.5</v>
      </c>
      <c r="J173">
        <f t="shared" si="12"/>
        <v>42</v>
      </c>
      <c r="K173">
        <f t="shared" si="12"/>
        <v>5</v>
      </c>
      <c r="L173" s="20">
        <f t="shared" si="13"/>
        <v>23.5</v>
      </c>
    </row>
    <row r="174" spans="1:13" x14ac:dyDescent="0.25">
      <c r="A174" t="s">
        <v>10</v>
      </c>
      <c r="B174" s="6">
        <v>1</v>
      </c>
      <c r="C174" s="6">
        <v>15</v>
      </c>
      <c r="D174" s="6">
        <f t="shared" si="10"/>
        <v>8</v>
      </c>
      <c r="E174" s="6"/>
      <c r="F174" s="118"/>
      <c r="G174" s="6"/>
      <c r="J174">
        <f t="shared" si="12"/>
        <v>1</v>
      </c>
      <c r="K174">
        <f t="shared" si="12"/>
        <v>15</v>
      </c>
      <c r="L174" s="20">
        <f t="shared" si="13"/>
        <v>8</v>
      </c>
    </row>
    <row r="175" spans="1:13" x14ac:dyDescent="0.25">
      <c r="A175" t="s">
        <v>36</v>
      </c>
      <c r="B175" s="6">
        <v>2</v>
      </c>
      <c r="C175" s="6">
        <v>1</v>
      </c>
      <c r="D175" s="6">
        <f t="shared" si="10"/>
        <v>1.5</v>
      </c>
      <c r="E175" s="6"/>
      <c r="F175" s="118"/>
      <c r="G175" s="6"/>
      <c r="J175">
        <f t="shared" si="12"/>
        <v>2</v>
      </c>
      <c r="K175">
        <f t="shared" si="12"/>
        <v>1</v>
      </c>
      <c r="L175" s="20">
        <f t="shared" si="13"/>
        <v>1.5</v>
      </c>
    </row>
    <row r="176" spans="1:13" x14ac:dyDescent="0.25">
      <c r="A176" t="s">
        <v>11</v>
      </c>
      <c r="B176" s="6">
        <v>7</v>
      </c>
      <c r="C176" s="6">
        <v>2</v>
      </c>
      <c r="D176" s="6">
        <f t="shared" si="10"/>
        <v>4.5</v>
      </c>
      <c r="E176" s="6"/>
      <c r="F176" s="118"/>
      <c r="G176" s="6">
        <v>3</v>
      </c>
      <c r="H176">
        <f t="shared" si="11"/>
        <v>1.5</v>
      </c>
      <c r="J176">
        <f t="shared" si="12"/>
        <v>7</v>
      </c>
      <c r="K176">
        <f t="shared" si="12"/>
        <v>5</v>
      </c>
      <c r="L176" s="20">
        <f t="shared" si="13"/>
        <v>6</v>
      </c>
    </row>
    <row r="177" spans="1:12" x14ac:dyDescent="0.25">
      <c r="A177" t="s">
        <v>12</v>
      </c>
      <c r="B177" s="6">
        <v>2</v>
      </c>
      <c r="C177" s="6">
        <v>15</v>
      </c>
      <c r="D177" s="6">
        <f t="shared" si="10"/>
        <v>8.5</v>
      </c>
      <c r="E177" s="6"/>
      <c r="F177" s="118"/>
      <c r="G177" s="6">
        <v>6</v>
      </c>
      <c r="H177">
        <f t="shared" si="11"/>
        <v>3</v>
      </c>
      <c r="J177">
        <f t="shared" si="12"/>
        <v>2</v>
      </c>
      <c r="K177">
        <f t="shared" si="12"/>
        <v>21</v>
      </c>
      <c r="L177" s="20">
        <f t="shared" si="13"/>
        <v>11.5</v>
      </c>
    </row>
    <row r="178" spans="1:12" ht="15.75" x14ac:dyDescent="0.25">
      <c r="A178" t="s">
        <v>23</v>
      </c>
      <c r="B178" s="6"/>
      <c r="C178" s="6"/>
      <c r="D178" s="6">
        <f t="shared" si="10"/>
        <v>0</v>
      </c>
      <c r="E178" s="6"/>
      <c r="F178" s="120">
        <v>2</v>
      </c>
      <c r="G178" s="6"/>
      <c r="H178">
        <f t="shared" si="11"/>
        <v>1</v>
      </c>
      <c r="J178">
        <f t="shared" si="12"/>
        <v>2</v>
      </c>
      <c r="K178">
        <f t="shared" si="12"/>
        <v>0</v>
      </c>
      <c r="L178" s="20">
        <f t="shared" si="13"/>
        <v>1</v>
      </c>
    </row>
    <row r="179" spans="1:12" x14ac:dyDescent="0.25">
      <c r="A179" s="1" t="s">
        <v>30</v>
      </c>
      <c r="B179" s="6">
        <f>SUM(B168:B178)</f>
        <v>248</v>
      </c>
      <c r="C179" s="6">
        <f>SUM(C168:C178)</f>
        <v>325</v>
      </c>
      <c r="D179" s="6">
        <f t="shared" si="10"/>
        <v>286.5</v>
      </c>
      <c r="E179" s="6"/>
      <c r="F179" s="118">
        <f>SUM(F168:F178)</f>
        <v>131</v>
      </c>
      <c r="G179" s="6">
        <f>SUM(G168:G178)</f>
        <v>331</v>
      </c>
      <c r="H179">
        <f t="shared" si="11"/>
        <v>231</v>
      </c>
      <c r="J179">
        <f t="shared" si="12"/>
        <v>379</v>
      </c>
      <c r="K179">
        <f t="shared" si="12"/>
        <v>656</v>
      </c>
      <c r="L179" s="20">
        <f t="shared" si="13"/>
        <v>517.5</v>
      </c>
    </row>
    <row r="180" spans="1:12" ht="15.75" x14ac:dyDescent="0.25">
      <c r="A180" s="1"/>
      <c r="B180" s="6"/>
      <c r="C180" s="6"/>
      <c r="D180" s="6"/>
      <c r="E180" s="6"/>
      <c r="F180" s="32"/>
      <c r="G180" s="5"/>
    </row>
    <row r="181" spans="1:12" ht="15.75" x14ac:dyDescent="0.25">
      <c r="A181" t="s">
        <v>13</v>
      </c>
      <c r="B181" s="6">
        <v>2</v>
      </c>
      <c r="C181" s="6">
        <v>9</v>
      </c>
      <c r="D181" s="6">
        <f t="shared" si="10"/>
        <v>5.5</v>
      </c>
      <c r="E181" s="6"/>
      <c r="F181" s="32">
        <v>1</v>
      </c>
      <c r="G181" s="6">
        <v>15</v>
      </c>
      <c r="H181">
        <f t="shared" si="11"/>
        <v>8</v>
      </c>
      <c r="J181">
        <f t="shared" ref="J181:K198" si="14">B181+F181</f>
        <v>3</v>
      </c>
      <c r="K181">
        <f t="shared" si="14"/>
        <v>24</v>
      </c>
      <c r="L181" s="121">
        <f t="shared" si="13"/>
        <v>13.5</v>
      </c>
    </row>
    <row r="182" spans="1:12" ht="15.75" x14ac:dyDescent="0.25">
      <c r="A182" t="s">
        <v>34</v>
      </c>
      <c r="B182" s="6">
        <v>2</v>
      </c>
      <c r="C182" s="6"/>
      <c r="D182" s="6">
        <f t="shared" si="10"/>
        <v>1</v>
      </c>
      <c r="E182" s="6"/>
      <c r="F182" s="32"/>
      <c r="G182" s="6">
        <v>4</v>
      </c>
      <c r="H182" s="107">
        <f t="shared" si="11"/>
        <v>2</v>
      </c>
      <c r="J182">
        <f t="shared" si="14"/>
        <v>2</v>
      </c>
      <c r="K182">
        <f t="shared" si="14"/>
        <v>4</v>
      </c>
      <c r="L182" s="121">
        <f t="shared" si="13"/>
        <v>3</v>
      </c>
    </row>
    <row r="183" spans="1:12" ht="15.75" x14ac:dyDescent="0.25">
      <c r="A183" t="s">
        <v>14</v>
      </c>
      <c r="B183" s="6"/>
      <c r="C183" s="6">
        <v>5</v>
      </c>
      <c r="D183" s="6">
        <f t="shared" si="10"/>
        <v>2.5</v>
      </c>
      <c r="E183" s="6"/>
      <c r="F183" s="32"/>
      <c r="G183" s="6">
        <v>10</v>
      </c>
      <c r="H183" s="6">
        <f t="shared" si="11"/>
        <v>5</v>
      </c>
      <c r="K183">
        <f t="shared" si="14"/>
        <v>15</v>
      </c>
      <c r="L183" s="121">
        <f t="shared" si="13"/>
        <v>7.5</v>
      </c>
    </row>
    <row r="184" spans="1:12" x14ac:dyDescent="0.25">
      <c r="A184" t="s">
        <v>15</v>
      </c>
      <c r="B184" s="6">
        <v>11</v>
      </c>
      <c r="C184" s="6">
        <v>2</v>
      </c>
      <c r="D184" s="6">
        <f t="shared" si="10"/>
        <v>6.5</v>
      </c>
      <c r="E184" s="6"/>
      <c r="F184" s="118">
        <v>7</v>
      </c>
      <c r="G184" s="6">
        <v>12</v>
      </c>
      <c r="H184" s="6">
        <f t="shared" si="11"/>
        <v>9.5</v>
      </c>
      <c r="J184">
        <f t="shared" si="14"/>
        <v>18</v>
      </c>
      <c r="K184">
        <f t="shared" si="14"/>
        <v>14</v>
      </c>
      <c r="L184" s="121">
        <f t="shared" si="13"/>
        <v>16</v>
      </c>
    </row>
    <row r="185" spans="1:12" ht="15.75" x14ac:dyDescent="0.25">
      <c r="A185" t="s">
        <v>16</v>
      </c>
      <c r="B185" s="6">
        <v>2</v>
      </c>
      <c r="C185" s="6">
        <v>28</v>
      </c>
      <c r="D185" s="6">
        <f t="shared" si="10"/>
        <v>15</v>
      </c>
      <c r="E185" s="6"/>
      <c r="F185" s="32"/>
      <c r="G185" s="6">
        <v>2</v>
      </c>
      <c r="H185" s="6">
        <f t="shared" si="11"/>
        <v>1</v>
      </c>
      <c r="J185">
        <f t="shared" si="14"/>
        <v>2</v>
      </c>
      <c r="K185">
        <f t="shared" si="14"/>
        <v>30</v>
      </c>
      <c r="L185" s="121">
        <f t="shared" si="13"/>
        <v>16</v>
      </c>
    </row>
    <row r="186" spans="1:12" ht="15.75" x14ac:dyDescent="0.25">
      <c r="A186" t="s">
        <v>223</v>
      </c>
      <c r="B186" s="6">
        <v>5</v>
      </c>
      <c r="C186" s="6"/>
      <c r="D186" s="6">
        <f t="shared" si="10"/>
        <v>2.5</v>
      </c>
      <c r="E186" s="6"/>
      <c r="F186" s="32"/>
      <c r="G186" s="6"/>
      <c r="H186" s="6"/>
      <c r="J186">
        <f t="shared" si="14"/>
        <v>5</v>
      </c>
      <c r="L186" s="121">
        <f t="shared" si="13"/>
        <v>2.5</v>
      </c>
    </row>
    <row r="187" spans="1:12" ht="15.75" x14ac:dyDescent="0.25">
      <c r="A187" t="s">
        <v>25</v>
      </c>
      <c r="B187" s="6"/>
      <c r="C187" s="6">
        <v>1</v>
      </c>
      <c r="D187" s="6">
        <f t="shared" si="10"/>
        <v>0.5</v>
      </c>
      <c r="E187" s="6"/>
      <c r="F187" s="32"/>
      <c r="G187" s="6">
        <v>3</v>
      </c>
      <c r="H187" s="6">
        <f t="shared" si="11"/>
        <v>1.5</v>
      </c>
      <c r="K187">
        <f t="shared" si="14"/>
        <v>4</v>
      </c>
      <c r="L187" s="121">
        <f t="shared" si="13"/>
        <v>2</v>
      </c>
    </row>
    <row r="188" spans="1:12" ht="15.75" x14ac:dyDescent="0.25">
      <c r="A188" t="s">
        <v>17</v>
      </c>
      <c r="B188" s="6"/>
      <c r="C188" s="6"/>
      <c r="D188" s="6">
        <f t="shared" si="10"/>
        <v>0</v>
      </c>
      <c r="E188" s="6"/>
      <c r="F188" s="32"/>
      <c r="G188" s="6">
        <v>5</v>
      </c>
      <c r="H188" s="6">
        <f t="shared" si="11"/>
        <v>2.5</v>
      </c>
      <c r="K188">
        <f t="shared" si="14"/>
        <v>5</v>
      </c>
      <c r="L188" s="121">
        <f t="shared" si="13"/>
        <v>2.5</v>
      </c>
    </row>
    <row r="189" spans="1:12" x14ac:dyDescent="0.25">
      <c r="A189" t="s">
        <v>29</v>
      </c>
      <c r="B189" s="6">
        <v>4</v>
      </c>
      <c r="C189" s="6"/>
      <c r="D189" s="6">
        <f t="shared" si="10"/>
        <v>2</v>
      </c>
      <c r="E189" s="6"/>
      <c r="F189" s="6">
        <v>1</v>
      </c>
      <c r="G189" s="6"/>
      <c r="H189" s="6">
        <f t="shared" si="11"/>
        <v>0.5</v>
      </c>
      <c r="J189">
        <f t="shared" si="14"/>
        <v>5</v>
      </c>
      <c r="K189">
        <f t="shared" si="14"/>
        <v>0</v>
      </c>
      <c r="L189" s="121">
        <f t="shared" si="13"/>
        <v>2.5</v>
      </c>
    </row>
    <row r="190" spans="1:12" x14ac:dyDescent="0.25">
      <c r="A190" t="s">
        <v>18</v>
      </c>
      <c r="B190" s="6">
        <v>5</v>
      </c>
      <c r="C190" s="6">
        <v>6</v>
      </c>
      <c r="D190" s="6">
        <f t="shared" si="10"/>
        <v>5.5</v>
      </c>
      <c r="E190" s="6"/>
      <c r="F190" s="6">
        <v>2</v>
      </c>
      <c r="G190" s="6">
        <v>15</v>
      </c>
      <c r="H190" s="6">
        <f t="shared" si="11"/>
        <v>8.5</v>
      </c>
      <c r="J190">
        <f t="shared" si="14"/>
        <v>7</v>
      </c>
      <c r="K190">
        <f t="shared" si="14"/>
        <v>21</v>
      </c>
      <c r="L190" s="121">
        <f t="shared" si="13"/>
        <v>14</v>
      </c>
    </row>
    <row r="191" spans="1:12" x14ac:dyDescent="0.25">
      <c r="A191" t="s">
        <v>320</v>
      </c>
      <c r="B191" s="6"/>
      <c r="C191" s="6"/>
      <c r="D191" s="6">
        <f t="shared" si="10"/>
        <v>0</v>
      </c>
      <c r="E191" s="6"/>
      <c r="F191" s="6"/>
      <c r="G191" s="6">
        <v>2</v>
      </c>
      <c r="H191" s="6">
        <f t="shared" si="11"/>
        <v>1</v>
      </c>
      <c r="K191">
        <f t="shared" si="14"/>
        <v>2</v>
      </c>
      <c r="L191" s="121">
        <f t="shared" si="13"/>
        <v>1</v>
      </c>
    </row>
    <row r="192" spans="1:12" x14ac:dyDescent="0.25">
      <c r="A192" t="s">
        <v>19</v>
      </c>
      <c r="B192" s="6"/>
      <c r="C192" s="6">
        <v>30</v>
      </c>
      <c r="D192" s="6">
        <f t="shared" si="10"/>
        <v>15</v>
      </c>
      <c r="E192" s="6"/>
      <c r="F192" s="6"/>
      <c r="G192" s="6">
        <v>36</v>
      </c>
      <c r="H192" s="6">
        <f t="shared" si="11"/>
        <v>18</v>
      </c>
      <c r="K192">
        <f t="shared" si="14"/>
        <v>66</v>
      </c>
      <c r="L192" s="121">
        <f t="shared" si="13"/>
        <v>33</v>
      </c>
    </row>
    <row r="193" spans="1:13" x14ac:dyDescent="0.25">
      <c r="A193" t="s">
        <v>41</v>
      </c>
      <c r="B193" s="6">
        <v>15</v>
      </c>
      <c r="C193" s="6"/>
      <c r="D193" s="6">
        <f t="shared" si="10"/>
        <v>7.5</v>
      </c>
      <c r="E193" s="6"/>
      <c r="F193">
        <v>21</v>
      </c>
      <c r="G193" s="6"/>
      <c r="H193" s="6">
        <f t="shared" si="11"/>
        <v>10.5</v>
      </c>
      <c r="I193" s="6"/>
      <c r="J193" s="6">
        <f t="shared" si="14"/>
        <v>36</v>
      </c>
      <c r="K193" s="6">
        <f t="shared" si="14"/>
        <v>0</v>
      </c>
      <c r="L193" s="35">
        <f t="shared" si="13"/>
        <v>18</v>
      </c>
      <c r="M193" s="6"/>
    </row>
    <row r="194" spans="1:13" x14ac:dyDescent="0.25">
      <c r="A194" t="s">
        <v>20</v>
      </c>
      <c r="B194" s="6">
        <v>12</v>
      </c>
      <c r="C194" s="6">
        <v>16</v>
      </c>
      <c r="D194" s="6">
        <f t="shared" si="10"/>
        <v>14</v>
      </c>
      <c r="E194" s="6"/>
      <c r="F194">
        <v>8</v>
      </c>
      <c r="G194" s="6">
        <v>13</v>
      </c>
      <c r="H194" s="6">
        <f t="shared" si="11"/>
        <v>10.5</v>
      </c>
      <c r="I194" s="6"/>
      <c r="J194" s="6">
        <f t="shared" si="14"/>
        <v>20</v>
      </c>
      <c r="K194" s="6">
        <f t="shared" si="14"/>
        <v>29</v>
      </c>
      <c r="L194" s="35">
        <f t="shared" si="13"/>
        <v>24.5</v>
      </c>
      <c r="M194" s="6"/>
    </row>
    <row r="195" spans="1:13" x14ac:dyDescent="0.25">
      <c r="A195" t="s">
        <v>21</v>
      </c>
      <c r="B195" s="6">
        <v>15</v>
      </c>
      <c r="C195" s="6">
        <v>12</v>
      </c>
      <c r="D195" s="6">
        <f t="shared" si="10"/>
        <v>13.5</v>
      </c>
      <c r="E195" s="6"/>
      <c r="G195" s="6">
        <v>1</v>
      </c>
      <c r="H195" s="6">
        <f t="shared" si="11"/>
        <v>0.5</v>
      </c>
      <c r="I195" s="6"/>
      <c r="J195" s="6">
        <f t="shared" si="14"/>
        <v>15</v>
      </c>
      <c r="K195" s="6">
        <f t="shared" si="14"/>
        <v>13</v>
      </c>
      <c r="L195" s="35">
        <f t="shared" si="13"/>
        <v>14</v>
      </c>
      <c r="M195" s="6"/>
    </row>
    <row r="196" spans="1:13" x14ac:dyDescent="0.25">
      <c r="A196" t="s">
        <v>26</v>
      </c>
      <c r="B196" s="6">
        <v>112</v>
      </c>
      <c r="C196" s="6">
        <v>81</v>
      </c>
      <c r="D196" s="6">
        <f t="shared" si="10"/>
        <v>96.5</v>
      </c>
      <c r="E196" s="6"/>
      <c r="G196" s="6">
        <v>86</v>
      </c>
      <c r="H196" s="6">
        <f t="shared" si="11"/>
        <v>43</v>
      </c>
      <c r="I196" s="6"/>
      <c r="J196" s="6">
        <f t="shared" si="14"/>
        <v>112</v>
      </c>
      <c r="K196" s="6">
        <f t="shared" si="14"/>
        <v>167</v>
      </c>
      <c r="L196" s="35">
        <f t="shared" si="13"/>
        <v>139.5</v>
      </c>
      <c r="M196" s="6"/>
    </row>
    <row r="197" spans="1:13" x14ac:dyDescent="0.25">
      <c r="A197" s="1" t="s">
        <v>30</v>
      </c>
      <c r="B197" s="6">
        <f>SUM(B181:B196)</f>
        <v>185</v>
      </c>
      <c r="C197" s="6">
        <f>SUM(C181:C196)</f>
        <v>190</v>
      </c>
      <c r="D197" s="6">
        <f t="shared" si="10"/>
        <v>187.5</v>
      </c>
      <c r="F197">
        <f>SUM(F181:F196)</f>
        <v>40</v>
      </c>
      <c r="G197" s="6">
        <f>SUM(G181:G196)</f>
        <v>204</v>
      </c>
      <c r="H197" s="6">
        <f t="shared" si="11"/>
        <v>122</v>
      </c>
      <c r="I197" s="6"/>
      <c r="J197" s="6">
        <f t="shared" si="14"/>
        <v>225</v>
      </c>
      <c r="K197" s="6">
        <f t="shared" si="14"/>
        <v>394</v>
      </c>
      <c r="L197" s="35">
        <f t="shared" si="13"/>
        <v>309.5</v>
      </c>
      <c r="M197" s="6"/>
    </row>
    <row r="198" spans="1:13" x14ac:dyDescent="0.25">
      <c r="A198" s="1" t="s">
        <v>35</v>
      </c>
      <c r="B198" s="6">
        <f>B179+B197</f>
        <v>433</v>
      </c>
      <c r="C198" s="6">
        <f>C179+C197</f>
        <v>515</v>
      </c>
      <c r="D198" s="6">
        <f t="shared" si="10"/>
        <v>474</v>
      </c>
      <c r="F198">
        <f>F179+F197</f>
        <v>171</v>
      </c>
      <c r="G198" s="6">
        <f>G179+G197</f>
        <v>535</v>
      </c>
      <c r="H198" s="6">
        <f t="shared" si="11"/>
        <v>353</v>
      </c>
      <c r="I198" s="6"/>
      <c r="J198" s="6">
        <f t="shared" si="14"/>
        <v>604</v>
      </c>
      <c r="K198" s="6">
        <f t="shared" si="14"/>
        <v>1050</v>
      </c>
      <c r="L198" s="35">
        <f t="shared" si="13"/>
        <v>827</v>
      </c>
      <c r="M198" s="6"/>
    </row>
    <row r="199" spans="1:13" x14ac:dyDescent="0.25">
      <c r="A199" s="1"/>
      <c r="B199" s="6"/>
      <c r="C199" s="6"/>
      <c r="D199" s="6"/>
      <c r="G199" s="6"/>
      <c r="H199" s="6"/>
      <c r="I199" s="6"/>
      <c r="J199" s="6"/>
      <c r="K199" s="6"/>
      <c r="L199" s="6"/>
      <c r="M199" s="6"/>
    </row>
    <row r="200" spans="1:13" x14ac:dyDescent="0.25">
      <c r="G200" s="6"/>
      <c r="H200" s="6"/>
      <c r="I200" s="6"/>
      <c r="J200" s="6"/>
      <c r="K200" s="6"/>
      <c r="L200" s="6"/>
      <c r="M200" s="6"/>
    </row>
    <row r="201" spans="1:13" x14ac:dyDescent="0.25">
      <c r="A201" s="6" t="s">
        <v>75</v>
      </c>
      <c r="B201" t="s">
        <v>369</v>
      </c>
      <c r="F201" t="s">
        <v>370</v>
      </c>
      <c r="G201" s="6"/>
      <c r="H201" s="6"/>
      <c r="I201" s="6"/>
      <c r="J201" s="6"/>
      <c r="K201" s="6"/>
      <c r="L201" s="6"/>
      <c r="M201" s="6"/>
    </row>
    <row r="202" spans="1:13" x14ac:dyDescent="0.25">
      <c r="A202" s="6"/>
      <c r="B202" t="s">
        <v>371</v>
      </c>
      <c r="F202" t="s">
        <v>372</v>
      </c>
      <c r="G202" s="6"/>
      <c r="H202" s="6"/>
      <c r="I202" s="6"/>
      <c r="J202" s="6"/>
      <c r="K202" s="6"/>
      <c r="L202" s="6"/>
      <c r="M202" s="6"/>
    </row>
    <row r="203" spans="1:13" x14ac:dyDescent="0.25">
      <c r="A203" s="6"/>
      <c r="G203" s="6"/>
      <c r="H203" s="6"/>
      <c r="I203" s="6"/>
      <c r="J203" s="6"/>
      <c r="K203" s="6"/>
      <c r="L203" s="6"/>
      <c r="M203" s="6"/>
    </row>
    <row r="204" spans="1:13" x14ac:dyDescent="0.25">
      <c r="G204" s="6"/>
      <c r="H204" s="6"/>
      <c r="I204" s="6"/>
      <c r="J204" s="6"/>
      <c r="K204" s="6"/>
      <c r="L204" s="6"/>
      <c r="M204" s="6"/>
    </row>
    <row r="205" spans="1:13" x14ac:dyDescent="0.25">
      <c r="A205" s="1" t="s">
        <v>137</v>
      </c>
      <c r="B205" s="1"/>
      <c r="G205" s="6"/>
      <c r="H205" s="6"/>
      <c r="I205" s="6"/>
      <c r="J205" s="6"/>
      <c r="K205" s="6"/>
      <c r="L205" s="6"/>
      <c r="M205" s="6"/>
    </row>
    <row r="206" spans="1:13" x14ac:dyDescent="0.25">
      <c r="A206" t="s">
        <v>79</v>
      </c>
      <c r="B206" s="4" t="s">
        <v>62</v>
      </c>
      <c r="C206" s="4" t="s">
        <v>90</v>
      </c>
      <c r="G206" s="6"/>
      <c r="H206" s="6"/>
      <c r="I206" s="6"/>
      <c r="J206" s="6"/>
      <c r="K206" s="6"/>
      <c r="L206" s="6"/>
      <c r="M206" s="6"/>
    </row>
    <row r="207" spans="1:13" x14ac:dyDescent="0.25">
      <c r="A207" t="s">
        <v>2</v>
      </c>
      <c r="B207" s="122">
        <v>0.39861111111111108</v>
      </c>
      <c r="C207" s="103">
        <v>0.40972222222222227</v>
      </c>
      <c r="H207" s="6"/>
      <c r="I207" s="6"/>
      <c r="J207" s="6"/>
      <c r="K207" s="6"/>
      <c r="L207" s="6"/>
      <c r="M207" s="6"/>
    </row>
    <row r="208" spans="1:13" x14ac:dyDescent="0.25">
      <c r="A208" t="s">
        <v>3</v>
      </c>
      <c r="B208" s="63" t="s">
        <v>373</v>
      </c>
      <c r="C208" s="63" t="s">
        <v>374</v>
      </c>
      <c r="H208" s="6"/>
      <c r="I208" s="6"/>
      <c r="J208" s="6"/>
      <c r="K208" s="6"/>
      <c r="L208" s="6"/>
      <c r="M208" s="6"/>
    </row>
    <row r="209" spans="1:13" x14ac:dyDescent="0.25">
      <c r="A209" t="s">
        <v>4</v>
      </c>
      <c r="B209" s="63">
        <v>26</v>
      </c>
      <c r="C209">
        <v>12.9</v>
      </c>
      <c r="H209" s="6"/>
      <c r="I209" s="6"/>
      <c r="J209" s="6"/>
      <c r="K209" s="6"/>
      <c r="L209" s="6"/>
      <c r="M209" s="6"/>
    </row>
    <row r="210" spans="1:13" x14ac:dyDescent="0.25">
      <c r="A210" t="s">
        <v>73</v>
      </c>
      <c r="B210" s="63">
        <v>5</v>
      </c>
      <c r="H210" s="6"/>
      <c r="I210" s="6"/>
      <c r="J210" s="6"/>
      <c r="K210" s="6"/>
      <c r="L210" s="6"/>
      <c r="M210" s="6"/>
    </row>
    <row r="211" spans="1:13" x14ac:dyDescent="0.25">
      <c r="M211" s="6"/>
    </row>
    <row r="212" spans="1:13" x14ac:dyDescent="0.25">
      <c r="A212" s="1" t="s">
        <v>5</v>
      </c>
      <c r="D212" s="4" t="s">
        <v>47</v>
      </c>
      <c r="M212" s="6"/>
    </row>
    <row r="213" spans="1:13" x14ac:dyDescent="0.25">
      <c r="A213" t="s">
        <v>6</v>
      </c>
      <c r="B213" s="6"/>
      <c r="C213" s="6">
        <v>14</v>
      </c>
      <c r="D213" s="20">
        <f>SUM(B213:C213)/2</f>
        <v>7</v>
      </c>
      <c r="M213" s="6"/>
    </row>
    <row r="214" spans="1:13" x14ac:dyDescent="0.25">
      <c r="A214" t="s">
        <v>46</v>
      </c>
      <c r="C214" s="6">
        <v>18</v>
      </c>
      <c r="D214" s="20">
        <f t="shared" ref="D214:D243" si="15">SUM(B214:C214)/2</f>
        <v>9</v>
      </c>
      <c r="M214" s="6"/>
    </row>
    <row r="215" spans="1:13" x14ac:dyDescent="0.25">
      <c r="A215" t="s">
        <v>67</v>
      </c>
      <c r="C215" s="6">
        <v>9</v>
      </c>
      <c r="D215" s="20">
        <f t="shared" si="15"/>
        <v>4.5</v>
      </c>
      <c r="M215" s="6"/>
    </row>
    <row r="216" spans="1:13" x14ac:dyDescent="0.25">
      <c r="A216" t="s">
        <v>7</v>
      </c>
      <c r="B216" s="6">
        <v>173</v>
      </c>
      <c r="C216" s="6">
        <v>160</v>
      </c>
      <c r="D216" s="20">
        <f t="shared" si="15"/>
        <v>166.5</v>
      </c>
      <c r="M216" s="6"/>
    </row>
    <row r="217" spans="1:13" x14ac:dyDescent="0.25">
      <c r="A217" t="s">
        <v>22</v>
      </c>
      <c r="B217" s="6">
        <v>45</v>
      </c>
      <c r="C217" s="6">
        <v>186</v>
      </c>
      <c r="D217" s="20">
        <f t="shared" si="15"/>
        <v>115.5</v>
      </c>
      <c r="M217" s="6"/>
    </row>
    <row r="218" spans="1:13" x14ac:dyDescent="0.25">
      <c r="A218" t="s">
        <v>39</v>
      </c>
      <c r="B218" s="6">
        <v>35</v>
      </c>
      <c r="C218" s="6">
        <v>102</v>
      </c>
      <c r="D218" s="20">
        <f t="shared" si="15"/>
        <v>68.5</v>
      </c>
      <c r="M218" s="6"/>
    </row>
    <row r="219" spans="1:13" x14ac:dyDescent="0.25">
      <c r="A219" t="s">
        <v>8</v>
      </c>
      <c r="B219" s="6"/>
      <c r="C219" s="6">
        <v>10</v>
      </c>
      <c r="D219" s="20">
        <f t="shared" si="15"/>
        <v>5</v>
      </c>
      <c r="M219" s="6"/>
    </row>
    <row r="220" spans="1:13" x14ac:dyDescent="0.25">
      <c r="A220" t="s">
        <v>44</v>
      </c>
      <c r="B220" s="6">
        <v>10</v>
      </c>
      <c r="C220" s="6">
        <v>67</v>
      </c>
      <c r="D220" s="20">
        <f t="shared" si="15"/>
        <v>38.5</v>
      </c>
      <c r="M220" s="6"/>
    </row>
    <row r="221" spans="1:13" x14ac:dyDescent="0.25">
      <c r="A221" t="s">
        <v>37</v>
      </c>
      <c r="B221" s="6">
        <v>1</v>
      </c>
      <c r="C221" s="6">
        <v>2</v>
      </c>
      <c r="D221" s="20">
        <f t="shared" si="15"/>
        <v>1.5</v>
      </c>
    </row>
    <row r="222" spans="1:13" x14ac:dyDescent="0.25">
      <c r="A222" t="s">
        <v>9</v>
      </c>
      <c r="B222" s="6">
        <v>50</v>
      </c>
      <c r="C222" s="6">
        <v>15</v>
      </c>
      <c r="D222" s="20">
        <f t="shared" si="15"/>
        <v>32.5</v>
      </c>
    </row>
    <row r="223" spans="1:13" x14ac:dyDescent="0.25">
      <c r="A223" t="s">
        <v>33</v>
      </c>
      <c r="B223" s="6">
        <v>200</v>
      </c>
      <c r="C223" s="6">
        <v>87</v>
      </c>
      <c r="D223" s="20">
        <f t="shared" si="15"/>
        <v>143.5</v>
      </c>
    </row>
    <row r="224" spans="1:13" x14ac:dyDescent="0.25">
      <c r="A224" t="s">
        <v>10</v>
      </c>
      <c r="B224" s="6"/>
      <c r="C224" s="6">
        <v>9</v>
      </c>
      <c r="D224" s="20">
        <f t="shared" si="15"/>
        <v>4.5</v>
      </c>
    </row>
    <row r="225" spans="1:4" x14ac:dyDescent="0.25">
      <c r="A225" t="s">
        <v>12</v>
      </c>
      <c r="B225" s="6"/>
      <c r="C225" s="6">
        <v>13</v>
      </c>
      <c r="D225" s="6">
        <f t="shared" si="15"/>
        <v>6.5</v>
      </c>
    </row>
    <row r="226" spans="1:4" x14ac:dyDescent="0.25">
      <c r="A226" t="s">
        <v>23</v>
      </c>
      <c r="B226" s="6">
        <v>3</v>
      </c>
      <c r="C226" s="6"/>
      <c r="D226" s="6">
        <f t="shared" si="15"/>
        <v>1.5</v>
      </c>
    </row>
    <row r="227" spans="1:4" x14ac:dyDescent="0.25">
      <c r="A227" s="1" t="s">
        <v>30</v>
      </c>
      <c r="B227" s="6">
        <f>SUM(B213:B226)</f>
        <v>517</v>
      </c>
      <c r="C227" s="6">
        <f>SUM(C213:C225)</f>
        <v>692</v>
      </c>
      <c r="D227" s="6">
        <f t="shared" si="15"/>
        <v>604.5</v>
      </c>
    </row>
    <row r="228" spans="1:4" x14ac:dyDescent="0.25">
      <c r="A228" s="1"/>
      <c r="B228" s="6"/>
      <c r="C228" s="6"/>
      <c r="D228" s="6">
        <f t="shared" si="15"/>
        <v>0</v>
      </c>
    </row>
    <row r="229" spans="1:4" x14ac:dyDescent="0.25">
      <c r="A229" t="s">
        <v>13</v>
      </c>
      <c r="B229" s="6"/>
      <c r="C229" s="6">
        <v>7</v>
      </c>
      <c r="D229" s="6">
        <f t="shared" si="15"/>
        <v>3.5</v>
      </c>
    </row>
    <row r="230" spans="1:4" x14ac:dyDescent="0.25">
      <c r="A230" t="s">
        <v>34</v>
      </c>
      <c r="B230" s="6">
        <v>5</v>
      </c>
      <c r="C230" s="6">
        <v>19</v>
      </c>
      <c r="D230" s="6">
        <f t="shared" si="15"/>
        <v>12</v>
      </c>
    </row>
    <row r="231" spans="1:4" x14ac:dyDescent="0.25">
      <c r="A231" t="s">
        <v>14</v>
      </c>
      <c r="B231" s="6"/>
      <c r="C231" s="6">
        <v>1</v>
      </c>
      <c r="D231" s="6">
        <f t="shared" si="15"/>
        <v>0.5</v>
      </c>
    </row>
    <row r="232" spans="1:4" x14ac:dyDescent="0.25">
      <c r="A232" t="s">
        <v>15</v>
      </c>
      <c r="B232" s="6">
        <v>4</v>
      </c>
      <c r="C232" s="6">
        <v>6</v>
      </c>
      <c r="D232" s="6">
        <f t="shared" si="15"/>
        <v>5</v>
      </c>
    </row>
    <row r="233" spans="1:4" x14ac:dyDescent="0.25">
      <c r="A233" t="s">
        <v>16</v>
      </c>
      <c r="B233" s="6">
        <v>8</v>
      </c>
      <c r="C233" s="6">
        <v>10</v>
      </c>
      <c r="D233" s="6">
        <f t="shared" si="15"/>
        <v>9</v>
      </c>
    </row>
    <row r="234" spans="1:4" x14ac:dyDescent="0.25">
      <c r="A234" t="s">
        <v>25</v>
      </c>
      <c r="B234" s="6"/>
      <c r="C234" s="6">
        <v>5</v>
      </c>
      <c r="D234" s="6">
        <f t="shared" si="15"/>
        <v>2.5</v>
      </c>
    </row>
    <row r="235" spans="1:4" x14ac:dyDescent="0.25">
      <c r="A235" t="s">
        <v>17</v>
      </c>
      <c r="B235" s="6"/>
      <c r="C235" s="6">
        <v>105</v>
      </c>
      <c r="D235" s="6">
        <f t="shared" si="15"/>
        <v>52.5</v>
      </c>
    </row>
    <row r="236" spans="1:4" x14ac:dyDescent="0.25">
      <c r="A236" t="s">
        <v>29</v>
      </c>
      <c r="B236" s="6">
        <v>200</v>
      </c>
      <c r="C236" s="6">
        <v>32</v>
      </c>
      <c r="D236" s="6">
        <f t="shared" si="15"/>
        <v>116</v>
      </c>
    </row>
    <row r="237" spans="1:4" x14ac:dyDescent="0.25">
      <c r="A237" t="s">
        <v>91</v>
      </c>
      <c r="B237" s="6"/>
      <c r="C237" s="6">
        <v>2</v>
      </c>
      <c r="D237" s="6">
        <f t="shared" si="15"/>
        <v>1</v>
      </c>
    </row>
    <row r="238" spans="1:4" x14ac:dyDescent="0.25">
      <c r="A238" t="s">
        <v>18</v>
      </c>
      <c r="B238" s="6">
        <v>4</v>
      </c>
      <c r="C238" s="6">
        <v>10</v>
      </c>
      <c r="D238" s="6">
        <f t="shared" si="15"/>
        <v>7</v>
      </c>
    </row>
    <row r="239" spans="1:4" x14ac:dyDescent="0.25">
      <c r="A239" t="s">
        <v>19</v>
      </c>
      <c r="B239" s="6">
        <v>8</v>
      </c>
      <c r="C239" s="6">
        <v>13</v>
      </c>
      <c r="D239" s="6">
        <f t="shared" si="15"/>
        <v>10.5</v>
      </c>
    </row>
    <row r="240" spans="1:4" x14ac:dyDescent="0.25">
      <c r="A240" t="s">
        <v>20</v>
      </c>
      <c r="B240" s="6">
        <v>3</v>
      </c>
      <c r="C240" s="6">
        <v>38</v>
      </c>
      <c r="D240" s="6">
        <f t="shared" si="15"/>
        <v>20.5</v>
      </c>
    </row>
    <row r="241" spans="1:13" x14ac:dyDescent="0.25">
      <c r="A241" t="s">
        <v>26</v>
      </c>
      <c r="B241" s="6"/>
      <c r="C241" s="6">
        <v>71</v>
      </c>
      <c r="D241" s="6">
        <f t="shared" si="15"/>
        <v>35.5</v>
      </c>
    </row>
    <row r="242" spans="1:13" x14ac:dyDescent="0.25">
      <c r="A242" s="1" t="s">
        <v>30</v>
      </c>
      <c r="B242" s="6">
        <f>SUM(B230:B241)</f>
        <v>232</v>
      </c>
      <c r="C242" s="6">
        <f>SUM(C229:C241)</f>
        <v>319</v>
      </c>
      <c r="D242" s="6">
        <f t="shared" si="15"/>
        <v>275.5</v>
      </c>
    </row>
    <row r="243" spans="1:13" x14ac:dyDescent="0.25">
      <c r="A243" s="1" t="s">
        <v>35</v>
      </c>
      <c r="B243" s="6">
        <f>B242+B227</f>
        <v>749</v>
      </c>
      <c r="C243" s="6">
        <f>C242+C227</f>
        <v>1011</v>
      </c>
      <c r="D243" s="6">
        <f t="shared" si="15"/>
        <v>880</v>
      </c>
    </row>
    <row r="244" spans="1:13" x14ac:dyDescent="0.25">
      <c r="B244" s="6"/>
      <c r="C244" s="6"/>
      <c r="D244" s="6"/>
    </row>
    <row r="245" spans="1:13" x14ac:dyDescent="0.25">
      <c r="A245" s="6" t="s">
        <v>75</v>
      </c>
      <c r="B245" s="6" t="s">
        <v>375</v>
      </c>
      <c r="C245" s="6"/>
      <c r="D245" s="6"/>
    </row>
    <row r="246" spans="1:13" x14ac:dyDescent="0.25">
      <c r="A246" s="6"/>
      <c r="B246" s="6" t="s">
        <v>376</v>
      </c>
      <c r="C246" s="6"/>
      <c r="D246" s="6"/>
    </row>
    <row r="247" spans="1:13" x14ac:dyDescent="0.25">
      <c r="A247" s="6"/>
      <c r="B247" s="6"/>
      <c r="C247" s="6"/>
      <c r="D247" s="6"/>
    </row>
    <row r="248" spans="1:13" x14ac:dyDescent="0.25">
      <c r="B248" s="6"/>
      <c r="C248" s="6"/>
      <c r="D248" s="6"/>
    </row>
    <row r="249" spans="1:13" x14ac:dyDescent="0.25">
      <c r="A249" s="1" t="s">
        <v>45</v>
      </c>
      <c r="B249" s="16" t="s">
        <v>55</v>
      </c>
      <c r="C249" s="6"/>
      <c r="D249" s="6"/>
      <c r="E249" s="6"/>
    </row>
    <row r="250" spans="1:13" x14ac:dyDescent="0.25">
      <c r="B250" s="6"/>
      <c r="C250" s="6"/>
      <c r="D250" s="6"/>
      <c r="E250" s="6"/>
      <c r="F250" s="6"/>
      <c r="G250" s="6"/>
      <c r="H250" s="6"/>
      <c r="I250" s="6"/>
      <c r="J250" s="6"/>
      <c r="K250" s="6"/>
      <c r="L250" s="6"/>
      <c r="M250" s="6"/>
    </row>
    <row r="251" spans="1:13" x14ac:dyDescent="0.25">
      <c r="A251" t="s">
        <v>2</v>
      </c>
      <c r="B251" s="103">
        <v>4.1666666666666664E-2</v>
      </c>
      <c r="C251" s="6"/>
      <c r="D251" s="6"/>
      <c r="E251" s="6"/>
      <c r="F251" s="6"/>
      <c r="G251" s="6"/>
      <c r="H251" s="6"/>
      <c r="I251" s="6"/>
      <c r="J251" s="6"/>
      <c r="K251" s="6"/>
      <c r="L251" s="6"/>
      <c r="M251" s="6"/>
    </row>
    <row r="252" spans="1:13" x14ac:dyDescent="0.25">
      <c r="A252" t="s">
        <v>3</v>
      </c>
      <c r="B252" s="109" t="s">
        <v>377</v>
      </c>
      <c r="C252" s="6"/>
      <c r="D252" s="6"/>
      <c r="E252" s="6"/>
      <c r="F252" s="6"/>
      <c r="G252" s="6"/>
      <c r="H252" s="6"/>
      <c r="I252" s="6"/>
      <c r="J252" s="6"/>
      <c r="K252" s="6"/>
      <c r="L252" s="6"/>
      <c r="M252" s="6"/>
    </row>
    <row r="253" spans="1:13" x14ac:dyDescent="0.25">
      <c r="A253" t="s">
        <v>4</v>
      </c>
      <c r="B253">
        <v>8</v>
      </c>
      <c r="C253" s="6"/>
      <c r="D253" s="6"/>
      <c r="E253" s="6"/>
      <c r="F253" s="6"/>
      <c r="G253" s="6"/>
      <c r="H253" s="6"/>
      <c r="I253" s="6"/>
      <c r="J253" s="6"/>
      <c r="K253" s="6"/>
      <c r="L253" s="6"/>
      <c r="M253" s="6"/>
    </row>
    <row r="254" spans="1:13" x14ac:dyDescent="0.25">
      <c r="A254" t="s">
        <v>73</v>
      </c>
      <c r="B254">
        <v>2</v>
      </c>
      <c r="C254" s="6"/>
      <c r="D254" s="6"/>
      <c r="E254" s="6"/>
      <c r="F254" s="6"/>
      <c r="G254" s="6"/>
      <c r="H254" s="6"/>
      <c r="I254" s="6"/>
      <c r="J254" s="6"/>
      <c r="K254" s="6"/>
      <c r="L254" s="6"/>
      <c r="M254" s="6"/>
    </row>
    <row r="255" spans="1:13" x14ac:dyDescent="0.25">
      <c r="C255" s="6"/>
      <c r="D255" s="6"/>
      <c r="E255" s="6"/>
      <c r="F255" s="6"/>
      <c r="G255" s="6"/>
      <c r="H255" s="6"/>
      <c r="I255" s="6"/>
      <c r="J255" s="6"/>
      <c r="K255" s="6"/>
      <c r="L255" s="6"/>
      <c r="M255" s="6"/>
    </row>
    <row r="256" spans="1:13" ht="15.75" x14ac:dyDescent="0.25">
      <c r="A256" s="1" t="s">
        <v>5</v>
      </c>
      <c r="B256" s="6"/>
      <c r="C256" s="6"/>
      <c r="D256" s="32"/>
      <c r="E256" s="6"/>
      <c r="F256" s="6"/>
      <c r="G256" s="6"/>
      <c r="H256" s="6"/>
      <c r="I256" s="6"/>
      <c r="J256" s="6"/>
      <c r="K256" s="6"/>
      <c r="L256" s="6"/>
      <c r="M256" s="6"/>
    </row>
    <row r="257" spans="1:13" ht="15.75" x14ac:dyDescent="0.25">
      <c r="A257" t="s">
        <v>6</v>
      </c>
      <c r="B257" s="6">
        <v>35</v>
      </c>
      <c r="C257" s="6"/>
      <c r="D257" s="32"/>
      <c r="E257" s="6"/>
      <c r="F257" s="6"/>
      <c r="G257" s="6"/>
      <c r="H257" s="6"/>
      <c r="I257" s="6"/>
      <c r="J257" s="6"/>
      <c r="K257" s="6"/>
      <c r="L257" s="6"/>
      <c r="M257" s="6"/>
    </row>
    <row r="258" spans="1:13" ht="15.75" x14ac:dyDescent="0.25">
      <c r="A258" s="12" t="s">
        <v>46</v>
      </c>
      <c r="B258" s="6">
        <v>450</v>
      </c>
      <c r="C258" s="6"/>
      <c r="D258" s="32"/>
      <c r="E258" s="6"/>
      <c r="F258" s="6"/>
      <c r="G258" s="6"/>
      <c r="H258" s="6"/>
      <c r="I258" s="6"/>
      <c r="J258" s="6"/>
      <c r="K258" s="6"/>
      <c r="L258" s="6"/>
      <c r="M258" s="6"/>
    </row>
    <row r="259" spans="1:13" ht="15.75" x14ac:dyDescent="0.25">
      <c r="A259" s="6" t="s">
        <v>37</v>
      </c>
      <c r="B259" s="6">
        <v>18</v>
      </c>
      <c r="C259" s="6"/>
      <c r="D259" s="32"/>
      <c r="E259" s="6"/>
      <c r="F259" s="6"/>
      <c r="G259" s="6"/>
      <c r="H259" s="6"/>
      <c r="I259" s="6"/>
      <c r="J259" s="6"/>
      <c r="K259" s="6"/>
      <c r="L259" s="6"/>
      <c r="M259" s="6"/>
    </row>
    <row r="260" spans="1:13" ht="15.75" x14ac:dyDescent="0.25">
      <c r="A260" s="6" t="s">
        <v>9</v>
      </c>
      <c r="B260" s="6">
        <v>11</v>
      </c>
      <c r="C260" s="6"/>
      <c r="D260" s="32"/>
      <c r="E260" s="6"/>
      <c r="F260" s="6"/>
      <c r="G260" s="6"/>
      <c r="H260" s="6"/>
      <c r="I260" s="6"/>
      <c r="J260" s="6"/>
      <c r="K260" s="6"/>
      <c r="L260" s="6"/>
      <c r="M260" s="6"/>
    </row>
    <row r="261" spans="1:13" ht="15.75" x14ac:dyDescent="0.25">
      <c r="A261" s="6" t="s">
        <v>33</v>
      </c>
      <c r="B261" s="6">
        <v>7</v>
      </c>
      <c r="C261" s="6"/>
      <c r="D261" s="32"/>
      <c r="E261" s="6"/>
      <c r="F261" s="6"/>
      <c r="G261" s="6"/>
      <c r="H261" s="6"/>
      <c r="I261" s="6"/>
      <c r="J261" s="6"/>
      <c r="K261" s="6"/>
      <c r="L261" s="6"/>
      <c r="M261" s="6"/>
    </row>
    <row r="262" spans="1:13" ht="15.75" x14ac:dyDescent="0.25">
      <c r="A262" s="6" t="s">
        <v>12</v>
      </c>
      <c r="B262" s="6">
        <v>8</v>
      </c>
      <c r="C262" s="6"/>
      <c r="D262" s="32"/>
      <c r="E262" s="6"/>
      <c r="F262" s="6"/>
      <c r="G262" s="6"/>
      <c r="H262" s="6"/>
      <c r="I262" s="6"/>
      <c r="J262" s="6"/>
      <c r="K262" s="6"/>
      <c r="L262" s="6"/>
      <c r="M262" s="6"/>
    </row>
    <row r="263" spans="1:13" ht="15.75" x14ac:dyDescent="0.25">
      <c r="A263" s="1" t="s">
        <v>30</v>
      </c>
      <c r="B263" s="6">
        <f>SUM(B257:B262)</f>
        <v>529</v>
      </c>
      <c r="C263" s="6"/>
      <c r="D263" s="32"/>
      <c r="E263" s="6"/>
      <c r="F263" s="6"/>
      <c r="G263" s="6"/>
      <c r="H263" s="6"/>
      <c r="I263" s="6"/>
      <c r="J263" s="6"/>
      <c r="K263" s="6"/>
      <c r="L263" s="6"/>
      <c r="M263" s="6"/>
    </row>
    <row r="264" spans="1:13" ht="15.75" x14ac:dyDescent="0.25">
      <c r="A264" s="6"/>
      <c r="B264" s="6"/>
      <c r="C264" s="6"/>
      <c r="D264" s="32"/>
      <c r="E264" s="6"/>
      <c r="F264" s="6"/>
      <c r="G264" s="6"/>
      <c r="H264" s="6"/>
      <c r="I264" s="6"/>
      <c r="J264" s="6"/>
      <c r="K264" s="6"/>
      <c r="L264" s="6"/>
      <c r="M264" s="6"/>
    </row>
    <row r="265" spans="1:13" ht="15.75" x14ac:dyDescent="0.25">
      <c r="A265" s="6" t="s">
        <v>89</v>
      </c>
      <c r="B265" s="6">
        <v>0</v>
      </c>
      <c r="C265" s="6"/>
      <c r="D265" s="32"/>
      <c r="E265" s="6"/>
      <c r="F265" s="6"/>
      <c r="H265" s="6"/>
      <c r="I265" s="6"/>
      <c r="J265" s="6"/>
      <c r="K265" s="6"/>
      <c r="L265" s="6"/>
      <c r="M265" s="6"/>
    </row>
    <row r="266" spans="1:13" ht="15.75" x14ac:dyDescent="0.25">
      <c r="A266" s="6" t="s">
        <v>14</v>
      </c>
      <c r="B266" s="6">
        <v>1</v>
      </c>
      <c r="C266" s="6"/>
      <c r="D266" s="32"/>
      <c r="E266" s="6"/>
      <c r="F266" s="6"/>
      <c r="G266" s="6"/>
      <c r="H266" s="6"/>
      <c r="I266" s="6"/>
      <c r="J266" s="6"/>
      <c r="K266" s="6"/>
      <c r="L266" s="6"/>
      <c r="M266" s="6"/>
    </row>
    <row r="267" spans="1:13" ht="15.75" x14ac:dyDescent="0.25">
      <c r="A267" s="6" t="s">
        <v>16</v>
      </c>
      <c r="B267" s="6">
        <v>1</v>
      </c>
      <c r="C267" s="6"/>
      <c r="D267" s="32"/>
      <c r="E267" s="6"/>
      <c r="F267" s="6"/>
      <c r="G267" s="6"/>
      <c r="H267" s="6"/>
      <c r="I267" s="6"/>
      <c r="J267" s="6"/>
      <c r="K267" s="6"/>
      <c r="L267" s="6"/>
      <c r="M267" s="6"/>
    </row>
    <row r="268" spans="1:13" ht="15.75" x14ac:dyDescent="0.25">
      <c r="A268" s="6" t="s">
        <v>24</v>
      </c>
      <c r="B268" s="7">
        <v>0</v>
      </c>
      <c r="C268" s="6"/>
      <c r="D268" s="32"/>
      <c r="E268" s="6"/>
      <c r="F268" s="6"/>
      <c r="H268" s="6"/>
      <c r="I268" s="6"/>
      <c r="J268" s="6"/>
      <c r="K268" s="6"/>
      <c r="L268" s="6"/>
      <c r="M268" s="6"/>
    </row>
    <row r="269" spans="1:13" ht="15.75" x14ac:dyDescent="0.25">
      <c r="A269" s="6" t="s">
        <v>25</v>
      </c>
      <c r="B269" s="7">
        <v>0</v>
      </c>
      <c r="C269" s="6"/>
      <c r="D269" s="32"/>
      <c r="E269" s="6"/>
      <c r="F269" s="6"/>
      <c r="G269" s="6"/>
      <c r="H269" s="6"/>
      <c r="I269" s="6"/>
      <c r="J269" s="6"/>
      <c r="K269" s="6"/>
      <c r="L269" s="6"/>
      <c r="M269" s="6"/>
    </row>
    <row r="270" spans="1:13" ht="15.75" x14ac:dyDescent="0.25">
      <c r="A270" s="6" t="s">
        <v>17</v>
      </c>
      <c r="B270" s="7">
        <v>0</v>
      </c>
      <c r="C270" s="6"/>
      <c r="D270" s="32"/>
      <c r="E270" s="6"/>
      <c r="F270" s="6"/>
      <c r="H270" s="6"/>
      <c r="I270" s="6"/>
      <c r="J270" s="6"/>
      <c r="K270" s="6"/>
      <c r="L270" s="6"/>
      <c r="M270" s="6"/>
    </row>
    <row r="271" spans="1:13" ht="15.75" x14ac:dyDescent="0.25">
      <c r="A271" s="6" t="s">
        <v>378</v>
      </c>
      <c r="B271" s="6">
        <v>4</v>
      </c>
      <c r="C271" s="6"/>
      <c r="D271" s="32"/>
      <c r="E271" s="6"/>
      <c r="F271" s="6"/>
      <c r="G271" s="6"/>
      <c r="H271" s="6"/>
      <c r="I271" s="6"/>
      <c r="J271" s="6"/>
      <c r="K271" s="6"/>
      <c r="L271" s="6"/>
      <c r="M271" s="6"/>
    </row>
    <row r="272" spans="1:13" ht="15.75" x14ac:dyDescent="0.25">
      <c r="A272" s="6" t="s">
        <v>19</v>
      </c>
      <c r="B272" s="6">
        <v>23</v>
      </c>
      <c r="C272" s="6"/>
      <c r="D272" s="32"/>
      <c r="E272" s="6"/>
      <c r="F272" s="6"/>
      <c r="H272" s="6"/>
      <c r="I272" s="6"/>
      <c r="J272" s="6"/>
      <c r="K272" s="6"/>
      <c r="L272" s="6"/>
      <c r="M272" s="6"/>
    </row>
    <row r="273" spans="1:13" ht="15.75" x14ac:dyDescent="0.25">
      <c r="A273" s="6" t="s">
        <v>20</v>
      </c>
      <c r="B273" s="6">
        <v>7</v>
      </c>
      <c r="C273" s="6"/>
      <c r="D273" s="32"/>
      <c r="E273" s="6"/>
      <c r="F273" s="6"/>
      <c r="G273" s="6"/>
      <c r="H273" s="6"/>
      <c r="I273" s="6"/>
      <c r="J273" s="6"/>
      <c r="K273" s="6"/>
      <c r="L273" s="6"/>
      <c r="M273" s="6"/>
    </row>
    <row r="274" spans="1:13" ht="15.75" x14ac:dyDescent="0.25">
      <c r="A274" s="6" t="s">
        <v>379</v>
      </c>
      <c r="B274" s="6">
        <v>1</v>
      </c>
      <c r="C274" s="6"/>
      <c r="D274" s="32"/>
      <c r="E274" s="6"/>
      <c r="F274" s="6"/>
      <c r="G274" s="6"/>
      <c r="H274" s="6"/>
      <c r="I274" s="6"/>
      <c r="J274" s="6"/>
      <c r="K274" s="6"/>
      <c r="L274" s="6"/>
      <c r="M274" s="6"/>
    </row>
    <row r="275" spans="1:13" ht="15.75" x14ac:dyDescent="0.25">
      <c r="A275" s="6" t="s">
        <v>26</v>
      </c>
      <c r="B275" s="7">
        <v>0</v>
      </c>
      <c r="C275" s="6"/>
      <c r="D275" s="32"/>
      <c r="E275" s="6"/>
      <c r="F275" s="6"/>
      <c r="H275" s="6"/>
      <c r="I275" s="6"/>
      <c r="J275" s="6"/>
      <c r="K275" s="6"/>
      <c r="L275" s="6"/>
      <c r="M275" s="6"/>
    </row>
    <row r="276" spans="1:13" ht="15.75" x14ac:dyDescent="0.25">
      <c r="A276" s="1" t="s">
        <v>30</v>
      </c>
      <c r="B276" s="6">
        <f>SUM(B265:B275)</f>
        <v>37</v>
      </c>
      <c r="C276" s="6"/>
      <c r="D276" s="32"/>
      <c r="E276" s="6"/>
      <c r="F276" s="6"/>
      <c r="H276" s="6"/>
      <c r="I276" s="6"/>
      <c r="J276" s="6"/>
      <c r="K276" s="6"/>
      <c r="L276" s="6"/>
      <c r="M276" s="6"/>
    </row>
    <row r="277" spans="1:13" ht="15.75" x14ac:dyDescent="0.25">
      <c r="A277" s="1" t="s">
        <v>35</v>
      </c>
      <c r="B277" s="6">
        <f>B276+B263</f>
        <v>566</v>
      </c>
      <c r="C277" s="6"/>
      <c r="D277" s="32"/>
      <c r="E277" s="6"/>
      <c r="F277" s="6"/>
      <c r="H277" s="6"/>
      <c r="I277" s="6"/>
      <c r="J277" s="6"/>
      <c r="K277" s="6"/>
      <c r="L277" s="6"/>
      <c r="M277" s="6"/>
    </row>
    <row r="278" spans="1:13" ht="15.75" x14ac:dyDescent="0.25">
      <c r="A278" s="1"/>
      <c r="B278" s="6"/>
      <c r="C278" s="6"/>
      <c r="D278" s="32"/>
      <c r="E278" s="6"/>
      <c r="F278" s="6"/>
      <c r="H278" s="6"/>
      <c r="I278" s="6"/>
      <c r="J278" s="6"/>
      <c r="K278" s="6"/>
      <c r="L278" s="6"/>
      <c r="M278" s="6"/>
    </row>
    <row r="279" spans="1:13" ht="15.75" x14ac:dyDescent="0.25">
      <c r="A279" s="6" t="s">
        <v>75</v>
      </c>
      <c r="B279" s="6" t="s">
        <v>380</v>
      </c>
      <c r="C279" s="6"/>
      <c r="D279" s="32"/>
      <c r="E279" s="6"/>
      <c r="F279" s="6"/>
      <c r="G279" s="6"/>
      <c r="H279" s="6"/>
      <c r="I279" s="6"/>
      <c r="J279" s="6"/>
      <c r="K279" s="6"/>
      <c r="L279" s="6"/>
      <c r="M279"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9645-BD10-4653-BD69-BFD3EAFFF6BC}">
  <dimension ref="A2:M68"/>
  <sheetViews>
    <sheetView zoomScale="135" zoomScaleNormal="135" workbookViewId="0"/>
  </sheetViews>
  <sheetFormatPr defaultRowHeight="15" x14ac:dyDescent="0.25"/>
  <cols>
    <col min="1" max="1" width="34.7109375" customWidth="1"/>
    <col min="2" max="2" width="10.7109375" bestFit="1" customWidth="1"/>
    <col min="3" max="3" width="9.5703125" bestFit="1" customWidth="1"/>
    <col min="4" max="5" width="9.7109375" bestFit="1" customWidth="1"/>
    <col min="6" max="6" width="9.42578125" bestFit="1" customWidth="1"/>
    <col min="7" max="7" width="9.7109375" bestFit="1" customWidth="1"/>
    <col min="8" max="8" width="9.28515625" bestFit="1" customWidth="1"/>
    <col min="11" max="17" width="10.7109375" customWidth="1"/>
  </cols>
  <sheetData>
    <row r="2" spans="1:6" x14ac:dyDescent="0.25">
      <c r="A2" s="1" t="s">
        <v>0</v>
      </c>
    </row>
    <row r="3" spans="1:6" x14ac:dyDescent="0.25">
      <c r="A3" s="2">
        <v>44639</v>
      </c>
    </row>
    <row r="4" spans="1:6" x14ac:dyDescent="0.25">
      <c r="A4" s="2"/>
    </row>
    <row r="5" spans="1:6" x14ac:dyDescent="0.25">
      <c r="A5" s="1" t="s">
        <v>478</v>
      </c>
    </row>
    <row r="6" spans="1:6" x14ac:dyDescent="0.25">
      <c r="A6" s="13"/>
      <c r="B6" s="1" t="s">
        <v>47</v>
      </c>
    </row>
    <row r="7" spans="1:6" x14ac:dyDescent="0.25">
      <c r="A7" s="18" t="s">
        <v>193</v>
      </c>
      <c r="B7" s="15" t="s">
        <v>198</v>
      </c>
      <c r="C7" s="15" t="s">
        <v>199</v>
      </c>
      <c r="D7" s="15" t="s">
        <v>31</v>
      </c>
    </row>
    <row r="8" spans="1:6" x14ac:dyDescent="0.25">
      <c r="A8" s="13" t="s">
        <v>1</v>
      </c>
      <c r="B8" s="6">
        <v>1087.5</v>
      </c>
      <c r="C8">
        <v>184</v>
      </c>
      <c r="D8" s="20">
        <f>SUM(B8:C8)</f>
        <v>1271.5</v>
      </c>
    </row>
    <row r="9" spans="1:6" x14ac:dyDescent="0.25">
      <c r="A9" s="13" t="s">
        <v>32</v>
      </c>
      <c r="B9" s="6">
        <v>1083.5</v>
      </c>
      <c r="C9" s="6">
        <v>252</v>
      </c>
      <c r="D9" s="6">
        <f>SUM(B9:C9)</f>
        <v>1335.5</v>
      </c>
    </row>
    <row r="10" spans="1:6" x14ac:dyDescent="0.25">
      <c r="A10" s="13" t="s">
        <v>42</v>
      </c>
      <c r="B10" s="6">
        <v>134</v>
      </c>
      <c r="C10" s="6">
        <v>16</v>
      </c>
      <c r="D10" s="6">
        <f>SUM(B10:C10)</f>
        <v>150</v>
      </c>
    </row>
    <row r="11" spans="1:6" x14ac:dyDescent="0.25">
      <c r="A11" s="13" t="s">
        <v>194</v>
      </c>
      <c r="B11" s="6">
        <v>920</v>
      </c>
      <c r="C11" s="6">
        <v>0</v>
      </c>
      <c r="D11" s="6">
        <v>920</v>
      </c>
    </row>
    <row r="12" spans="1:6" x14ac:dyDescent="0.25">
      <c r="A12" s="13" t="s">
        <v>195</v>
      </c>
      <c r="B12" s="6">
        <v>271</v>
      </c>
      <c r="C12" s="6">
        <v>146</v>
      </c>
      <c r="D12" s="6">
        <f>SUM(B12:C12)</f>
        <v>417</v>
      </c>
      <c r="F12" s="20"/>
    </row>
    <row r="13" spans="1:6" x14ac:dyDescent="0.25">
      <c r="A13" s="14" t="s">
        <v>196</v>
      </c>
      <c r="B13" s="19">
        <v>765</v>
      </c>
      <c r="C13" s="21">
        <v>67</v>
      </c>
      <c r="D13" s="19">
        <f>SUM(B13:C13)</f>
        <v>832</v>
      </c>
    </row>
    <row r="14" spans="1:6" x14ac:dyDescent="0.25">
      <c r="A14" s="25" t="s">
        <v>31</v>
      </c>
      <c r="B14" s="6">
        <f>SUM(B8:B13)</f>
        <v>4261</v>
      </c>
      <c r="C14" s="20">
        <f>SUM(C8:C13)</f>
        <v>665</v>
      </c>
      <c r="D14" s="6">
        <f>SUM(D8:D13)</f>
        <v>4926</v>
      </c>
    </row>
    <row r="15" spans="1:6" x14ac:dyDescent="0.25">
      <c r="A15" s="13"/>
      <c r="B15" s="6"/>
      <c r="C15" s="6"/>
      <c r="D15" s="6"/>
    </row>
    <row r="16" spans="1:6" x14ac:dyDescent="0.25">
      <c r="A16" s="13" t="s">
        <v>197</v>
      </c>
      <c r="B16" s="6">
        <v>162</v>
      </c>
      <c r="C16" s="6">
        <v>1037</v>
      </c>
      <c r="D16" s="20">
        <f>SUM(B16:C16)</f>
        <v>1199</v>
      </c>
    </row>
    <row r="18" spans="1:11" x14ac:dyDescent="0.25">
      <c r="A18" s="1" t="s">
        <v>68</v>
      </c>
    </row>
    <row r="19" spans="1:11" x14ac:dyDescent="0.25">
      <c r="A19" t="s">
        <v>492</v>
      </c>
    </row>
    <row r="20" spans="1:11" x14ac:dyDescent="0.25">
      <c r="A20" s="13"/>
      <c r="B20" s="4" t="s">
        <v>48</v>
      </c>
      <c r="C20" s="4"/>
      <c r="D20" s="4" t="s">
        <v>51</v>
      </c>
      <c r="E20" s="4" t="s">
        <v>52</v>
      </c>
      <c r="F20" s="4"/>
      <c r="H20" s="4"/>
    </row>
    <row r="21" spans="1:11" x14ac:dyDescent="0.25">
      <c r="A21" s="18" t="s">
        <v>54</v>
      </c>
      <c r="B21" s="15" t="s">
        <v>49</v>
      </c>
      <c r="C21" s="15" t="s">
        <v>50</v>
      </c>
      <c r="D21" s="15" t="s">
        <v>50</v>
      </c>
      <c r="E21" s="15" t="s">
        <v>456</v>
      </c>
      <c r="F21" s="15" t="s">
        <v>53</v>
      </c>
      <c r="G21" s="15" t="s">
        <v>31</v>
      </c>
    </row>
    <row r="22" spans="1:11" x14ac:dyDescent="0.25">
      <c r="A22" s="13" t="s">
        <v>56</v>
      </c>
      <c r="B22" s="5"/>
      <c r="C22" s="5"/>
      <c r="D22" s="5"/>
      <c r="E22" s="5">
        <v>3</v>
      </c>
      <c r="F22" s="5"/>
      <c r="G22" s="5">
        <f>SUM(B22:F22)</f>
        <v>3</v>
      </c>
    </row>
    <row r="23" spans="1:11" x14ac:dyDescent="0.25">
      <c r="A23" s="13" t="s">
        <v>6</v>
      </c>
      <c r="B23" s="5">
        <v>91</v>
      </c>
      <c r="C23" s="5"/>
      <c r="D23" s="5">
        <v>53</v>
      </c>
      <c r="E23" s="5"/>
      <c r="F23" s="5"/>
      <c r="G23" s="5">
        <f>SUM(B23:F23)</f>
        <v>144</v>
      </c>
      <c r="H23" s="6"/>
      <c r="K23" s="28"/>
    </row>
    <row r="24" spans="1:11" x14ac:dyDescent="0.25">
      <c r="A24" s="13" t="s">
        <v>46</v>
      </c>
      <c r="B24" s="5"/>
      <c r="C24" s="5"/>
      <c r="D24" s="5"/>
      <c r="E24" s="5"/>
      <c r="F24" s="5"/>
      <c r="G24" s="5">
        <v>0</v>
      </c>
      <c r="K24" s="27"/>
    </row>
    <row r="25" spans="1:11" x14ac:dyDescent="0.25">
      <c r="A25" s="13" t="s">
        <v>77</v>
      </c>
      <c r="B25" s="5"/>
      <c r="C25" s="5"/>
      <c r="D25" s="5"/>
      <c r="E25" s="5">
        <v>152</v>
      </c>
      <c r="F25" s="5"/>
      <c r="G25" s="5">
        <f>SUM(B25:F25)</f>
        <v>152</v>
      </c>
      <c r="K25" s="27"/>
    </row>
    <row r="26" spans="1:11" x14ac:dyDescent="0.25">
      <c r="A26" s="13" t="s">
        <v>66</v>
      </c>
      <c r="B26" s="5"/>
      <c r="C26" s="5"/>
      <c r="D26" s="5"/>
      <c r="E26" s="5"/>
      <c r="F26" s="5"/>
      <c r="G26" s="5">
        <v>0</v>
      </c>
      <c r="K26" s="27"/>
    </row>
    <row r="27" spans="1:11" x14ac:dyDescent="0.25">
      <c r="A27" s="13" t="s">
        <v>67</v>
      </c>
      <c r="B27" s="5"/>
      <c r="C27" s="5"/>
      <c r="D27" s="5"/>
      <c r="E27" s="5"/>
      <c r="F27" s="5"/>
      <c r="G27" s="5">
        <v>0</v>
      </c>
      <c r="K27" s="27"/>
    </row>
    <row r="28" spans="1:11" x14ac:dyDescent="0.25">
      <c r="A28" s="13" t="s">
        <v>7</v>
      </c>
      <c r="B28" s="5">
        <v>93</v>
      </c>
      <c r="C28" s="5">
        <v>113</v>
      </c>
      <c r="D28" s="5">
        <v>26</v>
      </c>
      <c r="E28" s="5">
        <v>88</v>
      </c>
      <c r="F28" s="5">
        <v>150</v>
      </c>
      <c r="G28" s="5">
        <f>SUM(B28:F28)</f>
        <v>470</v>
      </c>
      <c r="H28" s="6"/>
    </row>
    <row r="29" spans="1:11" x14ac:dyDescent="0.25">
      <c r="A29" s="13" t="s">
        <v>22</v>
      </c>
      <c r="B29" s="5">
        <v>64.5</v>
      </c>
      <c r="C29" s="5">
        <v>28</v>
      </c>
      <c r="D29" s="5"/>
      <c r="E29" s="5">
        <v>12</v>
      </c>
      <c r="F29" s="5">
        <v>42</v>
      </c>
      <c r="G29" s="5">
        <f>SUM(B29:F29)</f>
        <v>146.5</v>
      </c>
      <c r="H29" s="6"/>
    </row>
    <row r="30" spans="1:11" x14ac:dyDescent="0.25">
      <c r="A30" s="13" t="s">
        <v>8</v>
      </c>
      <c r="B30" s="5">
        <v>2.5</v>
      </c>
      <c r="C30" s="26">
        <v>0.5</v>
      </c>
      <c r="D30" s="5"/>
      <c r="E30" s="5">
        <v>81</v>
      </c>
      <c r="F30" s="5">
        <v>24</v>
      </c>
      <c r="G30" s="5">
        <f>SUM(B30:F30)</f>
        <v>108</v>
      </c>
      <c r="H30" s="6"/>
    </row>
    <row r="31" spans="1:11" x14ac:dyDescent="0.25">
      <c r="A31" s="13" t="s">
        <v>39</v>
      </c>
      <c r="B31" s="5"/>
      <c r="C31" s="5"/>
      <c r="D31" s="5"/>
      <c r="E31" s="5">
        <v>120</v>
      </c>
      <c r="F31" s="5">
        <v>40.5</v>
      </c>
      <c r="G31" s="5">
        <f>SUM(B31:F31)</f>
        <v>160.5</v>
      </c>
      <c r="H31" s="6"/>
    </row>
    <row r="32" spans="1:11" x14ac:dyDescent="0.25">
      <c r="A32" s="13" t="s">
        <v>44</v>
      </c>
      <c r="G32" s="27">
        <v>0</v>
      </c>
    </row>
    <row r="33" spans="1:13" x14ac:dyDescent="0.25">
      <c r="A33" s="13" t="s">
        <v>37</v>
      </c>
      <c r="B33" s="5"/>
      <c r="C33" s="5">
        <v>0.5</v>
      </c>
      <c r="D33" s="5"/>
      <c r="E33" s="5"/>
      <c r="F33" s="5"/>
      <c r="G33" s="5">
        <f t="shared" ref="G33:G40" si="0">SUM(B33:F33)</f>
        <v>0.5</v>
      </c>
      <c r="H33" s="6"/>
      <c r="K33" t="s">
        <v>71</v>
      </c>
    </row>
    <row r="34" spans="1:13" x14ac:dyDescent="0.25">
      <c r="A34" s="13" t="s">
        <v>9</v>
      </c>
      <c r="B34" s="5">
        <v>1.5</v>
      </c>
      <c r="C34" s="5">
        <v>0.5</v>
      </c>
      <c r="D34" s="5">
        <v>12</v>
      </c>
      <c r="E34" s="5">
        <v>59</v>
      </c>
      <c r="F34" s="5"/>
      <c r="G34" s="5">
        <f t="shared" si="0"/>
        <v>73</v>
      </c>
      <c r="H34" s="6"/>
      <c r="K34" s="29" t="s">
        <v>70</v>
      </c>
      <c r="L34">
        <v>2022</v>
      </c>
      <c r="M34">
        <v>2021</v>
      </c>
    </row>
    <row r="35" spans="1:13" x14ac:dyDescent="0.25">
      <c r="A35" s="13" t="s">
        <v>33</v>
      </c>
      <c r="B35" s="5"/>
      <c r="C35" s="5">
        <v>24</v>
      </c>
      <c r="D35" s="5"/>
      <c r="E35" s="5">
        <v>19</v>
      </c>
      <c r="F35" s="5"/>
      <c r="G35" s="5">
        <f t="shared" si="0"/>
        <v>43</v>
      </c>
      <c r="H35" s="6"/>
      <c r="K35" s="29"/>
      <c r="L35" s="5">
        <v>43</v>
      </c>
      <c r="M35" s="5">
        <v>58.5</v>
      </c>
    </row>
    <row r="36" spans="1:13" x14ac:dyDescent="0.25">
      <c r="A36" s="13" t="s">
        <v>10</v>
      </c>
      <c r="B36" s="5">
        <v>761</v>
      </c>
      <c r="C36" s="5">
        <v>858.5</v>
      </c>
      <c r="D36" s="5">
        <v>26</v>
      </c>
      <c r="E36" s="5">
        <v>333</v>
      </c>
      <c r="F36" s="5"/>
      <c r="G36" s="5">
        <f t="shared" si="0"/>
        <v>1978.5</v>
      </c>
      <c r="H36" s="6"/>
      <c r="K36" s="29"/>
      <c r="L36" s="5">
        <v>1978.5</v>
      </c>
      <c r="M36" s="5">
        <v>1419</v>
      </c>
    </row>
    <row r="37" spans="1:13" x14ac:dyDescent="0.25">
      <c r="A37" s="13" t="s">
        <v>36</v>
      </c>
      <c r="B37" s="5"/>
      <c r="C37" s="5">
        <v>6.5</v>
      </c>
      <c r="D37" s="5"/>
      <c r="E37" s="5"/>
      <c r="F37" s="5"/>
      <c r="G37" s="5">
        <f t="shared" si="0"/>
        <v>6.5</v>
      </c>
      <c r="H37" s="6"/>
      <c r="K37" s="29"/>
      <c r="L37" s="5">
        <v>6.5</v>
      </c>
      <c r="M37" s="5">
        <v>251.5</v>
      </c>
    </row>
    <row r="38" spans="1:13" x14ac:dyDescent="0.25">
      <c r="A38" s="13" t="s">
        <v>11</v>
      </c>
      <c r="B38" s="5">
        <v>55</v>
      </c>
      <c r="C38" s="5">
        <v>35.5</v>
      </c>
      <c r="D38" s="5">
        <v>17</v>
      </c>
      <c r="E38" s="5">
        <v>4</v>
      </c>
      <c r="F38" s="5">
        <v>5.5</v>
      </c>
      <c r="G38" s="5">
        <f t="shared" si="0"/>
        <v>117</v>
      </c>
      <c r="H38" s="6"/>
      <c r="K38" s="30" t="s">
        <v>72</v>
      </c>
      <c r="L38" s="5">
        <f>SUM(L35:L37)</f>
        <v>2028</v>
      </c>
      <c r="M38" s="5">
        <f>SUM(M35:M37)</f>
        <v>1729</v>
      </c>
    </row>
    <row r="39" spans="1:13" x14ac:dyDescent="0.25">
      <c r="A39" s="13" t="s">
        <v>12</v>
      </c>
      <c r="B39" s="5">
        <v>18.5</v>
      </c>
      <c r="C39" s="5">
        <v>15.5</v>
      </c>
      <c r="D39" s="5"/>
      <c r="E39" s="5">
        <v>49</v>
      </c>
      <c r="F39" s="5">
        <v>6.5</v>
      </c>
      <c r="G39" s="5">
        <f t="shared" si="0"/>
        <v>89.5</v>
      </c>
      <c r="H39" s="6"/>
    </row>
    <row r="40" spans="1:13" x14ac:dyDescent="0.25">
      <c r="A40" s="14" t="s">
        <v>23</v>
      </c>
      <c r="B40" s="22">
        <v>0.5</v>
      </c>
      <c r="C40" s="22">
        <v>1</v>
      </c>
      <c r="D40" s="22"/>
      <c r="E40" s="22"/>
      <c r="F40" s="22">
        <v>2.5</v>
      </c>
      <c r="G40" s="22">
        <f t="shared" si="0"/>
        <v>4</v>
      </c>
      <c r="H40" s="6"/>
    </row>
    <row r="41" spans="1:13" x14ac:dyDescent="0.25">
      <c r="A41" s="17" t="s">
        <v>31</v>
      </c>
      <c r="B41" s="5">
        <f>SUM(B23:B40)</f>
        <v>1087.5</v>
      </c>
      <c r="C41" s="5">
        <f>SUM(C23:C40)</f>
        <v>1083.5</v>
      </c>
      <c r="D41" s="5">
        <f>SUM(D23:D40)</f>
        <v>134</v>
      </c>
      <c r="E41" s="5">
        <f>SUM(E22:E40)</f>
        <v>920</v>
      </c>
      <c r="F41" s="5">
        <f>SUM(F23:F40)</f>
        <v>271</v>
      </c>
      <c r="G41" s="5">
        <f>SUM(G22:G40)</f>
        <v>3496</v>
      </c>
      <c r="H41" s="6"/>
    </row>
    <row r="42" spans="1:13" x14ac:dyDescent="0.25">
      <c r="E42" s="31"/>
      <c r="G42" s="20"/>
    </row>
    <row r="43" spans="1:13" x14ac:dyDescent="0.25">
      <c r="B43" s="1" t="s">
        <v>268</v>
      </c>
      <c r="G43" s="20"/>
    </row>
    <row r="44" spans="1:13" x14ac:dyDescent="0.25">
      <c r="B44" s="1" t="s">
        <v>100</v>
      </c>
    </row>
    <row r="45" spans="1:13" x14ac:dyDescent="0.25">
      <c r="A45" s="1" t="s">
        <v>54</v>
      </c>
      <c r="B45" s="21" t="s">
        <v>479</v>
      </c>
    </row>
    <row r="46" spans="1:13" x14ac:dyDescent="0.25">
      <c r="A46" t="s">
        <v>6</v>
      </c>
      <c r="B46" s="6">
        <v>31</v>
      </c>
    </row>
    <row r="47" spans="1:13" x14ac:dyDescent="0.25">
      <c r="A47" t="s">
        <v>46</v>
      </c>
    </row>
    <row r="48" spans="1:13" x14ac:dyDescent="0.25">
      <c r="A48" t="s">
        <v>66</v>
      </c>
    </row>
    <row r="49" spans="1:5" x14ac:dyDescent="0.25">
      <c r="A49" t="s">
        <v>67</v>
      </c>
    </row>
    <row r="50" spans="1:5" x14ac:dyDescent="0.25">
      <c r="A50" t="s">
        <v>7</v>
      </c>
      <c r="B50">
        <v>83</v>
      </c>
      <c r="E50">
        <f>SUM(G6)</f>
        <v>0</v>
      </c>
    </row>
    <row r="51" spans="1:5" x14ac:dyDescent="0.25">
      <c r="A51" t="s">
        <v>22</v>
      </c>
      <c r="B51">
        <v>94</v>
      </c>
    </row>
    <row r="52" spans="1:5" x14ac:dyDescent="0.25">
      <c r="A52" t="s">
        <v>8</v>
      </c>
    </row>
    <row r="53" spans="1:5" x14ac:dyDescent="0.25">
      <c r="A53" t="s">
        <v>39</v>
      </c>
    </row>
    <row r="54" spans="1:5" x14ac:dyDescent="0.25">
      <c r="A54" t="s">
        <v>44</v>
      </c>
      <c r="B54" s="6">
        <v>4</v>
      </c>
    </row>
    <row r="55" spans="1:5" x14ac:dyDescent="0.25">
      <c r="A55" t="s">
        <v>37</v>
      </c>
      <c r="B55">
        <v>5</v>
      </c>
    </row>
    <row r="56" spans="1:5" x14ac:dyDescent="0.25">
      <c r="A56" t="s">
        <v>9</v>
      </c>
      <c r="B56">
        <v>53</v>
      </c>
    </row>
    <row r="57" spans="1:5" x14ac:dyDescent="0.25">
      <c r="A57" t="s">
        <v>33</v>
      </c>
      <c r="B57">
        <v>19</v>
      </c>
    </row>
    <row r="58" spans="1:5" x14ac:dyDescent="0.25">
      <c r="A58" t="s">
        <v>10</v>
      </c>
      <c r="B58">
        <v>6</v>
      </c>
    </row>
    <row r="59" spans="1:5" x14ac:dyDescent="0.25">
      <c r="A59" t="s">
        <v>36</v>
      </c>
      <c r="B59">
        <v>453</v>
      </c>
    </row>
    <row r="60" spans="1:5" x14ac:dyDescent="0.25">
      <c r="A60" t="s">
        <v>11</v>
      </c>
      <c r="B60">
        <v>4</v>
      </c>
    </row>
    <row r="61" spans="1:5" x14ac:dyDescent="0.25">
      <c r="A61" t="s">
        <v>12</v>
      </c>
      <c r="B61">
        <v>13</v>
      </c>
    </row>
    <row r="62" spans="1:5" x14ac:dyDescent="0.25">
      <c r="A62" s="1" t="s">
        <v>31</v>
      </c>
      <c r="B62" s="153">
        <f>SUM(B46:B61)</f>
        <v>765</v>
      </c>
    </row>
    <row r="68" spans="1:1" x14ac:dyDescent="0.25">
      <c r="A68" t="s">
        <v>69</v>
      </c>
    </row>
  </sheetData>
  <pageMargins left="0.7" right="0.7" top="0.75" bottom="0.75" header="0.3" footer="0.3"/>
  <pageSetup paperSize="121"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7E14-EC53-4DAD-9722-141041D2F981}">
  <dimension ref="A2:M242"/>
  <sheetViews>
    <sheetView zoomScale="135" zoomScaleNormal="135" workbookViewId="0">
      <selection activeCell="A10" sqref="A10"/>
    </sheetView>
  </sheetViews>
  <sheetFormatPr defaultRowHeight="15" x14ac:dyDescent="0.25"/>
  <cols>
    <col min="1" max="1" width="30.7109375" customWidth="1"/>
  </cols>
  <sheetData>
    <row r="2" spans="1:7" x14ac:dyDescent="0.25">
      <c r="A2" s="1" t="s">
        <v>0</v>
      </c>
    </row>
    <row r="3" spans="1:7" x14ac:dyDescent="0.25">
      <c r="A3" s="1"/>
    </row>
    <row r="4" spans="1:7" x14ac:dyDescent="0.25">
      <c r="A4" s="2" t="s">
        <v>271</v>
      </c>
    </row>
    <row r="5" spans="1:7" x14ac:dyDescent="0.25">
      <c r="A5" t="s">
        <v>272</v>
      </c>
    </row>
    <row r="6" spans="1:7" x14ac:dyDescent="0.25">
      <c r="A6" t="s">
        <v>273</v>
      </c>
    </row>
    <row r="7" spans="1:7" x14ac:dyDescent="0.25">
      <c r="A7" s="3" t="s">
        <v>274</v>
      </c>
    </row>
    <row r="8" spans="1:7" x14ac:dyDescent="0.25">
      <c r="A8" t="s">
        <v>275</v>
      </c>
    </row>
    <row r="10" spans="1:7" x14ac:dyDescent="0.25">
      <c r="A10" t="s">
        <v>518</v>
      </c>
    </row>
    <row r="12" spans="1:7" x14ac:dyDescent="0.25">
      <c r="A12" s="1" t="s">
        <v>1</v>
      </c>
      <c r="B12" s="1" t="s">
        <v>276</v>
      </c>
      <c r="F12" s="1" t="s">
        <v>277</v>
      </c>
    </row>
    <row r="13" spans="1:7" x14ac:dyDescent="0.25">
      <c r="B13" t="s">
        <v>27</v>
      </c>
      <c r="C13" t="s">
        <v>28</v>
      </c>
      <c r="F13" t="s">
        <v>28</v>
      </c>
      <c r="G13" t="s">
        <v>27</v>
      </c>
    </row>
    <row r="14" spans="1:7" x14ac:dyDescent="0.25">
      <c r="A14" t="s">
        <v>2</v>
      </c>
      <c r="B14" s="103">
        <v>0.40277777777777773</v>
      </c>
      <c r="C14" s="103">
        <v>0.47569444444444442</v>
      </c>
      <c r="F14" s="103">
        <v>0.39513888888888887</v>
      </c>
      <c r="G14" s="103">
        <v>0.50902777777777775</v>
      </c>
    </row>
    <row r="15" spans="1:7" x14ac:dyDescent="0.25">
      <c r="A15" t="s">
        <v>3</v>
      </c>
      <c r="B15" t="s">
        <v>278</v>
      </c>
      <c r="C15" t="s">
        <v>279</v>
      </c>
      <c r="G15" t="s">
        <v>280</v>
      </c>
    </row>
    <row r="16" spans="1:7" x14ac:dyDescent="0.25">
      <c r="A16" t="s">
        <v>4</v>
      </c>
      <c r="B16" s="5">
        <v>6.8</v>
      </c>
      <c r="C16" s="5">
        <v>6.8</v>
      </c>
      <c r="D16" s="5"/>
      <c r="E16" s="5"/>
      <c r="F16" s="5">
        <v>7</v>
      </c>
      <c r="G16" s="5">
        <v>7</v>
      </c>
    </row>
    <row r="17" spans="1:13" x14ac:dyDescent="0.25">
      <c r="A17" t="s">
        <v>73</v>
      </c>
      <c r="B17" s="6">
        <v>4</v>
      </c>
      <c r="C17" s="6">
        <v>4</v>
      </c>
      <c r="D17" s="6"/>
      <c r="E17" s="6"/>
      <c r="F17" s="6">
        <v>3</v>
      </c>
      <c r="G17" s="6">
        <v>3</v>
      </c>
      <c r="H17" s="6"/>
    </row>
    <row r="19" spans="1:13" x14ac:dyDescent="0.25">
      <c r="A19" s="1" t="s">
        <v>5</v>
      </c>
      <c r="D19" s="4" t="s">
        <v>31</v>
      </c>
      <c r="H19" s="4" t="s">
        <v>31</v>
      </c>
      <c r="J19" s="1" t="s">
        <v>47</v>
      </c>
    </row>
    <row r="20" spans="1:13" x14ac:dyDescent="0.25">
      <c r="A20" t="s">
        <v>6</v>
      </c>
      <c r="B20" s="6">
        <v>82</v>
      </c>
      <c r="C20" s="6"/>
      <c r="D20" s="6">
        <f t="shared" ref="D20:D28" si="0">SUM(B20:C20)</f>
        <v>82</v>
      </c>
      <c r="E20" s="6"/>
      <c r="F20" s="6"/>
      <c r="G20" s="6">
        <v>100</v>
      </c>
      <c r="H20" s="6">
        <f t="shared" ref="H20:H45" si="1">SUM(F20:G20)</f>
        <v>100</v>
      </c>
      <c r="I20" s="6"/>
      <c r="J20" s="5">
        <f t="shared" ref="J20:J28" si="2">(D20+H20)/2</f>
        <v>91</v>
      </c>
      <c r="K20" s="6"/>
      <c r="L20" s="6"/>
      <c r="M20" s="6"/>
    </row>
    <row r="21" spans="1:13" x14ac:dyDescent="0.25">
      <c r="A21" t="s">
        <v>7</v>
      </c>
      <c r="B21" s="6">
        <v>43</v>
      </c>
      <c r="C21" s="6">
        <v>82</v>
      </c>
      <c r="D21" s="6">
        <f t="shared" si="0"/>
        <v>125</v>
      </c>
      <c r="E21" s="6"/>
      <c r="F21" s="6">
        <v>39</v>
      </c>
      <c r="G21" s="6">
        <v>22</v>
      </c>
      <c r="H21" s="6">
        <f t="shared" si="1"/>
        <v>61</v>
      </c>
      <c r="I21" s="6"/>
      <c r="J21" s="5">
        <f t="shared" si="2"/>
        <v>93</v>
      </c>
      <c r="K21" s="6"/>
      <c r="L21" s="6"/>
      <c r="M21" s="6"/>
    </row>
    <row r="22" spans="1:13" x14ac:dyDescent="0.25">
      <c r="A22" t="s">
        <v>22</v>
      </c>
      <c r="B22" s="6">
        <v>52</v>
      </c>
      <c r="C22" s="6">
        <v>7</v>
      </c>
      <c r="D22" s="6">
        <f t="shared" si="0"/>
        <v>59</v>
      </c>
      <c r="E22" s="6"/>
      <c r="F22" s="6">
        <v>13</v>
      </c>
      <c r="G22" s="6">
        <v>57</v>
      </c>
      <c r="H22" s="6">
        <f t="shared" si="1"/>
        <v>70</v>
      </c>
      <c r="I22" s="6"/>
      <c r="J22" s="5">
        <f t="shared" si="2"/>
        <v>64.5</v>
      </c>
      <c r="K22" s="6"/>
      <c r="L22" s="6"/>
      <c r="M22" s="6"/>
    </row>
    <row r="23" spans="1:13" x14ac:dyDescent="0.25">
      <c r="A23" t="s">
        <v>8</v>
      </c>
      <c r="B23" s="6">
        <v>5</v>
      </c>
      <c r="C23" s="6"/>
      <c r="D23" s="6">
        <f t="shared" si="0"/>
        <v>5</v>
      </c>
      <c r="E23" s="6"/>
      <c r="F23" s="6"/>
      <c r="G23" s="6"/>
      <c r="H23" s="6">
        <f t="shared" si="1"/>
        <v>0</v>
      </c>
      <c r="I23" s="6"/>
      <c r="J23" s="5">
        <f t="shared" si="2"/>
        <v>2.5</v>
      </c>
      <c r="K23" s="6"/>
      <c r="L23" s="6"/>
      <c r="M23" s="6"/>
    </row>
    <row r="24" spans="1:13" x14ac:dyDescent="0.25">
      <c r="A24" t="s">
        <v>9</v>
      </c>
      <c r="B24" s="6">
        <v>3</v>
      </c>
      <c r="C24" s="6"/>
      <c r="D24" s="6">
        <f t="shared" si="0"/>
        <v>3</v>
      </c>
      <c r="E24" s="6"/>
      <c r="F24" s="6"/>
      <c r="G24" s="6"/>
      <c r="H24" s="6">
        <f t="shared" si="1"/>
        <v>0</v>
      </c>
      <c r="I24" s="6"/>
      <c r="J24" s="5">
        <f t="shared" si="2"/>
        <v>1.5</v>
      </c>
      <c r="K24" s="6"/>
      <c r="L24" s="6"/>
      <c r="M24" s="6"/>
    </row>
    <row r="25" spans="1:13" x14ac:dyDescent="0.25">
      <c r="A25" t="s">
        <v>10</v>
      </c>
      <c r="B25" s="6">
        <v>572</v>
      </c>
      <c r="C25" s="6">
        <v>182</v>
      </c>
      <c r="D25" s="6">
        <f t="shared" si="0"/>
        <v>754</v>
      </c>
      <c r="E25" s="6"/>
      <c r="F25" s="6">
        <v>306</v>
      </c>
      <c r="G25" s="6">
        <v>462</v>
      </c>
      <c r="H25" s="6">
        <f t="shared" si="1"/>
        <v>768</v>
      </c>
      <c r="I25" s="6"/>
      <c r="J25" s="5">
        <f t="shared" si="2"/>
        <v>761</v>
      </c>
      <c r="K25" s="6"/>
      <c r="L25" s="6"/>
      <c r="M25" s="6"/>
    </row>
    <row r="26" spans="1:13" x14ac:dyDescent="0.25">
      <c r="A26" t="s">
        <v>11</v>
      </c>
      <c r="B26" s="6">
        <v>26</v>
      </c>
      <c r="C26" s="6">
        <v>8</v>
      </c>
      <c r="D26" s="6">
        <f t="shared" si="0"/>
        <v>34</v>
      </c>
      <c r="E26" s="6"/>
      <c r="F26" s="6">
        <v>37</v>
      </c>
      <c r="G26" s="6">
        <v>39</v>
      </c>
      <c r="H26" s="6">
        <f t="shared" si="1"/>
        <v>76</v>
      </c>
      <c r="I26" s="6"/>
      <c r="J26" s="5">
        <f t="shared" si="2"/>
        <v>55</v>
      </c>
      <c r="K26" s="6"/>
      <c r="L26" s="6"/>
      <c r="M26" s="6"/>
    </row>
    <row r="27" spans="1:13" x14ac:dyDescent="0.25">
      <c r="A27" t="s">
        <v>12</v>
      </c>
      <c r="B27" s="6">
        <v>25</v>
      </c>
      <c r="C27" s="6">
        <v>12</v>
      </c>
      <c r="D27" s="6">
        <f t="shared" si="0"/>
        <v>37</v>
      </c>
      <c r="E27" s="6"/>
      <c r="F27" s="6"/>
      <c r="G27" s="6"/>
      <c r="H27" s="6">
        <f t="shared" si="1"/>
        <v>0</v>
      </c>
      <c r="I27" s="6"/>
      <c r="J27" s="5">
        <f t="shared" si="2"/>
        <v>18.5</v>
      </c>
      <c r="K27" s="6"/>
      <c r="L27" s="6"/>
      <c r="M27" s="6"/>
    </row>
    <row r="28" spans="1:13" x14ac:dyDescent="0.25">
      <c r="A28" t="s">
        <v>23</v>
      </c>
      <c r="B28" s="6">
        <v>1</v>
      </c>
      <c r="C28" s="6"/>
      <c r="D28" s="6">
        <f t="shared" si="0"/>
        <v>1</v>
      </c>
      <c r="E28" s="6"/>
      <c r="F28" s="6"/>
      <c r="G28" s="6"/>
      <c r="H28" s="6">
        <f t="shared" si="1"/>
        <v>0</v>
      </c>
      <c r="I28" s="6"/>
      <c r="J28" s="5">
        <f t="shared" si="2"/>
        <v>0.5</v>
      </c>
      <c r="K28" s="6"/>
      <c r="L28" s="6"/>
      <c r="M28" s="6"/>
    </row>
    <row r="29" spans="1:13" x14ac:dyDescent="0.25">
      <c r="A29" s="1" t="s">
        <v>30</v>
      </c>
      <c r="B29" s="6">
        <f>SUM(B20:B28)</f>
        <v>809</v>
      </c>
      <c r="C29" s="6">
        <f>SUM(C20:C28)</f>
        <v>291</v>
      </c>
      <c r="D29" s="6">
        <f>SUM(D20:D28)</f>
        <v>1100</v>
      </c>
      <c r="E29" s="6"/>
      <c r="F29" s="6">
        <f>SUM(F20:F28)</f>
        <v>395</v>
      </c>
      <c r="G29" s="6">
        <f>SUM(G20:G28)</f>
        <v>680</v>
      </c>
      <c r="H29" s="6">
        <f t="shared" si="1"/>
        <v>1075</v>
      </c>
      <c r="I29" s="6"/>
      <c r="J29" s="5">
        <f>SUM(J20:J28)</f>
        <v>1087.5</v>
      </c>
      <c r="K29" s="6"/>
      <c r="L29" s="6"/>
      <c r="M29" s="6"/>
    </row>
    <row r="30" spans="1:13" x14ac:dyDescent="0.25">
      <c r="A30" t="s">
        <v>13</v>
      </c>
      <c r="B30" s="6">
        <v>2</v>
      </c>
      <c r="C30" s="6">
        <v>4</v>
      </c>
      <c r="D30" s="6">
        <f t="shared" ref="D30:D36" si="3">SUM(B30:C30)</f>
        <v>6</v>
      </c>
      <c r="E30" s="6"/>
      <c r="F30" s="6"/>
      <c r="G30" s="6"/>
      <c r="H30" s="6">
        <f t="shared" si="1"/>
        <v>0</v>
      </c>
      <c r="I30" s="6"/>
      <c r="K30" s="6"/>
      <c r="L30" s="6"/>
      <c r="M30" s="6"/>
    </row>
    <row r="31" spans="1:13" x14ac:dyDescent="0.25">
      <c r="A31" t="s">
        <v>14</v>
      </c>
      <c r="B31" s="6">
        <v>11</v>
      </c>
      <c r="C31" s="6">
        <v>2</v>
      </c>
      <c r="D31" s="6">
        <f t="shared" si="3"/>
        <v>13</v>
      </c>
      <c r="E31" s="6"/>
      <c r="F31" s="6"/>
      <c r="G31" s="6"/>
      <c r="H31" s="6">
        <f t="shared" si="1"/>
        <v>0</v>
      </c>
      <c r="I31" s="6"/>
      <c r="K31" s="6"/>
      <c r="L31" s="6"/>
      <c r="M31" s="6"/>
    </row>
    <row r="32" spans="1:13" x14ac:dyDescent="0.25">
      <c r="A32" t="s">
        <v>15</v>
      </c>
      <c r="B32" s="6">
        <v>8</v>
      </c>
      <c r="C32" s="6">
        <v>4</v>
      </c>
      <c r="D32" s="6">
        <f t="shared" si="3"/>
        <v>12</v>
      </c>
      <c r="E32" s="6"/>
      <c r="F32" s="6"/>
      <c r="G32" s="6">
        <v>12</v>
      </c>
      <c r="H32" s="6">
        <f t="shared" si="1"/>
        <v>12</v>
      </c>
      <c r="I32" s="6"/>
      <c r="K32" s="6"/>
      <c r="L32" s="6"/>
      <c r="M32" s="6"/>
    </row>
    <row r="33" spans="1:13" x14ac:dyDescent="0.25">
      <c r="A33" t="s">
        <v>16</v>
      </c>
      <c r="B33" s="6">
        <v>3</v>
      </c>
      <c r="C33" s="6">
        <v>1</v>
      </c>
      <c r="D33" s="6">
        <f t="shared" si="3"/>
        <v>4</v>
      </c>
      <c r="E33" s="6"/>
      <c r="F33" s="6"/>
      <c r="G33" s="6"/>
      <c r="H33" s="6">
        <f t="shared" si="1"/>
        <v>0</v>
      </c>
      <c r="I33" s="6"/>
      <c r="K33" s="6"/>
      <c r="L33" s="6"/>
      <c r="M33" s="6"/>
    </row>
    <row r="34" spans="1:13" x14ac:dyDescent="0.25">
      <c r="A34" t="s">
        <v>24</v>
      </c>
      <c r="B34" s="6">
        <v>1</v>
      </c>
      <c r="C34" s="6">
        <v>1</v>
      </c>
      <c r="D34" s="6">
        <f t="shared" si="3"/>
        <v>2</v>
      </c>
      <c r="E34" s="6"/>
      <c r="F34" s="6"/>
      <c r="G34" s="6"/>
      <c r="H34" s="6">
        <f t="shared" si="1"/>
        <v>0</v>
      </c>
      <c r="I34" s="6"/>
      <c r="K34" s="6"/>
      <c r="L34" s="6"/>
      <c r="M34" s="6"/>
    </row>
    <row r="35" spans="1:13" x14ac:dyDescent="0.25">
      <c r="A35" t="s">
        <v>25</v>
      </c>
      <c r="B35" s="6">
        <v>22</v>
      </c>
      <c r="C35" s="6">
        <v>3</v>
      </c>
      <c r="D35" s="6">
        <f t="shared" si="3"/>
        <v>25</v>
      </c>
      <c r="E35" s="6"/>
      <c r="F35" s="6"/>
      <c r="G35" s="6"/>
      <c r="H35" s="6">
        <f t="shared" si="1"/>
        <v>0</v>
      </c>
      <c r="I35" s="6"/>
      <c r="K35" s="6"/>
      <c r="L35" s="6"/>
      <c r="M35" s="6"/>
    </row>
    <row r="36" spans="1:13" x14ac:dyDescent="0.25">
      <c r="A36" t="s">
        <v>17</v>
      </c>
      <c r="B36" s="6">
        <v>13</v>
      </c>
      <c r="C36" s="6">
        <v>9</v>
      </c>
      <c r="D36" s="6">
        <f t="shared" si="3"/>
        <v>22</v>
      </c>
      <c r="E36" s="6"/>
      <c r="F36" s="6"/>
      <c r="G36" s="6">
        <v>33</v>
      </c>
      <c r="H36" s="6">
        <f t="shared" si="1"/>
        <v>33</v>
      </c>
      <c r="I36" s="6"/>
      <c r="K36" s="6"/>
      <c r="L36" s="6"/>
      <c r="M36" s="6"/>
    </row>
    <row r="37" spans="1:13" x14ac:dyDescent="0.25">
      <c r="A37" t="s">
        <v>29</v>
      </c>
      <c r="B37" s="6"/>
      <c r="C37" s="6"/>
      <c r="D37" s="6"/>
      <c r="E37" s="6"/>
      <c r="F37" s="6">
        <v>7</v>
      </c>
      <c r="G37" s="6"/>
      <c r="H37" s="6">
        <f t="shared" si="1"/>
        <v>7</v>
      </c>
      <c r="I37" s="6"/>
      <c r="K37" s="6"/>
      <c r="L37" s="6"/>
      <c r="M37" s="6"/>
    </row>
    <row r="38" spans="1:13" x14ac:dyDescent="0.25">
      <c r="A38" t="s">
        <v>18</v>
      </c>
      <c r="B38" s="6">
        <v>17</v>
      </c>
      <c r="C38" s="6"/>
      <c r="D38" s="6">
        <f t="shared" ref="D38:D43" si="4">SUM(B38:C38)</f>
        <v>17</v>
      </c>
      <c r="E38" s="6"/>
      <c r="F38" s="6">
        <v>3</v>
      </c>
      <c r="G38" s="6">
        <v>5</v>
      </c>
      <c r="H38" s="6">
        <f t="shared" si="1"/>
        <v>8</v>
      </c>
      <c r="I38" s="6"/>
      <c r="K38" s="6"/>
      <c r="L38" s="6"/>
      <c r="M38" s="6"/>
    </row>
    <row r="39" spans="1:13" x14ac:dyDescent="0.25">
      <c r="A39" t="s">
        <v>19</v>
      </c>
      <c r="B39" s="6">
        <v>13</v>
      </c>
      <c r="C39" s="6">
        <v>13</v>
      </c>
      <c r="D39" s="6">
        <f t="shared" si="4"/>
        <v>26</v>
      </c>
      <c r="E39" s="6"/>
      <c r="F39" s="6">
        <v>9</v>
      </c>
      <c r="G39" s="6">
        <v>11</v>
      </c>
      <c r="H39" s="6">
        <f t="shared" si="1"/>
        <v>20</v>
      </c>
      <c r="I39" s="6"/>
      <c r="K39" s="6"/>
      <c r="L39" s="6"/>
      <c r="M39" s="6"/>
    </row>
    <row r="40" spans="1:13" x14ac:dyDescent="0.25">
      <c r="A40" t="s">
        <v>20</v>
      </c>
      <c r="B40" s="6">
        <v>9</v>
      </c>
      <c r="C40" s="6">
        <v>11</v>
      </c>
      <c r="D40" s="6">
        <f t="shared" si="4"/>
        <v>20</v>
      </c>
      <c r="E40" s="6"/>
      <c r="F40" s="6">
        <v>1</v>
      </c>
      <c r="G40" s="6">
        <v>5</v>
      </c>
      <c r="H40" s="6">
        <f t="shared" si="1"/>
        <v>6</v>
      </c>
      <c r="I40" s="6"/>
      <c r="K40" s="6"/>
      <c r="L40" s="6"/>
      <c r="M40" s="6"/>
    </row>
    <row r="41" spans="1:13" x14ac:dyDescent="0.25">
      <c r="A41" t="s">
        <v>140</v>
      </c>
      <c r="B41" s="6">
        <v>1</v>
      </c>
      <c r="C41" s="6"/>
      <c r="D41" s="6">
        <f t="shared" si="4"/>
        <v>1</v>
      </c>
      <c r="E41" s="6"/>
      <c r="F41" s="6"/>
      <c r="G41" s="6"/>
      <c r="H41" s="6">
        <f t="shared" si="1"/>
        <v>0</v>
      </c>
      <c r="I41" s="6"/>
      <c r="K41" s="6"/>
      <c r="L41" s="6"/>
      <c r="M41" s="6"/>
    </row>
    <row r="42" spans="1:13" x14ac:dyDescent="0.25">
      <c r="A42" t="s">
        <v>21</v>
      </c>
      <c r="B42" s="6">
        <v>4</v>
      </c>
      <c r="C42" s="6">
        <v>1</v>
      </c>
      <c r="D42" s="6">
        <f t="shared" si="4"/>
        <v>5</v>
      </c>
      <c r="E42" s="6"/>
      <c r="F42" s="6"/>
      <c r="G42" s="6"/>
      <c r="H42" s="6">
        <f t="shared" si="1"/>
        <v>0</v>
      </c>
      <c r="I42" s="6"/>
      <c r="K42" s="6"/>
      <c r="L42" s="6"/>
      <c r="M42" s="6"/>
    </row>
    <row r="43" spans="1:13" x14ac:dyDescent="0.25">
      <c r="A43" t="s">
        <v>26</v>
      </c>
      <c r="B43" s="6">
        <v>40</v>
      </c>
      <c r="C43" s="6">
        <v>88</v>
      </c>
      <c r="D43" s="6">
        <f t="shared" si="4"/>
        <v>128</v>
      </c>
      <c r="E43" s="6"/>
      <c r="F43" s="6"/>
      <c r="G43" s="6"/>
      <c r="H43" s="6">
        <f t="shared" si="1"/>
        <v>0</v>
      </c>
      <c r="I43" s="6"/>
      <c r="K43" s="6"/>
      <c r="L43" s="6"/>
      <c r="M43" s="6"/>
    </row>
    <row r="44" spans="1:13" x14ac:dyDescent="0.25">
      <c r="A44" s="1" t="s">
        <v>30</v>
      </c>
      <c r="B44" s="6">
        <f>SUM(B30:B43)</f>
        <v>144</v>
      </c>
      <c r="C44" s="6">
        <f t="shared" ref="C44:D44" si="5">SUM(C30:C43)</f>
        <v>137</v>
      </c>
      <c r="D44" s="6">
        <f t="shared" si="5"/>
        <v>281</v>
      </c>
      <c r="E44" s="6"/>
      <c r="F44" s="6">
        <f>SUM(F30:F43)</f>
        <v>20</v>
      </c>
      <c r="G44" s="6">
        <f>SUM(G30:G43)</f>
        <v>66</v>
      </c>
      <c r="H44" s="6">
        <f t="shared" si="1"/>
        <v>86</v>
      </c>
      <c r="I44" s="6"/>
      <c r="J44" s="20">
        <f>(D44+H44)/2</f>
        <v>183.5</v>
      </c>
      <c r="K44" s="6"/>
      <c r="L44" s="6"/>
      <c r="M44" s="6"/>
    </row>
    <row r="45" spans="1:13" x14ac:dyDescent="0.25">
      <c r="A45" s="1" t="s">
        <v>35</v>
      </c>
      <c r="B45" s="6">
        <f>B29+B44</f>
        <v>953</v>
      </c>
      <c r="C45" s="6">
        <f t="shared" ref="C45:D45" si="6">C29+C44</f>
        <v>428</v>
      </c>
      <c r="D45" s="6">
        <f t="shared" si="6"/>
        <v>1381</v>
      </c>
      <c r="E45" s="6"/>
      <c r="F45" s="6">
        <f>F29+F44</f>
        <v>415</v>
      </c>
      <c r="G45" s="6">
        <f>G29+G44</f>
        <v>746</v>
      </c>
      <c r="H45" s="6">
        <f t="shared" si="1"/>
        <v>1161</v>
      </c>
      <c r="I45" s="6"/>
      <c r="J45" s="20">
        <f>(D45+H45)/2</f>
        <v>1271</v>
      </c>
      <c r="K45" s="6"/>
      <c r="L45" s="6"/>
      <c r="M45" s="6"/>
    </row>
    <row r="46" spans="1:13" x14ac:dyDescent="0.25">
      <c r="A46" s="1"/>
      <c r="B46" s="6"/>
      <c r="C46" s="6"/>
      <c r="D46" s="6"/>
      <c r="E46" s="6"/>
      <c r="F46" s="6"/>
      <c r="G46" s="6"/>
      <c r="H46" s="6"/>
      <c r="I46" s="6"/>
      <c r="J46" s="6"/>
      <c r="K46" s="6"/>
      <c r="L46" s="6"/>
      <c r="M46" s="6"/>
    </row>
    <row r="47" spans="1:13" x14ac:dyDescent="0.25">
      <c r="A47" s="6" t="s">
        <v>75</v>
      </c>
      <c r="B47" s="6" t="s">
        <v>281</v>
      </c>
      <c r="C47" s="6"/>
      <c r="D47" s="6"/>
      <c r="E47" s="6"/>
      <c r="F47" s="6"/>
      <c r="G47" s="6" t="s">
        <v>282</v>
      </c>
      <c r="H47" s="6"/>
      <c r="I47" s="6"/>
      <c r="J47" s="6"/>
      <c r="K47" s="6"/>
      <c r="L47" s="6"/>
      <c r="M47" s="6"/>
    </row>
    <row r="48" spans="1:13" x14ac:dyDescent="0.25">
      <c r="A48" s="6"/>
      <c r="B48" s="6" t="s">
        <v>283</v>
      </c>
      <c r="C48" s="6"/>
      <c r="D48" s="6"/>
      <c r="E48" s="6"/>
      <c r="F48" s="6"/>
      <c r="G48" s="6" t="s">
        <v>284</v>
      </c>
      <c r="H48" s="6"/>
      <c r="I48" s="6"/>
      <c r="J48" s="6"/>
      <c r="K48" s="6"/>
      <c r="L48" s="6"/>
      <c r="M48" s="6"/>
    </row>
    <row r="49" spans="1:13" x14ac:dyDescent="0.25">
      <c r="C49" s="6"/>
      <c r="D49" s="6"/>
      <c r="E49" s="6"/>
      <c r="F49" s="6"/>
      <c r="G49" s="6"/>
      <c r="H49" s="6"/>
      <c r="I49" s="6"/>
      <c r="J49" s="6"/>
      <c r="K49" s="6"/>
      <c r="L49" s="6"/>
      <c r="M49" s="6"/>
    </row>
    <row r="50" spans="1:13" x14ac:dyDescent="0.25">
      <c r="A50" s="1" t="s">
        <v>32</v>
      </c>
      <c r="B50" s="1" t="s">
        <v>285</v>
      </c>
      <c r="G50" s="1" t="s">
        <v>286</v>
      </c>
      <c r="J50" s="6"/>
      <c r="K50" s="6"/>
      <c r="L50" s="6"/>
      <c r="M50" s="6"/>
    </row>
    <row r="51" spans="1:13" x14ac:dyDescent="0.25">
      <c r="B51" t="s">
        <v>28</v>
      </c>
      <c r="C51" t="s">
        <v>287</v>
      </c>
      <c r="D51" t="s">
        <v>27</v>
      </c>
      <c r="G51" t="s">
        <v>27</v>
      </c>
      <c r="H51" t="s">
        <v>287</v>
      </c>
      <c r="I51" t="s">
        <v>28</v>
      </c>
      <c r="K51" s="6"/>
      <c r="L51" s="6"/>
      <c r="M51" s="6"/>
    </row>
    <row r="52" spans="1:13" x14ac:dyDescent="0.25">
      <c r="A52" t="s">
        <v>2</v>
      </c>
      <c r="B52" s="103">
        <v>0.39583333333333331</v>
      </c>
      <c r="C52" s="103">
        <v>0.47986111111111113</v>
      </c>
      <c r="D52" s="103">
        <v>0.51874999999999993</v>
      </c>
      <c r="G52" s="103">
        <v>0.38750000000000001</v>
      </c>
      <c r="H52" s="104" t="s">
        <v>288</v>
      </c>
      <c r="I52" s="103">
        <v>0.5131944444444444</v>
      </c>
      <c r="K52" s="6"/>
      <c r="L52" s="6"/>
      <c r="M52" s="6"/>
    </row>
    <row r="53" spans="1:13" x14ac:dyDescent="0.25">
      <c r="A53" t="s">
        <v>3</v>
      </c>
      <c r="B53" s="63" t="s">
        <v>289</v>
      </c>
      <c r="C53" s="63" t="s">
        <v>290</v>
      </c>
      <c r="D53" s="63" t="s">
        <v>291</v>
      </c>
      <c r="E53" s="63"/>
      <c r="F53" s="63"/>
      <c r="G53" s="63" t="s">
        <v>292</v>
      </c>
      <c r="H53" s="63" t="s">
        <v>293</v>
      </c>
      <c r="I53" s="63" t="s">
        <v>294</v>
      </c>
      <c r="K53" s="6"/>
      <c r="L53" s="6"/>
      <c r="M53" s="6"/>
    </row>
    <row r="54" spans="1:13" x14ac:dyDescent="0.25">
      <c r="A54" t="s">
        <v>4</v>
      </c>
      <c r="B54" s="5">
        <v>8.6999999999999993</v>
      </c>
      <c r="C54">
        <v>1.9</v>
      </c>
      <c r="D54" s="5">
        <v>8.5</v>
      </c>
      <c r="E54" s="5"/>
      <c r="F54" s="5"/>
      <c r="G54" s="5">
        <v>9.6999999999999993</v>
      </c>
      <c r="H54" s="5">
        <v>0.3</v>
      </c>
      <c r="I54" s="5">
        <v>9.4</v>
      </c>
      <c r="K54" s="6"/>
      <c r="L54" s="6"/>
      <c r="M54" s="6"/>
    </row>
    <row r="55" spans="1:13" x14ac:dyDescent="0.25">
      <c r="A55" t="s">
        <v>73</v>
      </c>
      <c r="B55" s="6">
        <v>4</v>
      </c>
      <c r="C55">
        <v>4</v>
      </c>
      <c r="D55" s="6">
        <v>4</v>
      </c>
      <c r="E55" s="6"/>
      <c r="F55" s="6"/>
      <c r="G55" s="6">
        <v>4</v>
      </c>
      <c r="H55">
        <v>4</v>
      </c>
      <c r="I55" s="6">
        <v>4</v>
      </c>
      <c r="K55" s="6"/>
      <c r="L55" s="6"/>
      <c r="M55" s="6"/>
    </row>
    <row r="56" spans="1:13" x14ac:dyDescent="0.25">
      <c r="B56" s="6"/>
      <c r="D56" s="6"/>
      <c r="E56" s="6"/>
      <c r="F56" s="6"/>
      <c r="G56" s="6"/>
      <c r="I56" s="6"/>
      <c r="J56" s="6"/>
      <c r="K56" s="6"/>
      <c r="L56" s="6"/>
      <c r="M56" s="6"/>
    </row>
    <row r="57" spans="1:13" x14ac:dyDescent="0.25">
      <c r="A57" s="1" t="s">
        <v>5</v>
      </c>
      <c r="E57" s="4" t="s">
        <v>31</v>
      </c>
      <c r="J57" s="4" t="s">
        <v>31</v>
      </c>
      <c r="K57" s="6"/>
      <c r="L57" s="16" t="s">
        <v>47</v>
      </c>
      <c r="M57" s="6"/>
    </row>
    <row r="58" spans="1:13" x14ac:dyDescent="0.25">
      <c r="A58" t="s">
        <v>7</v>
      </c>
      <c r="B58">
        <v>78</v>
      </c>
      <c r="D58">
        <v>83</v>
      </c>
      <c r="E58" s="6">
        <f>SUM(B58:D58)</f>
        <v>161</v>
      </c>
      <c r="G58">
        <v>34</v>
      </c>
      <c r="I58">
        <v>31</v>
      </c>
      <c r="J58">
        <f>SUM(G58:I58)</f>
        <v>65</v>
      </c>
      <c r="L58" s="5">
        <f>(E58+J58)/2</f>
        <v>113</v>
      </c>
      <c r="M58" s="6"/>
    </row>
    <row r="59" spans="1:13" x14ac:dyDescent="0.25">
      <c r="A59" t="s">
        <v>22</v>
      </c>
      <c r="B59">
        <v>3</v>
      </c>
      <c r="C59" s="6"/>
      <c r="D59">
        <v>20</v>
      </c>
      <c r="E59" s="6">
        <f t="shared" ref="E59:E84" si="7">SUM(B59:D59)</f>
        <v>23</v>
      </c>
      <c r="G59">
        <v>29</v>
      </c>
      <c r="I59">
        <v>4</v>
      </c>
      <c r="J59">
        <f t="shared" ref="J59:J84" si="8">SUM(G59:I59)</f>
        <v>33</v>
      </c>
      <c r="L59" s="5">
        <f t="shared" ref="L59:L68" si="9">(E59+J59)/2</f>
        <v>28</v>
      </c>
      <c r="M59" s="6"/>
    </row>
    <row r="60" spans="1:13" x14ac:dyDescent="0.25">
      <c r="A60" t="s">
        <v>8</v>
      </c>
      <c r="B60" s="6"/>
      <c r="C60" s="6"/>
      <c r="E60" s="6"/>
      <c r="I60">
        <v>1</v>
      </c>
      <c r="J60">
        <f t="shared" si="8"/>
        <v>1</v>
      </c>
      <c r="L60" s="5">
        <f t="shared" si="9"/>
        <v>0.5</v>
      </c>
      <c r="M60" s="6"/>
    </row>
    <row r="61" spans="1:13" x14ac:dyDescent="0.25">
      <c r="A61" t="s">
        <v>37</v>
      </c>
      <c r="C61" s="6"/>
      <c r="D61">
        <v>1</v>
      </c>
      <c r="E61" s="6">
        <f t="shared" si="7"/>
        <v>1</v>
      </c>
      <c r="L61" s="5">
        <f t="shared" si="9"/>
        <v>0.5</v>
      </c>
      <c r="M61" s="6"/>
    </row>
    <row r="62" spans="1:13" x14ac:dyDescent="0.25">
      <c r="A62" t="s">
        <v>9</v>
      </c>
      <c r="C62">
        <v>1</v>
      </c>
      <c r="E62" s="6">
        <f t="shared" si="7"/>
        <v>1</v>
      </c>
      <c r="L62" s="5">
        <f t="shared" si="9"/>
        <v>0.5</v>
      </c>
      <c r="M62" s="6"/>
    </row>
    <row r="63" spans="1:13" x14ac:dyDescent="0.25">
      <c r="A63" t="s">
        <v>33</v>
      </c>
      <c r="B63" s="6">
        <v>48</v>
      </c>
      <c r="C63" s="6"/>
      <c r="D63" s="6"/>
      <c r="E63" s="6">
        <f t="shared" si="7"/>
        <v>48</v>
      </c>
      <c r="F63" s="6"/>
      <c r="L63" s="5">
        <f t="shared" si="9"/>
        <v>24</v>
      </c>
      <c r="M63" s="6"/>
    </row>
    <row r="64" spans="1:13" x14ac:dyDescent="0.25">
      <c r="A64" t="s">
        <v>10</v>
      </c>
      <c r="B64" s="6">
        <v>125</v>
      </c>
      <c r="C64" s="6">
        <v>185</v>
      </c>
      <c r="D64" s="6">
        <v>402</v>
      </c>
      <c r="E64" s="6">
        <f t="shared" si="7"/>
        <v>712</v>
      </c>
      <c r="F64" s="6"/>
      <c r="G64">
        <v>620</v>
      </c>
      <c r="H64" s="7">
        <v>125</v>
      </c>
      <c r="I64">
        <v>260</v>
      </c>
      <c r="J64">
        <f t="shared" si="8"/>
        <v>1005</v>
      </c>
      <c r="L64" s="5">
        <f t="shared" si="9"/>
        <v>858.5</v>
      </c>
      <c r="M64" s="6"/>
    </row>
    <row r="65" spans="1:13" x14ac:dyDescent="0.25">
      <c r="A65" t="s">
        <v>36</v>
      </c>
      <c r="B65" s="6"/>
      <c r="C65" s="6">
        <v>13</v>
      </c>
      <c r="D65" s="6"/>
      <c r="E65" s="6">
        <f t="shared" si="7"/>
        <v>13</v>
      </c>
      <c r="F65" s="6"/>
      <c r="L65" s="5">
        <f t="shared" si="9"/>
        <v>6.5</v>
      </c>
      <c r="M65" s="6"/>
    </row>
    <row r="66" spans="1:13" x14ac:dyDescent="0.25">
      <c r="A66" t="s">
        <v>11</v>
      </c>
      <c r="B66" s="6">
        <v>38</v>
      </c>
      <c r="C66" s="6">
        <v>4</v>
      </c>
      <c r="D66" s="6">
        <v>13</v>
      </c>
      <c r="E66" s="6">
        <f t="shared" si="7"/>
        <v>55</v>
      </c>
      <c r="F66" s="6"/>
      <c r="G66">
        <v>12</v>
      </c>
      <c r="I66">
        <v>4</v>
      </c>
      <c r="J66">
        <f t="shared" si="8"/>
        <v>16</v>
      </c>
      <c r="L66" s="5">
        <f t="shared" si="9"/>
        <v>35.5</v>
      </c>
      <c r="M66" s="6"/>
    </row>
    <row r="67" spans="1:13" x14ac:dyDescent="0.25">
      <c r="A67" t="s">
        <v>12</v>
      </c>
      <c r="B67" s="6">
        <v>4</v>
      </c>
      <c r="C67" s="6">
        <v>2</v>
      </c>
      <c r="D67" s="6">
        <v>1</v>
      </c>
      <c r="E67" s="6">
        <f t="shared" si="7"/>
        <v>7</v>
      </c>
      <c r="F67" s="6"/>
      <c r="G67">
        <v>20</v>
      </c>
      <c r="I67">
        <v>4</v>
      </c>
      <c r="J67">
        <f t="shared" si="8"/>
        <v>24</v>
      </c>
      <c r="L67" s="5">
        <f t="shared" si="9"/>
        <v>15.5</v>
      </c>
      <c r="M67" s="6"/>
    </row>
    <row r="68" spans="1:13" x14ac:dyDescent="0.25">
      <c r="A68" t="s">
        <v>23</v>
      </c>
      <c r="B68" s="6">
        <v>2</v>
      </c>
      <c r="C68" s="6"/>
      <c r="D68" s="6"/>
      <c r="E68" s="6">
        <f t="shared" si="7"/>
        <v>2</v>
      </c>
      <c r="F68" s="6"/>
      <c r="L68" s="5">
        <f t="shared" si="9"/>
        <v>1</v>
      </c>
      <c r="M68" s="6"/>
    </row>
    <row r="69" spans="1:13" x14ac:dyDescent="0.25">
      <c r="A69" s="1" t="s">
        <v>30</v>
      </c>
      <c r="B69" s="6">
        <f>SUM(B58:B68)</f>
        <v>298</v>
      </c>
      <c r="C69" s="6">
        <f t="shared" ref="C69:E69" si="10">SUM(C58:C68)</f>
        <v>205</v>
      </c>
      <c r="D69" s="6">
        <f t="shared" si="10"/>
        <v>520</v>
      </c>
      <c r="E69" s="6">
        <f t="shared" si="10"/>
        <v>1023</v>
      </c>
      <c r="F69" s="6"/>
      <c r="G69" s="6">
        <f>SUM(G58:G68)</f>
        <v>715</v>
      </c>
      <c r="H69" s="6">
        <f t="shared" ref="H69:I69" si="11">SUM(H58:H68)</f>
        <v>125</v>
      </c>
      <c r="I69" s="6">
        <f t="shared" si="11"/>
        <v>304</v>
      </c>
      <c r="J69">
        <f t="shared" si="8"/>
        <v>1144</v>
      </c>
      <c r="L69" s="5">
        <f>SUM(L58:L68)</f>
        <v>1083.5</v>
      </c>
      <c r="M69" s="6"/>
    </row>
    <row r="70" spans="1:13" x14ac:dyDescent="0.25">
      <c r="A70" t="s">
        <v>13</v>
      </c>
      <c r="B70" s="6">
        <v>2</v>
      </c>
      <c r="C70" s="6"/>
      <c r="D70" s="6"/>
      <c r="E70" s="6">
        <f t="shared" si="7"/>
        <v>2</v>
      </c>
      <c r="F70" s="6"/>
      <c r="G70">
        <v>6</v>
      </c>
      <c r="I70">
        <v>5</v>
      </c>
      <c r="J70">
        <f t="shared" si="8"/>
        <v>11</v>
      </c>
      <c r="L70" s="6"/>
      <c r="M70" s="6"/>
    </row>
    <row r="71" spans="1:13" x14ac:dyDescent="0.25">
      <c r="A71" t="s">
        <v>34</v>
      </c>
      <c r="B71" s="6">
        <v>5</v>
      </c>
      <c r="C71" s="6"/>
      <c r="D71" s="6"/>
      <c r="E71" s="6">
        <f t="shared" si="7"/>
        <v>5</v>
      </c>
      <c r="F71" s="6"/>
      <c r="L71" s="6"/>
      <c r="M71" s="6"/>
    </row>
    <row r="72" spans="1:13" x14ac:dyDescent="0.25">
      <c r="A72" t="s">
        <v>14</v>
      </c>
      <c r="B72" s="6">
        <v>1</v>
      </c>
      <c r="C72" s="6"/>
      <c r="D72" s="6"/>
      <c r="E72" s="6">
        <f t="shared" si="7"/>
        <v>1</v>
      </c>
      <c r="F72" s="6"/>
      <c r="I72">
        <v>1</v>
      </c>
      <c r="J72">
        <f t="shared" si="8"/>
        <v>1</v>
      </c>
      <c r="L72" s="6"/>
      <c r="M72" s="6"/>
    </row>
    <row r="73" spans="1:13" x14ac:dyDescent="0.25">
      <c r="A73" t="s">
        <v>15</v>
      </c>
      <c r="B73" s="6">
        <v>4</v>
      </c>
      <c r="C73" s="6"/>
      <c r="D73" s="6"/>
      <c r="E73" s="6">
        <f t="shared" si="7"/>
        <v>4</v>
      </c>
      <c r="F73" s="6"/>
      <c r="G73">
        <v>13</v>
      </c>
      <c r="H73" s="6"/>
      <c r="I73">
        <v>7</v>
      </c>
      <c r="J73">
        <f t="shared" si="8"/>
        <v>20</v>
      </c>
      <c r="K73" s="6"/>
      <c r="L73" s="6"/>
      <c r="M73" s="6"/>
    </row>
    <row r="74" spans="1:13" x14ac:dyDescent="0.25">
      <c r="A74" t="s">
        <v>16</v>
      </c>
      <c r="B74" s="6">
        <v>2</v>
      </c>
      <c r="C74" s="6"/>
      <c r="D74" s="6">
        <v>2</v>
      </c>
      <c r="E74" s="6">
        <f t="shared" si="7"/>
        <v>4</v>
      </c>
      <c r="F74" s="6"/>
      <c r="G74" s="6"/>
      <c r="H74" s="6"/>
      <c r="I74">
        <v>2</v>
      </c>
      <c r="J74">
        <f t="shared" si="8"/>
        <v>2</v>
      </c>
      <c r="K74" s="6"/>
      <c r="L74" s="6"/>
      <c r="M74" s="6"/>
    </row>
    <row r="75" spans="1:13" x14ac:dyDescent="0.25">
      <c r="A75" t="s">
        <v>25</v>
      </c>
      <c r="B75" s="6"/>
      <c r="C75" s="6"/>
      <c r="D75" s="6">
        <v>1</v>
      </c>
      <c r="E75" s="6">
        <f t="shared" si="7"/>
        <v>1</v>
      </c>
      <c r="F75" s="6"/>
      <c r="G75" s="6"/>
      <c r="H75" s="6"/>
      <c r="I75">
        <v>2</v>
      </c>
      <c r="J75">
        <f t="shared" si="8"/>
        <v>2</v>
      </c>
      <c r="K75" s="6"/>
      <c r="L75" s="6"/>
      <c r="M75" s="6"/>
    </row>
    <row r="76" spans="1:13" x14ac:dyDescent="0.25">
      <c r="A76" t="s">
        <v>17</v>
      </c>
      <c r="B76" s="6">
        <v>3</v>
      </c>
      <c r="C76" s="6">
        <v>6</v>
      </c>
      <c r="D76" s="6"/>
      <c r="E76" s="6">
        <f t="shared" si="7"/>
        <v>9</v>
      </c>
      <c r="F76" s="6"/>
      <c r="G76">
        <v>5</v>
      </c>
      <c r="H76" s="6"/>
      <c r="I76" s="6"/>
      <c r="J76">
        <f t="shared" si="8"/>
        <v>5</v>
      </c>
      <c r="K76" s="6"/>
      <c r="L76" s="6"/>
      <c r="M76" s="6"/>
    </row>
    <row r="77" spans="1:13" x14ac:dyDescent="0.25">
      <c r="A77" t="s">
        <v>18</v>
      </c>
      <c r="B77" s="6">
        <v>20</v>
      </c>
      <c r="C77" s="6"/>
      <c r="D77" s="6">
        <v>9</v>
      </c>
      <c r="E77" s="6">
        <f t="shared" si="7"/>
        <v>29</v>
      </c>
      <c r="F77" s="6"/>
      <c r="G77">
        <v>13</v>
      </c>
      <c r="H77" s="6"/>
      <c r="I77">
        <v>7</v>
      </c>
      <c r="J77">
        <f t="shared" si="8"/>
        <v>20</v>
      </c>
      <c r="K77" s="6"/>
      <c r="L77" s="6"/>
      <c r="M77" s="6"/>
    </row>
    <row r="78" spans="1:13" x14ac:dyDescent="0.25">
      <c r="A78" t="s">
        <v>19</v>
      </c>
      <c r="B78" s="6">
        <v>14</v>
      </c>
      <c r="C78" s="6">
        <v>6</v>
      </c>
      <c r="D78" s="6">
        <v>12</v>
      </c>
      <c r="E78" s="6">
        <f t="shared" si="7"/>
        <v>32</v>
      </c>
      <c r="F78" s="6"/>
      <c r="G78">
        <v>10</v>
      </c>
      <c r="H78" s="6"/>
      <c r="I78">
        <v>18</v>
      </c>
      <c r="J78">
        <f t="shared" si="8"/>
        <v>28</v>
      </c>
      <c r="K78" s="6"/>
      <c r="L78" s="6"/>
      <c r="M78" s="6"/>
    </row>
    <row r="79" spans="1:13" x14ac:dyDescent="0.25">
      <c r="A79" t="s">
        <v>20</v>
      </c>
      <c r="B79" s="6">
        <v>7</v>
      </c>
      <c r="C79" s="6"/>
      <c r="D79" s="6">
        <v>6</v>
      </c>
      <c r="E79" s="6">
        <f t="shared" si="7"/>
        <v>13</v>
      </c>
      <c r="F79" s="6"/>
      <c r="G79">
        <v>14</v>
      </c>
      <c r="H79" s="6"/>
      <c r="I79">
        <v>10</v>
      </c>
      <c r="J79">
        <f t="shared" si="8"/>
        <v>24</v>
      </c>
      <c r="K79" s="6"/>
      <c r="L79" s="6"/>
      <c r="M79" s="6"/>
    </row>
    <row r="80" spans="1:13" x14ac:dyDescent="0.25">
      <c r="A80" t="s">
        <v>140</v>
      </c>
      <c r="B80" s="6"/>
      <c r="C80" s="6"/>
      <c r="D80" s="6">
        <v>1</v>
      </c>
      <c r="E80" s="6">
        <f t="shared" si="7"/>
        <v>1</v>
      </c>
      <c r="F80" s="6"/>
      <c r="G80" s="6"/>
      <c r="H80" s="6"/>
      <c r="I80" s="6"/>
      <c r="K80" s="6"/>
      <c r="L80" s="6"/>
      <c r="M80" s="6"/>
    </row>
    <row r="81" spans="1:13" x14ac:dyDescent="0.25">
      <c r="A81" t="s">
        <v>21</v>
      </c>
      <c r="B81" s="6">
        <v>2</v>
      </c>
      <c r="C81" s="6"/>
      <c r="D81" s="6">
        <v>7</v>
      </c>
      <c r="E81" s="6">
        <f t="shared" si="7"/>
        <v>9</v>
      </c>
      <c r="F81" s="6"/>
      <c r="G81" s="6"/>
      <c r="H81" s="6"/>
      <c r="I81" s="6"/>
      <c r="K81" s="6"/>
      <c r="L81" s="6"/>
      <c r="M81" s="6"/>
    </row>
    <row r="82" spans="1:13" x14ac:dyDescent="0.25">
      <c r="A82" t="s">
        <v>26</v>
      </c>
      <c r="B82" s="6">
        <v>84</v>
      </c>
      <c r="C82" s="6">
        <v>75</v>
      </c>
      <c r="D82" s="6"/>
      <c r="E82" s="6">
        <f t="shared" si="7"/>
        <v>159</v>
      </c>
      <c r="F82" s="6"/>
      <c r="G82">
        <v>26</v>
      </c>
      <c r="H82" s="6">
        <v>95</v>
      </c>
      <c r="I82" s="6"/>
      <c r="J82">
        <f t="shared" si="8"/>
        <v>121</v>
      </c>
      <c r="K82" s="6"/>
      <c r="L82" s="6"/>
      <c r="M82" s="6"/>
    </row>
    <row r="83" spans="1:13" x14ac:dyDescent="0.25">
      <c r="A83" s="1" t="s">
        <v>30</v>
      </c>
      <c r="B83" s="6">
        <f>SUM(B70:B82)</f>
        <v>144</v>
      </c>
      <c r="C83" s="6">
        <f t="shared" ref="C83:D83" si="12">SUM(C70:C82)</f>
        <v>87</v>
      </c>
      <c r="D83" s="6">
        <f t="shared" si="12"/>
        <v>38</v>
      </c>
      <c r="E83" s="6">
        <f t="shared" si="7"/>
        <v>269</v>
      </c>
      <c r="F83" s="6"/>
      <c r="G83" s="6">
        <f>SUM(G70:G82)</f>
        <v>87</v>
      </c>
      <c r="H83" s="6">
        <f t="shared" ref="H83:I83" si="13">SUM(H70:H82)</f>
        <v>95</v>
      </c>
      <c r="I83" s="6">
        <f t="shared" si="13"/>
        <v>52</v>
      </c>
      <c r="J83">
        <f t="shared" si="8"/>
        <v>234</v>
      </c>
      <c r="K83" s="6"/>
      <c r="L83" s="6">
        <f>(E83+J83)/2</f>
        <v>251.5</v>
      </c>
      <c r="M83" s="6"/>
    </row>
    <row r="84" spans="1:13" x14ac:dyDescent="0.25">
      <c r="A84" s="1" t="s">
        <v>35</v>
      </c>
      <c r="B84" s="6">
        <f>SUM(B83,B69)</f>
        <v>442</v>
      </c>
      <c r="C84" s="6">
        <f t="shared" ref="C84:D84" si="14">SUM(C83,C69)</f>
        <v>292</v>
      </c>
      <c r="D84" s="6">
        <f t="shared" si="14"/>
        <v>558</v>
      </c>
      <c r="E84" s="6">
        <f t="shared" si="7"/>
        <v>1292</v>
      </c>
      <c r="F84" s="6"/>
      <c r="G84" s="6">
        <f t="shared" ref="G84:I84" si="15">SUM(G83,G69)</f>
        <v>802</v>
      </c>
      <c r="H84" s="6">
        <f t="shared" si="15"/>
        <v>220</v>
      </c>
      <c r="I84" s="6">
        <f t="shared" si="15"/>
        <v>356</v>
      </c>
      <c r="J84">
        <f t="shared" si="8"/>
        <v>1378</v>
      </c>
      <c r="K84" s="6"/>
      <c r="L84" s="6">
        <f>(E84+J84)/2</f>
        <v>1335</v>
      </c>
      <c r="M84" s="6"/>
    </row>
    <row r="85" spans="1:13" x14ac:dyDescent="0.25">
      <c r="B85" s="6"/>
      <c r="C85" s="6"/>
      <c r="D85" s="6"/>
      <c r="E85" s="6"/>
      <c r="F85" s="6"/>
      <c r="G85" s="6"/>
      <c r="H85" s="6"/>
      <c r="I85" s="6"/>
      <c r="J85" s="6"/>
      <c r="K85" s="6"/>
      <c r="L85" s="6"/>
      <c r="M85" s="6"/>
    </row>
    <row r="86" spans="1:13" x14ac:dyDescent="0.25">
      <c r="A86" s="6" t="s">
        <v>75</v>
      </c>
      <c r="B86" s="6" t="s">
        <v>295</v>
      </c>
      <c r="C86" s="6"/>
      <c r="D86" s="6"/>
      <c r="E86" s="6"/>
      <c r="F86" s="6"/>
      <c r="G86" s="6" t="s">
        <v>296</v>
      </c>
      <c r="H86" s="6"/>
      <c r="I86" s="6"/>
      <c r="J86" s="6"/>
      <c r="K86" s="6"/>
      <c r="L86" s="6"/>
      <c r="M86" s="6"/>
    </row>
    <row r="87" spans="1:13" x14ac:dyDescent="0.25">
      <c r="A87" s="6"/>
      <c r="B87" s="6" t="s">
        <v>297</v>
      </c>
      <c r="C87" s="6"/>
      <c r="D87" s="6"/>
      <c r="E87" s="6"/>
      <c r="F87" s="6"/>
      <c r="G87" s="6" t="s">
        <v>298</v>
      </c>
      <c r="H87" s="6"/>
      <c r="I87" s="6"/>
      <c r="J87" s="6"/>
      <c r="K87" s="6"/>
      <c r="L87" s="6"/>
      <c r="M87" s="6"/>
    </row>
    <row r="88" spans="1:13" x14ac:dyDescent="0.25">
      <c r="A88" s="6"/>
      <c r="B88" s="6" t="s">
        <v>299</v>
      </c>
      <c r="C88" s="6"/>
      <c r="D88" s="6"/>
      <c r="E88" s="6"/>
      <c r="F88" s="6"/>
      <c r="G88" s="6" t="s">
        <v>300</v>
      </c>
      <c r="H88" s="6"/>
      <c r="I88" s="6"/>
      <c r="J88" s="6"/>
      <c r="K88" s="6"/>
      <c r="L88" s="6"/>
      <c r="M88" s="6"/>
    </row>
    <row r="89" spans="1:13" x14ac:dyDescent="0.25">
      <c r="B89" s="6"/>
      <c r="C89" s="6"/>
      <c r="D89" s="6"/>
      <c r="E89" s="6"/>
      <c r="F89" s="6"/>
      <c r="G89" s="6"/>
      <c r="H89" s="6"/>
      <c r="I89" s="6"/>
      <c r="J89" s="6"/>
      <c r="K89" s="6"/>
      <c r="L89" s="6"/>
      <c r="M89" s="6"/>
    </row>
    <row r="90" spans="1:13" x14ac:dyDescent="0.25">
      <c r="A90" s="1" t="s">
        <v>42</v>
      </c>
      <c r="B90" s="1" t="s">
        <v>301</v>
      </c>
      <c r="E90" t="s">
        <v>302</v>
      </c>
      <c r="H90" s="6"/>
      <c r="I90" s="6"/>
      <c r="J90" s="6"/>
      <c r="K90" s="6"/>
      <c r="L90" s="6"/>
      <c r="M90" s="6"/>
    </row>
    <row r="91" spans="1:13" x14ac:dyDescent="0.25">
      <c r="B91" s="6"/>
      <c r="C91" s="6"/>
      <c r="D91" s="6"/>
      <c r="F91" s="6"/>
      <c r="G91" s="6"/>
      <c r="H91" s="6"/>
      <c r="I91" s="6"/>
      <c r="J91" s="6"/>
      <c r="K91" s="6"/>
      <c r="L91" s="6"/>
      <c r="M91" s="6"/>
    </row>
    <row r="92" spans="1:13" x14ac:dyDescent="0.25">
      <c r="A92" t="s">
        <v>2</v>
      </c>
      <c r="B92" s="9" t="s">
        <v>303</v>
      </c>
      <c r="C92" s="6"/>
      <c r="D92" s="6"/>
      <c r="E92" s="9" t="s">
        <v>304</v>
      </c>
      <c r="F92" s="6"/>
      <c r="G92" s="6"/>
      <c r="H92" s="6"/>
      <c r="I92" s="6"/>
      <c r="J92" s="6"/>
      <c r="K92" s="6"/>
      <c r="L92" s="6"/>
      <c r="M92" s="6"/>
    </row>
    <row r="93" spans="1:13" x14ac:dyDescent="0.25">
      <c r="A93" t="s">
        <v>3</v>
      </c>
      <c r="B93" s="6" t="s">
        <v>305</v>
      </c>
      <c r="C93" s="6"/>
      <c r="D93" s="6"/>
      <c r="E93" s="6" t="s">
        <v>306</v>
      </c>
      <c r="F93" s="6"/>
      <c r="G93" s="6"/>
      <c r="H93" s="6"/>
      <c r="I93" s="6"/>
      <c r="J93" s="6"/>
      <c r="K93" s="6"/>
      <c r="L93" s="6"/>
      <c r="M93" s="6"/>
    </row>
    <row r="94" spans="1:13" x14ac:dyDescent="0.25">
      <c r="A94" t="s">
        <v>4</v>
      </c>
      <c r="B94" s="5">
        <v>0.6</v>
      </c>
      <c r="C94" s="6"/>
      <c r="D94" s="6"/>
      <c r="E94" s="5">
        <v>3.1</v>
      </c>
      <c r="F94" s="6"/>
      <c r="G94" s="6"/>
      <c r="H94" s="6"/>
      <c r="I94" s="6"/>
      <c r="J94" s="6"/>
      <c r="K94" s="6"/>
      <c r="L94" s="6"/>
      <c r="M94" s="6"/>
    </row>
    <row r="95" spans="1:13" x14ac:dyDescent="0.25">
      <c r="A95" t="s">
        <v>73</v>
      </c>
      <c r="B95" s="6">
        <v>2</v>
      </c>
      <c r="C95" s="6"/>
      <c r="D95" s="6"/>
      <c r="E95" s="6">
        <v>2</v>
      </c>
      <c r="F95" s="6"/>
      <c r="G95" s="6"/>
      <c r="H95" s="6"/>
      <c r="I95" s="6"/>
      <c r="J95" s="6"/>
      <c r="K95" s="6"/>
      <c r="L95" s="6"/>
      <c r="M95" s="6"/>
    </row>
    <row r="96" spans="1:13" x14ac:dyDescent="0.25">
      <c r="B96" s="6"/>
      <c r="C96" s="6"/>
      <c r="D96" s="6"/>
      <c r="E96" s="6"/>
      <c r="F96" s="6"/>
      <c r="G96" s="6"/>
      <c r="H96" s="6"/>
      <c r="I96" s="6"/>
      <c r="J96" s="6"/>
      <c r="K96" s="6"/>
      <c r="L96" s="6"/>
      <c r="M96" s="6"/>
    </row>
    <row r="97" spans="1:13" x14ac:dyDescent="0.25">
      <c r="A97" s="1" t="s">
        <v>5</v>
      </c>
      <c r="B97" s="6"/>
      <c r="C97" s="6"/>
      <c r="D97" s="6"/>
      <c r="E97" s="16" t="s">
        <v>307</v>
      </c>
      <c r="F97" s="6"/>
      <c r="G97" s="6"/>
      <c r="H97" s="6"/>
      <c r="I97" s="6"/>
      <c r="J97" s="6"/>
      <c r="K97" s="6"/>
      <c r="L97" s="6"/>
      <c r="M97" s="6"/>
    </row>
    <row r="98" spans="1:13" x14ac:dyDescent="0.25">
      <c r="A98" t="s">
        <v>6</v>
      </c>
      <c r="B98" s="6"/>
      <c r="C98" s="6"/>
      <c r="D98" s="6"/>
      <c r="E98" s="6">
        <v>53</v>
      </c>
      <c r="F98" s="6"/>
      <c r="G98" s="6"/>
      <c r="H98" s="10"/>
      <c r="I98" s="6"/>
      <c r="J98" s="6"/>
      <c r="K98" s="6"/>
      <c r="L98" s="6"/>
      <c r="M98" s="6"/>
    </row>
    <row r="99" spans="1:13" x14ac:dyDescent="0.25">
      <c r="A99" t="s">
        <v>7</v>
      </c>
      <c r="B99" s="6">
        <v>7</v>
      </c>
      <c r="C99" s="6"/>
      <c r="D99" s="6"/>
      <c r="E99" s="6">
        <v>26</v>
      </c>
      <c r="F99" s="6"/>
      <c r="G99" s="6"/>
      <c r="H99" s="11"/>
      <c r="I99" s="6"/>
      <c r="J99" s="6"/>
      <c r="K99" s="6"/>
      <c r="L99" s="6"/>
      <c r="M99" s="6"/>
    </row>
    <row r="100" spans="1:13" x14ac:dyDescent="0.25">
      <c r="A100" t="s">
        <v>39</v>
      </c>
      <c r="B100" s="6">
        <v>12</v>
      </c>
      <c r="C100" s="6"/>
      <c r="D100" s="6"/>
      <c r="E100" s="6"/>
      <c r="F100" s="6"/>
      <c r="G100" s="6"/>
      <c r="H100" s="10"/>
      <c r="I100" s="6"/>
      <c r="J100" s="6"/>
      <c r="K100" s="6"/>
      <c r="L100" s="6"/>
      <c r="M100" s="6"/>
    </row>
    <row r="101" spans="1:13" x14ac:dyDescent="0.25">
      <c r="A101" t="s">
        <v>9</v>
      </c>
      <c r="B101" s="6">
        <v>20</v>
      </c>
      <c r="C101" s="6"/>
      <c r="D101" s="6"/>
      <c r="E101" s="6">
        <v>12</v>
      </c>
      <c r="F101" s="6"/>
      <c r="G101" s="6"/>
      <c r="H101" s="11"/>
      <c r="I101" s="6"/>
      <c r="J101" s="6"/>
      <c r="K101" s="6"/>
      <c r="L101" s="6"/>
      <c r="M101" s="6"/>
    </row>
    <row r="102" spans="1:13" x14ac:dyDescent="0.25">
      <c r="A102" t="s">
        <v>10</v>
      </c>
      <c r="B102" s="6">
        <v>11</v>
      </c>
      <c r="C102" s="6"/>
      <c r="D102" s="6"/>
      <c r="E102" s="6">
        <v>26</v>
      </c>
      <c r="F102" s="6"/>
      <c r="G102" s="6"/>
      <c r="H102" s="10"/>
      <c r="I102" s="6"/>
      <c r="J102" s="6"/>
      <c r="K102" s="6"/>
      <c r="L102" s="6"/>
      <c r="M102" s="6"/>
    </row>
    <row r="103" spans="1:13" x14ac:dyDescent="0.25">
      <c r="A103" t="s">
        <v>11</v>
      </c>
      <c r="B103" s="6">
        <v>3</v>
      </c>
      <c r="C103" s="6"/>
      <c r="D103" s="6"/>
      <c r="E103" s="6">
        <v>17</v>
      </c>
      <c r="F103" s="6"/>
      <c r="G103" s="6"/>
      <c r="H103" s="11"/>
      <c r="I103" s="6"/>
      <c r="J103" s="6"/>
      <c r="K103" s="6"/>
      <c r="L103" s="6"/>
      <c r="M103" s="6"/>
    </row>
    <row r="104" spans="1:13" x14ac:dyDescent="0.25">
      <c r="A104" s="1" t="s">
        <v>30</v>
      </c>
      <c r="B104" s="6">
        <f>SUM(B99:B103)</f>
        <v>53</v>
      </c>
      <c r="C104" s="6"/>
      <c r="D104" s="6"/>
      <c r="E104" s="6">
        <f>SUM(E98:E103)</f>
        <v>134</v>
      </c>
      <c r="F104" s="6"/>
      <c r="G104" s="6"/>
      <c r="H104" s="11"/>
      <c r="I104" s="6"/>
      <c r="J104" s="6"/>
      <c r="K104" s="6"/>
      <c r="L104" s="6"/>
      <c r="M104" s="6"/>
    </row>
    <row r="105" spans="1:13" x14ac:dyDescent="0.25">
      <c r="A105" t="s">
        <v>13</v>
      </c>
      <c r="B105" s="6"/>
      <c r="C105" s="6"/>
      <c r="D105" s="6"/>
      <c r="E105" s="6">
        <v>5</v>
      </c>
      <c r="F105" s="6"/>
      <c r="G105" s="6"/>
      <c r="H105" s="11"/>
      <c r="I105" s="6"/>
      <c r="J105" s="6"/>
      <c r="K105" s="6"/>
      <c r="L105" s="6"/>
      <c r="M105" s="6"/>
    </row>
    <row r="106" spans="1:13" x14ac:dyDescent="0.25">
      <c r="A106" t="s">
        <v>170</v>
      </c>
      <c r="B106" s="6"/>
      <c r="C106" s="6"/>
      <c r="D106" s="6"/>
      <c r="E106" s="6">
        <v>10</v>
      </c>
      <c r="F106" s="6"/>
      <c r="G106" s="6"/>
      <c r="H106" s="10"/>
      <c r="I106" s="6"/>
      <c r="J106" s="6"/>
      <c r="K106" s="6"/>
      <c r="L106" s="6"/>
      <c r="M106" s="6"/>
    </row>
    <row r="107" spans="1:13" x14ac:dyDescent="0.25">
      <c r="A107" t="s">
        <v>17</v>
      </c>
      <c r="B107" s="6">
        <v>4</v>
      </c>
      <c r="C107" s="6"/>
      <c r="D107" s="6"/>
      <c r="E107" s="6"/>
      <c r="F107" s="6"/>
      <c r="G107" s="6"/>
      <c r="H107" s="10"/>
      <c r="I107" s="6"/>
      <c r="J107" s="6"/>
      <c r="K107" s="6"/>
      <c r="L107" s="6"/>
      <c r="M107" s="6"/>
    </row>
    <row r="108" spans="1:13" x14ac:dyDescent="0.25">
      <c r="A108" t="s">
        <v>20</v>
      </c>
      <c r="B108" s="6">
        <v>4</v>
      </c>
      <c r="C108" s="6"/>
      <c r="D108" s="6"/>
      <c r="E108" s="6">
        <v>1</v>
      </c>
      <c r="F108" s="6"/>
      <c r="G108" s="6"/>
      <c r="H108" s="10"/>
      <c r="I108" s="6"/>
      <c r="J108" s="6"/>
      <c r="K108" s="6"/>
      <c r="L108" s="6"/>
      <c r="M108" s="6"/>
    </row>
    <row r="109" spans="1:13" x14ac:dyDescent="0.25">
      <c r="A109" s="1" t="s">
        <v>30</v>
      </c>
      <c r="B109" s="6">
        <f>SUM(B105:B108)</f>
        <v>8</v>
      </c>
      <c r="C109" s="6"/>
      <c r="D109" s="6"/>
      <c r="E109" s="6">
        <f>SUM(E105:E108)</f>
        <v>16</v>
      </c>
      <c r="F109" s="6"/>
      <c r="G109" s="6"/>
      <c r="H109" s="11"/>
      <c r="I109" s="6"/>
      <c r="J109" s="6"/>
      <c r="K109" s="6"/>
      <c r="L109" s="6"/>
      <c r="M109" s="6"/>
    </row>
    <row r="110" spans="1:13" x14ac:dyDescent="0.25">
      <c r="A110" s="1" t="s">
        <v>35</v>
      </c>
      <c r="B110" s="6">
        <f>SUM(B109,B104)</f>
        <v>61</v>
      </c>
      <c r="C110" s="6"/>
      <c r="D110" s="6"/>
      <c r="E110" s="6">
        <f>SUM(E109,E104)</f>
        <v>150</v>
      </c>
      <c r="F110" s="6"/>
      <c r="G110" s="6"/>
      <c r="H110" s="11"/>
      <c r="I110" s="6"/>
      <c r="J110" s="6"/>
      <c r="K110" s="6"/>
      <c r="L110" s="6"/>
      <c r="M110" s="6"/>
    </row>
    <row r="111" spans="1:13" x14ac:dyDescent="0.25">
      <c r="B111" s="6"/>
      <c r="C111" s="6"/>
      <c r="D111" s="6"/>
      <c r="E111" s="6"/>
      <c r="F111" s="6"/>
      <c r="G111" s="6"/>
      <c r="H111" s="10"/>
      <c r="L111" s="6"/>
      <c r="M111" s="6"/>
    </row>
    <row r="112" spans="1:13" x14ac:dyDescent="0.25">
      <c r="A112" s="6" t="s">
        <v>75</v>
      </c>
      <c r="B112" s="6" t="s">
        <v>308</v>
      </c>
      <c r="C112" s="6"/>
      <c r="D112" s="6"/>
      <c r="E112" s="6"/>
      <c r="F112" s="6" t="s">
        <v>309</v>
      </c>
      <c r="G112" s="6"/>
      <c r="H112" s="10"/>
      <c r="L112" s="6"/>
      <c r="M112" s="6"/>
    </row>
    <row r="113" spans="1:13" x14ac:dyDescent="0.25">
      <c r="G113" s="6"/>
      <c r="H113" s="10"/>
      <c r="L113" s="6"/>
      <c r="M113" s="6"/>
    </row>
    <row r="114" spans="1:13" x14ac:dyDescent="0.25">
      <c r="A114" s="1" t="s">
        <v>43</v>
      </c>
      <c r="B114" s="1" t="s">
        <v>310</v>
      </c>
      <c r="F114" s="6"/>
      <c r="G114" s="6"/>
      <c r="H114" s="10"/>
      <c r="L114" s="6"/>
      <c r="M114" s="6"/>
    </row>
    <row r="115" spans="1:13" x14ac:dyDescent="0.25">
      <c r="B115" s="6"/>
      <c r="F115" s="6"/>
      <c r="G115" s="6"/>
      <c r="H115" s="11"/>
      <c r="L115" s="6"/>
      <c r="M115" s="6"/>
    </row>
    <row r="116" spans="1:13" x14ac:dyDescent="0.25">
      <c r="A116" t="s">
        <v>2</v>
      </c>
      <c r="B116" s="9" t="s">
        <v>303</v>
      </c>
      <c r="F116" s="6"/>
      <c r="G116" s="6"/>
      <c r="H116" s="10"/>
      <c r="L116" s="6"/>
      <c r="M116" s="6"/>
    </row>
    <row r="117" spans="1:13" x14ac:dyDescent="0.25">
      <c r="A117" t="s">
        <v>3</v>
      </c>
      <c r="B117" s="6" t="s">
        <v>311</v>
      </c>
      <c r="F117" s="6"/>
      <c r="G117" s="6"/>
      <c r="H117" s="11"/>
      <c r="L117" s="6"/>
      <c r="M117" s="6"/>
    </row>
    <row r="118" spans="1:13" x14ac:dyDescent="0.25">
      <c r="A118" t="s">
        <v>4</v>
      </c>
      <c r="B118" s="5">
        <v>7.5</v>
      </c>
      <c r="F118" s="6"/>
      <c r="G118" s="6"/>
      <c r="H118" s="10"/>
      <c r="I118" s="6"/>
      <c r="J118" s="6"/>
      <c r="K118" s="6"/>
      <c r="L118" s="6"/>
      <c r="M118" s="6"/>
    </row>
    <row r="119" spans="1:13" x14ac:dyDescent="0.25">
      <c r="A119" t="s">
        <v>74</v>
      </c>
      <c r="B119">
        <v>6</v>
      </c>
      <c r="I119" s="6"/>
      <c r="J119" s="6"/>
      <c r="K119" s="6"/>
      <c r="L119" s="6"/>
      <c r="M119" s="6"/>
    </row>
    <row r="120" spans="1:13" x14ac:dyDescent="0.25">
      <c r="I120" s="6"/>
      <c r="J120" s="6"/>
      <c r="K120" s="6"/>
      <c r="L120" s="6"/>
      <c r="M120" s="6"/>
    </row>
    <row r="121" spans="1:13" x14ac:dyDescent="0.25">
      <c r="A121" s="1" t="s">
        <v>5</v>
      </c>
      <c r="B121" s="4" t="s">
        <v>31</v>
      </c>
      <c r="I121" s="6"/>
      <c r="J121" s="6"/>
      <c r="K121" s="6"/>
      <c r="L121" s="6"/>
      <c r="M121" s="6"/>
    </row>
    <row r="122" spans="1:13" x14ac:dyDescent="0.25">
      <c r="A122" t="s">
        <v>56</v>
      </c>
      <c r="B122">
        <v>3</v>
      </c>
      <c r="I122" s="6"/>
      <c r="J122" s="6"/>
      <c r="K122" s="6"/>
      <c r="L122" s="6"/>
      <c r="M122" s="6"/>
    </row>
    <row r="123" spans="1:13" x14ac:dyDescent="0.25">
      <c r="A123" t="s">
        <v>77</v>
      </c>
      <c r="B123">
        <v>152</v>
      </c>
      <c r="I123" s="6"/>
      <c r="J123" s="6"/>
      <c r="K123" s="6"/>
      <c r="L123" s="6"/>
      <c r="M123" s="6"/>
    </row>
    <row r="124" spans="1:13" x14ac:dyDescent="0.25">
      <c r="A124" t="s">
        <v>7</v>
      </c>
      <c r="B124">
        <v>88</v>
      </c>
      <c r="I124" s="6"/>
      <c r="J124" s="6"/>
      <c r="K124" s="6"/>
      <c r="L124" s="6"/>
      <c r="M124" s="6"/>
    </row>
    <row r="125" spans="1:13" x14ac:dyDescent="0.25">
      <c r="A125" t="s">
        <v>22</v>
      </c>
      <c r="B125">
        <v>12</v>
      </c>
      <c r="I125" s="6"/>
      <c r="J125" s="6"/>
      <c r="K125" s="6"/>
      <c r="L125" s="6"/>
      <c r="M125" s="6"/>
    </row>
    <row r="126" spans="1:13" x14ac:dyDescent="0.25">
      <c r="A126" t="s">
        <v>8</v>
      </c>
      <c r="B126">
        <v>81</v>
      </c>
      <c r="I126" s="6"/>
      <c r="J126" s="6"/>
      <c r="K126" s="6"/>
      <c r="L126" s="6"/>
      <c r="M126" s="6"/>
    </row>
    <row r="127" spans="1:13" x14ac:dyDescent="0.25">
      <c r="A127" t="s">
        <v>39</v>
      </c>
      <c r="B127">
        <v>120</v>
      </c>
      <c r="I127" s="6"/>
      <c r="J127" s="6"/>
      <c r="K127" s="6"/>
      <c r="L127" s="6"/>
      <c r="M127" s="6"/>
    </row>
    <row r="128" spans="1:13" x14ac:dyDescent="0.25">
      <c r="A128" t="s">
        <v>9</v>
      </c>
      <c r="B128">
        <v>59</v>
      </c>
      <c r="I128" s="6"/>
      <c r="J128" s="6"/>
      <c r="K128" s="6"/>
      <c r="L128" s="6"/>
      <c r="M128" s="6"/>
    </row>
    <row r="129" spans="1:13" x14ac:dyDescent="0.25">
      <c r="A129" t="s">
        <v>33</v>
      </c>
      <c r="B129">
        <v>19</v>
      </c>
      <c r="I129" s="6"/>
      <c r="J129" s="6"/>
      <c r="K129" s="6"/>
      <c r="L129" s="6"/>
      <c r="M129" s="6"/>
    </row>
    <row r="130" spans="1:13" x14ac:dyDescent="0.25">
      <c r="A130" t="s">
        <v>10</v>
      </c>
      <c r="B130">
        <v>333</v>
      </c>
      <c r="I130" s="6"/>
      <c r="J130" s="6"/>
      <c r="K130" s="6"/>
      <c r="L130" s="6"/>
      <c r="M130" s="6"/>
    </row>
    <row r="131" spans="1:13" x14ac:dyDescent="0.25">
      <c r="A131" t="s">
        <v>11</v>
      </c>
      <c r="B131">
        <v>4</v>
      </c>
      <c r="I131" s="6"/>
      <c r="J131" s="6"/>
      <c r="K131" s="6"/>
      <c r="L131" s="6"/>
      <c r="M131" s="6"/>
    </row>
    <row r="132" spans="1:13" x14ac:dyDescent="0.25">
      <c r="A132" t="s">
        <v>12</v>
      </c>
      <c r="B132">
        <v>49</v>
      </c>
      <c r="I132" s="6"/>
      <c r="J132" s="6"/>
      <c r="K132" s="6"/>
      <c r="L132" s="6"/>
      <c r="M132" s="6"/>
    </row>
    <row r="133" spans="1:13" x14ac:dyDescent="0.25">
      <c r="A133" s="1" t="s">
        <v>30</v>
      </c>
      <c r="B133">
        <f>SUM(B122:B132)</f>
        <v>920</v>
      </c>
      <c r="I133" s="6"/>
      <c r="J133" s="6"/>
      <c r="K133" s="6"/>
      <c r="L133" s="6"/>
      <c r="M133" s="6"/>
    </row>
    <row r="134" spans="1:13" x14ac:dyDescent="0.25">
      <c r="I134" s="6"/>
      <c r="J134" s="6"/>
      <c r="K134" s="6"/>
      <c r="L134" s="6"/>
      <c r="M134" s="6"/>
    </row>
    <row r="135" spans="1:13" x14ac:dyDescent="0.25">
      <c r="A135" t="s">
        <v>312</v>
      </c>
      <c r="I135" s="6"/>
      <c r="J135" s="6"/>
      <c r="K135" s="6"/>
      <c r="L135" s="6"/>
      <c r="M135" s="6"/>
    </row>
    <row r="136" spans="1:13" x14ac:dyDescent="0.25">
      <c r="I136" s="6"/>
      <c r="J136" s="6"/>
      <c r="K136" s="6"/>
      <c r="L136" s="6"/>
      <c r="M136" s="6"/>
    </row>
    <row r="137" spans="1:13" x14ac:dyDescent="0.25">
      <c r="A137" s="6" t="s">
        <v>75</v>
      </c>
      <c r="B137" t="s">
        <v>313</v>
      </c>
      <c r="I137" s="6"/>
      <c r="J137" s="6"/>
      <c r="K137" s="6"/>
      <c r="L137" s="6"/>
      <c r="M137" s="6"/>
    </row>
    <row r="138" spans="1:13" x14ac:dyDescent="0.25">
      <c r="I138" s="6"/>
      <c r="J138" s="6"/>
      <c r="K138" s="6"/>
      <c r="L138" s="6"/>
      <c r="M138" s="6"/>
    </row>
    <row r="139" spans="1:13" x14ac:dyDescent="0.25">
      <c r="A139" s="1" t="s">
        <v>38</v>
      </c>
      <c r="B139" s="8" t="s">
        <v>314</v>
      </c>
      <c r="C139" s="6"/>
      <c r="D139" s="6"/>
      <c r="E139" s="16" t="s">
        <v>315</v>
      </c>
      <c r="F139" s="6"/>
      <c r="G139" s="6"/>
      <c r="H139" s="10"/>
      <c r="I139" s="6"/>
      <c r="J139" s="6"/>
      <c r="K139" s="6"/>
      <c r="L139" s="6"/>
      <c r="M139" s="6"/>
    </row>
    <row r="140" spans="1:13" x14ac:dyDescent="0.25">
      <c r="B140" s="6"/>
      <c r="C140" s="6"/>
      <c r="D140" s="6"/>
      <c r="E140" s="6"/>
      <c r="F140" s="6"/>
      <c r="G140" s="6"/>
      <c r="H140" s="11"/>
      <c r="I140" s="6"/>
      <c r="J140" s="6"/>
      <c r="K140" s="6"/>
      <c r="L140" s="6"/>
      <c r="M140" s="6"/>
    </row>
    <row r="141" spans="1:13" x14ac:dyDescent="0.25">
      <c r="A141" t="s">
        <v>2</v>
      </c>
      <c r="B141" s="9" t="s">
        <v>316</v>
      </c>
      <c r="C141" s="6"/>
      <c r="D141" s="6"/>
      <c r="E141" s="9" t="s">
        <v>317</v>
      </c>
      <c r="F141" s="6"/>
      <c r="G141" s="6"/>
      <c r="H141" s="10"/>
      <c r="I141" s="6"/>
      <c r="J141" s="6"/>
      <c r="K141" s="6"/>
      <c r="L141" s="6"/>
      <c r="M141" s="6"/>
    </row>
    <row r="142" spans="1:13" x14ac:dyDescent="0.25">
      <c r="A142" t="s">
        <v>3</v>
      </c>
      <c r="B142" s="6" t="s">
        <v>318</v>
      </c>
      <c r="C142" s="6"/>
      <c r="D142" s="6"/>
      <c r="E142" s="6" t="s">
        <v>319</v>
      </c>
      <c r="F142" s="6"/>
      <c r="G142" s="6"/>
      <c r="H142" s="11"/>
      <c r="I142" s="6"/>
      <c r="J142" s="6"/>
      <c r="K142" s="6"/>
      <c r="L142" s="6"/>
      <c r="M142" s="6"/>
    </row>
    <row r="143" spans="1:13" x14ac:dyDescent="0.25">
      <c r="A143" t="s">
        <v>4</v>
      </c>
      <c r="B143" s="5">
        <v>10.5</v>
      </c>
      <c r="C143" s="6"/>
      <c r="D143" s="6"/>
      <c r="E143" s="5">
        <v>12.8</v>
      </c>
      <c r="F143" s="6"/>
      <c r="G143" s="6"/>
      <c r="H143" s="10"/>
      <c r="I143" s="6"/>
      <c r="J143" s="6"/>
      <c r="K143" s="6"/>
      <c r="L143" s="6"/>
      <c r="M143" s="6"/>
    </row>
    <row r="144" spans="1:13" x14ac:dyDescent="0.25">
      <c r="A144" t="s">
        <v>73</v>
      </c>
      <c r="B144" s="6">
        <v>3</v>
      </c>
      <c r="C144" s="6"/>
      <c r="D144" s="6"/>
      <c r="E144" s="6">
        <v>4</v>
      </c>
      <c r="F144" s="6"/>
      <c r="G144" s="6"/>
      <c r="H144" s="11"/>
      <c r="I144" s="6"/>
      <c r="J144" s="6"/>
      <c r="K144" s="6"/>
      <c r="L144" s="6"/>
      <c r="M144" s="6"/>
    </row>
    <row r="145" spans="1:13" x14ac:dyDescent="0.25">
      <c r="B145" s="6"/>
      <c r="C145" s="6"/>
      <c r="D145" s="6"/>
      <c r="E145" s="6"/>
      <c r="F145" s="6"/>
      <c r="G145" s="6"/>
      <c r="H145" s="10"/>
      <c r="I145" s="6"/>
      <c r="J145" s="6"/>
      <c r="K145" s="6"/>
      <c r="L145" s="6"/>
      <c r="M145" s="6"/>
    </row>
    <row r="146" spans="1:13" x14ac:dyDescent="0.25">
      <c r="A146" s="1" t="s">
        <v>5</v>
      </c>
      <c r="B146" s="6"/>
      <c r="C146" s="6"/>
      <c r="D146" s="6"/>
      <c r="E146" s="6"/>
      <c r="F146" s="6"/>
      <c r="G146" s="16" t="s">
        <v>47</v>
      </c>
      <c r="H146" s="105"/>
      <c r="I146" s="6"/>
      <c r="J146" s="6"/>
      <c r="K146" s="6"/>
      <c r="L146" s="6"/>
      <c r="M146" s="6"/>
    </row>
    <row r="147" spans="1:13" x14ac:dyDescent="0.25">
      <c r="A147" t="s">
        <v>7</v>
      </c>
      <c r="B147" s="6">
        <v>169</v>
      </c>
      <c r="C147" s="6"/>
      <c r="D147" s="6"/>
      <c r="E147" s="6">
        <v>131</v>
      </c>
      <c r="F147" s="6"/>
      <c r="G147" s="5">
        <f>(B147+E147)/2</f>
        <v>150</v>
      </c>
      <c r="H147" s="78"/>
      <c r="I147" s="6"/>
      <c r="J147" s="6"/>
      <c r="K147" s="6"/>
      <c r="L147" s="6"/>
      <c r="M147" s="6"/>
    </row>
    <row r="148" spans="1:13" x14ac:dyDescent="0.25">
      <c r="A148" t="s">
        <v>22</v>
      </c>
      <c r="B148" s="6">
        <v>29</v>
      </c>
      <c r="C148" s="6"/>
      <c r="D148" s="6"/>
      <c r="E148" s="6">
        <v>55</v>
      </c>
      <c r="F148" s="6"/>
      <c r="G148" s="5">
        <f t="shared" ref="G148:G153" si="16">(B148+E148)/2</f>
        <v>42</v>
      </c>
      <c r="H148" s="106"/>
      <c r="I148" s="6"/>
      <c r="J148" s="6"/>
      <c r="K148" s="6"/>
      <c r="L148" s="6"/>
      <c r="M148" s="6"/>
    </row>
    <row r="149" spans="1:13" x14ac:dyDescent="0.25">
      <c r="A149" t="s">
        <v>8</v>
      </c>
      <c r="B149" s="6">
        <v>40</v>
      </c>
      <c r="C149" s="6"/>
      <c r="D149" s="6"/>
      <c r="E149" s="6">
        <v>8</v>
      </c>
      <c r="F149" s="6"/>
      <c r="G149" s="5">
        <f t="shared" si="16"/>
        <v>24</v>
      </c>
      <c r="H149" s="107"/>
      <c r="I149" s="6"/>
      <c r="J149" s="6"/>
      <c r="K149" s="6"/>
      <c r="L149" s="6"/>
      <c r="M149" s="6"/>
    </row>
    <row r="150" spans="1:13" x14ac:dyDescent="0.25">
      <c r="A150" t="s">
        <v>39</v>
      </c>
      <c r="B150" s="6">
        <v>70</v>
      </c>
      <c r="C150" s="6"/>
      <c r="D150" s="6"/>
      <c r="E150" s="6">
        <v>11</v>
      </c>
      <c r="F150" s="6"/>
      <c r="G150" s="5">
        <f t="shared" si="16"/>
        <v>40.5</v>
      </c>
      <c r="H150" s="107"/>
      <c r="I150" s="6"/>
      <c r="J150" s="6"/>
      <c r="K150" s="6"/>
      <c r="L150" s="6"/>
      <c r="M150" s="6"/>
    </row>
    <row r="151" spans="1:13" x14ac:dyDescent="0.25">
      <c r="A151" t="s">
        <v>11</v>
      </c>
      <c r="B151" s="6">
        <v>10</v>
      </c>
      <c r="C151" s="6"/>
      <c r="D151" s="6"/>
      <c r="E151" s="6">
        <v>1</v>
      </c>
      <c r="F151" s="6"/>
      <c r="G151" s="5">
        <f t="shared" si="16"/>
        <v>5.5</v>
      </c>
      <c r="H151" s="107"/>
      <c r="I151" s="6"/>
      <c r="J151" s="6"/>
      <c r="K151" s="6"/>
      <c r="L151" s="6"/>
      <c r="M151" s="6"/>
    </row>
    <row r="152" spans="1:13" x14ac:dyDescent="0.25">
      <c r="A152" t="s">
        <v>12</v>
      </c>
      <c r="B152" s="6">
        <v>2</v>
      </c>
      <c r="C152" s="6"/>
      <c r="D152" s="6"/>
      <c r="E152" s="6">
        <v>11</v>
      </c>
      <c r="F152" s="6"/>
      <c r="G152" s="5">
        <f t="shared" si="16"/>
        <v>6.5</v>
      </c>
      <c r="H152" s="107"/>
      <c r="I152" s="6"/>
      <c r="J152" s="6"/>
      <c r="K152" s="6"/>
      <c r="L152" s="6"/>
      <c r="M152" s="6"/>
    </row>
    <row r="153" spans="1:13" x14ac:dyDescent="0.25">
      <c r="A153" t="s">
        <v>23</v>
      </c>
      <c r="B153" s="6"/>
      <c r="C153" s="6"/>
      <c r="D153" s="6"/>
      <c r="E153" s="6">
        <v>5</v>
      </c>
      <c r="F153" s="6"/>
      <c r="G153" s="5">
        <f t="shared" si="16"/>
        <v>2.5</v>
      </c>
      <c r="H153" s="105"/>
      <c r="I153" s="6"/>
      <c r="J153" s="6"/>
      <c r="K153" s="6"/>
      <c r="L153" s="6"/>
      <c r="M153" s="6"/>
    </row>
    <row r="154" spans="1:13" x14ac:dyDescent="0.25">
      <c r="A154" s="1" t="s">
        <v>30</v>
      </c>
      <c r="B154" s="6">
        <f>SUM(B147:B153)</f>
        <v>320</v>
      </c>
      <c r="C154" s="6"/>
      <c r="D154" s="6"/>
      <c r="E154" s="6">
        <f>SUM(E147:E153)</f>
        <v>222</v>
      </c>
      <c r="F154" s="6"/>
      <c r="G154" s="5">
        <f>SUM(G147:G153)</f>
        <v>271</v>
      </c>
      <c r="H154" s="78"/>
      <c r="I154" s="6"/>
      <c r="J154" s="6"/>
      <c r="K154" s="6"/>
      <c r="L154" s="6"/>
      <c r="M154" s="6"/>
    </row>
    <row r="155" spans="1:13" x14ac:dyDescent="0.25">
      <c r="A155" t="s">
        <v>13</v>
      </c>
      <c r="B155" s="6">
        <v>11</v>
      </c>
      <c r="C155" s="6"/>
      <c r="D155" s="6"/>
      <c r="E155" s="6">
        <v>3</v>
      </c>
      <c r="F155" s="6"/>
      <c r="G155" s="6"/>
      <c r="H155" s="106"/>
      <c r="I155" s="6"/>
      <c r="J155" s="6"/>
      <c r="K155" s="6"/>
      <c r="L155" s="6"/>
      <c r="M155" s="6"/>
    </row>
    <row r="156" spans="1:13" x14ac:dyDescent="0.25">
      <c r="A156" t="s">
        <v>34</v>
      </c>
      <c r="B156" s="6"/>
      <c r="C156" s="6"/>
      <c r="D156" s="6"/>
      <c r="E156" s="6">
        <v>1</v>
      </c>
      <c r="F156" s="6"/>
      <c r="G156" s="6"/>
      <c r="H156" s="107"/>
      <c r="I156" s="6"/>
      <c r="J156" s="6"/>
      <c r="K156" s="6"/>
      <c r="L156" s="6"/>
      <c r="M156" s="6"/>
    </row>
    <row r="157" spans="1:13" x14ac:dyDescent="0.25">
      <c r="A157" t="s">
        <v>14</v>
      </c>
      <c r="B157" s="6"/>
      <c r="C157" s="6"/>
      <c r="D157" s="6"/>
      <c r="E157" s="6">
        <v>2</v>
      </c>
      <c r="F157" s="6"/>
      <c r="G157" s="6"/>
      <c r="H157" s="6"/>
      <c r="I157" s="6"/>
      <c r="J157" s="6"/>
      <c r="K157" s="6"/>
      <c r="L157" s="6"/>
      <c r="M157" s="6"/>
    </row>
    <row r="158" spans="1:13" x14ac:dyDescent="0.25">
      <c r="A158" t="s">
        <v>15</v>
      </c>
      <c r="B158" s="6">
        <v>20</v>
      </c>
      <c r="C158" s="6"/>
      <c r="D158" s="6"/>
      <c r="E158" s="6">
        <v>7</v>
      </c>
      <c r="F158" s="6"/>
      <c r="G158" s="6"/>
      <c r="H158" s="6"/>
      <c r="I158" s="6"/>
      <c r="J158" s="6"/>
      <c r="K158" s="6"/>
      <c r="L158" s="6"/>
      <c r="M158" s="6"/>
    </row>
    <row r="159" spans="1:13" x14ac:dyDescent="0.25">
      <c r="A159" t="s">
        <v>210</v>
      </c>
      <c r="B159" s="6"/>
      <c r="C159" s="6"/>
      <c r="D159" s="6"/>
      <c r="E159" s="6">
        <v>1</v>
      </c>
      <c r="F159" s="6"/>
      <c r="G159" s="6"/>
      <c r="H159" s="6"/>
      <c r="I159" s="6"/>
      <c r="J159" s="6"/>
      <c r="K159" s="6"/>
      <c r="L159" s="6"/>
      <c r="M159" s="6"/>
    </row>
    <row r="160" spans="1:13" x14ac:dyDescent="0.25">
      <c r="A160" t="s">
        <v>16</v>
      </c>
      <c r="B160" s="6">
        <v>3</v>
      </c>
      <c r="C160" s="6"/>
      <c r="D160" s="6"/>
      <c r="E160" s="6"/>
      <c r="F160" s="6"/>
      <c r="G160" s="6"/>
      <c r="H160" s="6"/>
      <c r="I160" s="6"/>
      <c r="J160" s="6"/>
      <c r="K160" s="6"/>
      <c r="L160" s="6"/>
      <c r="M160" s="6"/>
    </row>
    <row r="161" spans="1:13" x14ac:dyDescent="0.25">
      <c r="A161" t="s">
        <v>223</v>
      </c>
      <c r="B161" s="6"/>
      <c r="C161" s="6"/>
      <c r="D161" s="6"/>
      <c r="E161" s="6">
        <v>3</v>
      </c>
      <c r="F161" s="6"/>
      <c r="G161" s="6"/>
      <c r="H161" s="6"/>
      <c r="I161" s="6"/>
      <c r="J161" s="6"/>
      <c r="K161" s="6"/>
      <c r="L161" s="6"/>
      <c r="M161" s="6"/>
    </row>
    <row r="162" spans="1:13" x14ac:dyDescent="0.25">
      <c r="A162" t="s">
        <v>25</v>
      </c>
      <c r="B162" s="6"/>
      <c r="C162" s="6"/>
      <c r="D162" s="6"/>
      <c r="E162" s="6">
        <v>4</v>
      </c>
      <c r="F162" s="6"/>
      <c r="G162" s="6"/>
      <c r="H162" s="6"/>
      <c r="I162" s="6"/>
      <c r="J162" s="6"/>
      <c r="K162" s="6"/>
      <c r="L162" s="6"/>
      <c r="M162" s="6"/>
    </row>
    <row r="163" spans="1:13" x14ac:dyDescent="0.25">
      <c r="A163" t="s">
        <v>17</v>
      </c>
      <c r="B163" s="6"/>
      <c r="C163" s="6"/>
      <c r="D163" s="6"/>
      <c r="E163" s="6">
        <v>5</v>
      </c>
      <c r="F163" s="6"/>
      <c r="G163" s="6"/>
      <c r="H163" s="6"/>
      <c r="I163" s="6"/>
      <c r="J163" s="6"/>
      <c r="K163" s="6"/>
      <c r="L163" s="6"/>
      <c r="M163" s="6"/>
    </row>
    <row r="164" spans="1:13" x14ac:dyDescent="0.25">
      <c r="A164" t="s">
        <v>29</v>
      </c>
      <c r="B164" s="6">
        <v>20</v>
      </c>
      <c r="C164" s="6"/>
      <c r="D164" s="6"/>
      <c r="E164" s="6"/>
      <c r="F164" s="6"/>
      <c r="G164" s="6"/>
      <c r="H164" s="6"/>
      <c r="I164" s="6"/>
      <c r="J164" s="6"/>
      <c r="K164" s="6"/>
      <c r="L164" s="6"/>
      <c r="M164" s="6"/>
    </row>
    <row r="165" spans="1:13" x14ac:dyDescent="0.25">
      <c r="A165" t="s">
        <v>18</v>
      </c>
      <c r="B165" s="6">
        <v>18</v>
      </c>
      <c r="C165" s="6"/>
      <c r="D165" s="6"/>
      <c r="E165" s="6">
        <v>15</v>
      </c>
      <c r="F165" s="6"/>
      <c r="G165" s="6"/>
      <c r="H165" s="6"/>
      <c r="I165" s="6"/>
      <c r="J165" s="6"/>
      <c r="K165" s="6"/>
      <c r="L165" s="6"/>
      <c r="M165" s="6"/>
    </row>
    <row r="166" spans="1:13" x14ac:dyDescent="0.25">
      <c r="A166" t="s">
        <v>91</v>
      </c>
      <c r="B166" s="6"/>
      <c r="C166" s="6"/>
      <c r="D166" s="6"/>
      <c r="E166" s="6">
        <v>1</v>
      </c>
      <c r="F166" s="6"/>
      <c r="G166" s="6"/>
      <c r="H166" s="6"/>
      <c r="I166" s="6"/>
      <c r="J166" s="6"/>
      <c r="K166" s="6"/>
      <c r="L166" s="6"/>
      <c r="M166" s="6"/>
    </row>
    <row r="167" spans="1:13" x14ac:dyDescent="0.25">
      <c r="A167" t="s">
        <v>320</v>
      </c>
      <c r="B167" s="6"/>
      <c r="C167" s="6"/>
      <c r="D167" s="6"/>
      <c r="E167" s="6">
        <v>3</v>
      </c>
      <c r="F167" s="6"/>
      <c r="G167" s="6"/>
      <c r="H167" s="6"/>
      <c r="I167" s="6"/>
      <c r="J167" s="6"/>
      <c r="K167" s="6"/>
      <c r="L167" s="6"/>
      <c r="M167" s="6"/>
    </row>
    <row r="168" spans="1:13" x14ac:dyDescent="0.25">
      <c r="A168" t="s">
        <v>19</v>
      </c>
      <c r="B168" s="6">
        <v>19</v>
      </c>
      <c r="C168" s="6"/>
      <c r="D168" s="6"/>
      <c r="E168" s="6">
        <v>34</v>
      </c>
      <c r="F168" s="6"/>
      <c r="G168" s="6"/>
      <c r="H168" s="6"/>
      <c r="I168" s="6"/>
      <c r="J168" s="6"/>
      <c r="K168" s="6"/>
      <c r="L168" s="6"/>
      <c r="M168" s="6"/>
    </row>
    <row r="169" spans="1:13" x14ac:dyDescent="0.25">
      <c r="A169" t="s">
        <v>40</v>
      </c>
      <c r="B169" s="6">
        <v>5</v>
      </c>
      <c r="C169" s="6"/>
      <c r="D169" s="6"/>
      <c r="E169" s="6">
        <v>1</v>
      </c>
      <c r="F169" s="6"/>
      <c r="G169" s="6"/>
      <c r="H169" s="6"/>
      <c r="I169" s="6"/>
      <c r="J169" s="6"/>
      <c r="K169" s="6"/>
      <c r="L169" s="6"/>
      <c r="M169" s="6"/>
    </row>
    <row r="170" spans="1:13" x14ac:dyDescent="0.25">
      <c r="A170" t="s">
        <v>41</v>
      </c>
      <c r="B170" s="6"/>
      <c r="C170" s="6"/>
      <c r="D170" s="6"/>
      <c r="E170" s="6">
        <v>6</v>
      </c>
      <c r="G170" s="6"/>
      <c r="H170" s="6"/>
      <c r="I170" s="6"/>
      <c r="J170" s="6"/>
      <c r="K170" s="6"/>
      <c r="L170" s="6"/>
      <c r="M170" s="6"/>
    </row>
    <row r="171" spans="1:13" x14ac:dyDescent="0.25">
      <c r="A171" t="s">
        <v>20</v>
      </c>
      <c r="B171" s="6">
        <v>18</v>
      </c>
      <c r="C171" s="6"/>
      <c r="D171" s="6"/>
      <c r="E171" s="6">
        <v>28</v>
      </c>
      <c r="G171" s="6"/>
      <c r="H171" s="6"/>
      <c r="I171" s="6"/>
      <c r="J171" s="6"/>
      <c r="K171" s="6"/>
      <c r="L171" s="6"/>
      <c r="M171" s="6"/>
    </row>
    <row r="172" spans="1:13" x14ac:dyDescent="0.25">
      <c r="A172" t="s">
        <v>21</v>
      </c>
      <c r="B172" s="6">
        <v>1</v>
      </c>
      <c r="C172" s="6"/>
      <c r="D172" s="6"/>
      <c r="E172" s="6">
        <v>1</v>
      </c>
      <c r="G172" s="6"/>
      <c r="H172" s="6"/>
      <c r="I172" s="6"/>
      <c r="J172" s="6"/>
      <c r="K172" s="6"/>
      <c r="L172" s="6"/>
      <c r="M172" s="6"/>
    </row>
    <row r="173" spans="1:13" x14ac:dyDescent="0.25">
      <c r="A173" t="s">
        <v>26</v>
      </c>
      <c r="B173" s="6">
        <v>35</v>
      </c>
      <c r="C173" s="6"/>
      <c r="D173" s="6"/>
      <c r="E173" s="6">
        <v>27</v>
      </c>
      <c r="G173" s="6"/>
      <c r="H173" s="6"/>
      <c r="I173" s="6"/>
      <c r="J173" s="6"/>
      <c r="K173" s="6"/>
      <c r="L173" s="6"/>
      <c r="M173" s="6"/>
    </row>
    <row r="174" spans="1:13" x14ac:dyDescent="0.25">
      <c r="A174" s="1" t="s">
        <v>30</v>
      </c>
      <c r="B174" s="6">
        <f>SUM(B155:B173)</f>
        <v>150</v>
      </c>
      <c r="C174" s="6"/>
      <c r="D174" s="6"/>
      <c r="E174" s="6">
        <f>SUM(E155:E173)</f>
        <v>142</v>
      </c>
      <c r="G174" s="6">
        <f>(B174+E174)/2</f>
        <v>146</v>
      </c>
      <c r="H174" s="6"/>
      <c r="I174" s="6"/>
      <c r="J174" s="6"/>
      <c r="K174" s="6"/>
      <c r="L174" s="6"/>
      <c r="M174" s="6"/>
    </row>
    <row r="175" spans="1:13" x14ac:dyDescent="0.25">
      <c r="A175" s="1" t="s">
        <v>35</v>
      </c>
      <c r="B175" s="6">
        <f>SUM(B174,B154)</f>
        <v>470</v>
      </c>
      <c r="C175" s="6"/>
      <c r="D175" s="6"/>
      <c r="E175" s="6">
        <f>SUM(E174,E154)</f>
        <v>364</v>
      </c>
      <c r="G175" s="6"/>
      <c r="H175" s="6"/>
      <c r="I175" s="6"/>
      <c r="J175" s="6"/>
      <c r="K175" s="6"/>
      <c r="L175" s="6"/>
      <c r="M175" s="6"/>
    </row>
    <row r="176" spans="1:13" x14ac:dyDescent="0.25">
      <c r="G176" s="6"/>
      <c r="H176" s="6"/>
      <c r="I176" s="6"/>
      <c r="J176" s="6"/>
      <c r="K176" s="6"/>
      <c r="L176" s="6"/>
      <c r="M176" s="6"/>
    </row>
    <row r="177" spans="1:13" x14ac:dyDescent="0.25">
      <c r="A177" s="6" t="s">
        <v>75</v>
      </c>
      <c r="B177" t="s">
        <v>321</v>
      </c>
      <c r="E177" t="s">
        <v>322</v>
      </c>
      <c r="G177" s="6"/>
      <c r="H177" s="6"/>
      <c r="I177" s="6"/>
      <c r="J177" s="6"/>
      <c r="K177" s="6"/>
      <c r="L177" s="6"/>
      <c r="M177" s="6"/>
    </row>
    <row r="178" spans="1:13" x14ac:dyDescent="0.25">
      <c r="G178" s="6"/>
      <c r="H178" s="6"/>
      <c r="I178" s="6"/>
      <c r="J178" s="6"/>
      <c r="K178" s="6"/>
      <c r="L178" s="6"/>
      <c r="M178" s="6"/>
    </row>
    <row r="179" spans="1:13" x14ac:dyDescent="0.25">
      <c r="A179" s="1" t="s">
        <v>137</v>
      </c>
      <c r="B179" s="1" t="s">
        <v>323</v>
      </c>
      <c r="G179" s="6"/>
      <c r="H179" s="6"/>
      <c r="I179" s="6"/>
      <c r="J179" s="6"/>
      <c r="K179" s="6"/>
      <c r="L179" s="6"/>
      <c r="M179" s="6"/>
    </row>
    <row r="180" spans="1:13" x14ac:dyDescent="0.25">
      <c r="G180" s="6"/>
      <c r="H180" s="6"/>
      <c r="I180" s="6"/>
      <c r="J180" s="6"/>
      <c r="K180" s="6"/>
      <c r="L180" s="6"/>
      <c r="M180" s="6"/>
    </row>
    <row r="181" spans="1:13" x14ac:dyDescent="0.25">
      <c r="A181" t="s">
        <v>2</v>
      </c>
      <c r="B181" s="108" t="s">
        <v>324</v>
      </c>
      <c r="G181" s="6"/>
      <c r="H181" s="6"/>
      <c r="I181" s="6"/>
      <c r="J181" s="6"/>
      <c r="K181" s="6"/>
      <c r="L181" s="6"/>
      <c r="M181" s="6"/>
    </row>
    <row r="182" spans="1:13" x14ac:dyDescent="0.25">
      <c r="A182" t="s">
        <v>3</v>
      </c>
      <c r="B182" t="s">
        <v>325</v>
      </c>
      <c r="G182" s="6"/>
      <c r="H182" s="6"/>
      <c r="I182" s="6"/>
      <c r="J182" s="6"/>
      <c r="K182" s="6"/>
      <c r="L182" s="6"/>
      <c r="M182" s="6"/>
    </row>
    <row r="183" spans="1:13" x14ac:dyDescent="0.25">
      <c r="A183" t="s">
        <v>4</v>
      </c>
      <c r="B183">
        <v>12.5</v>
      </c>
      <c r="G183" s="6"/>
      <c r="H183" s="6"/>
      <c r="I183" s="6"/>
      <c r="J183" s="6"/>
      <c r="K183" s="6"/>
      <c r="L183" s="6"/>
      <c r="M183" s="6"/>
    </row>
    <row r="184" spans="1:13" x14ac:dyDescent="0.25">
      <c r="A184" t="s">
        <v>73</v>
      </c>
      <c r="B184">
        <v>4</v>
      </c>
      <c r="G184" s="6"/>
      <c r="H184" s="6"/>
      <c r="I184" s="6"/>
      <c r="J184" s="6"/>
      <c r="K184" s="6"/>
      <c r="L184" s="6"/>
      <c r="M184" s="6"/>
    </row>
    <row r="185" spans="1:13" x14ac:dyDescent="0.25">
      <c r="G185" s="6"/>
      <c r="H185" s="6"/>
      <c r="I185" s="6"/>
      <c r="J185" s="6"/>
      <c r="K185" s="6"/>
      <c r="L185" s="6"/>
      <c r="M185" s="6"/>
    </row>
    <row r="186" spans="1:13" x14ac:dyDescent="0.25">
      <c r="A186" s="1" t="s">
        <v>5</v>
      </c>
      <c r="G186" s="6"/>
      <c r="H186" s="6"/>
      <c r="I186" s="6"/>
      <c r="J186" s="6"/>
      <c r="K186" s="6"/>
      <c r="L186" s="6"/>
      <c r="M186" s="6"/>
    </row>
    <row r="187" spans="1:13" x14ac:dyDescent="0.25">
      <c r="A187" t="s">
        <v>6</v>
      </c>
      <c r="B187" s="6">
        <v>31</v>
      </c>
      <c r="G187" s="6"/>
      <c r="H187" s="6"/>
      <c r="I187" s="6"/>
      <c r="J187" s="6"/>
      <c r="K187" s="6"/>
      <c r="L187" s="6"/>
      <c r="M187" s="6"/>
    </row>
    <row r="188" spans="1:13" x14ac:dyDescent="0.25">
      <c r="A188" t="s">
        <v>7</v>
      </c>
      <c r="B188" s="6">
        <v>83</v>
      </c>
      <c r="G188" s="6"/>
      <c r="H188" s="6"/>
      <c r="I188" s="6"/>
      <c r="J188" s="6"/>
      <c r="K188" s="6"/>
      <c r="L188" s="6"/>
      <c r="M188" s="6"/>
    </row>
    <row r="189" spans="1:13" x14ac:dyDescent="0.25">
      <c r="A189" t="s">
        <v>22</v>
      </c>
      <c r="B189" s="6">
        <v>94</v>
      </c>
      <c r="G189" s="6"/>
      <c r="H189" s="6"/>
      <c r="I189" s="6"/>
      <c r="J189" s="6"/>
      <c r="K189" s="6"/>
      <c r="L189" s="6"/>
      <c r="M189" s="6"/>
    </row>
    <row r="190" spans="1:13" x14ac:dyDescent="0.25">
      <c r="A190" t="s">
        <v>44</v>
      </c>
      <c r="B190" s="6">
        <v>4</v>
      </c>
      <c r="G190" s="6"/>
      <c r="H190" s="6"/>
      <c r="I190" s="6"/>
      <c r="J190" s="6"/>
      <c r="K190" s="6"/>
      <c r="L190" s="6"/>
      <c r="M190" s="6"/>
    </row>
    <row r="191" spans="1:13" x14ac:dyDescent="0.25">
      <c r="A191" t="s">
        <v>37</v>
      </c>
      <c r="B191" s="6">
        <v>5</v>
      </c>
      <c r="G191" s="6"/>
      <c r="H191" s="6"/>
      <c r="I191" s="6"/>
      <c r="J191" s="6"/>
      <c r="K191" s="6"/>
      <c r="L191" s="6"/>
      <c r="M191" s="6"/>
    </row>
    <row r="192" spans="1:13" x14ac:dyDescent="0.25">
      <c r="A192" t="s">
        <v>9</v>
      </c>
      <c r="B192" s="6">
        <v>53</v>
      </c>
      <c r="G192" s="6"/>
      <c r="H192" s="6"/>
      <c r="I192" s="6"/>
      <c r="J192" s="6"/>
      <c r="K192" s="6"/>
      <c r="L192" s="6"/>
      <c r="M192" s="6"/>
    </row>
    <row r="193" spans="1:13" x14ac:dyDescent="0.25">
      <c r="A193" t="s">
        <v>33</v>
      </c>
      <c r="B193" s="6">
        <v>19</v>
      </c>
      <c r="G193" s="6"/>
      <c r="H193" s="6"/>
      <c r="I193" s="6"/>
      <c r="J193" s="6"/>
      <c r="K193" s="6"/>
      <c r="L193" s="6"/>
      <c r="M193" s="6"/>
    </row>
    <row r="194" spans="1:13" x14ac:dyDescent="0.25">
      <c r="A194" t="s">
        <v>10</v>
      </c>
      <c r="B194" s="6">
        <v>6</v>
      </c>
      <c r="G194" s="6"/>
      <c r="H194" s="6"/>
      <c r="I194" s="6"/>
      <c r="J194" s="6"/>
      <c r="K194" s="6"/>
      <c r="L194" s="6"/>
      <c r="M194" s="6"/>
    </row>
    <row r="195" spans="1:13" x14ac:dyDescent="0.25">
      <c r="A195" t="s">
        <v>36</v>
      </c>
      <c r="B195" s="6">
        <v>453</v>
      </c>
      <c r="C195" s="6"/>
      <c r="D195" s="6"/>
      <c r="E195" s="6"/>
      <c r="F195" s="6"/>
      <c r="G195" s="6"/>
      <c r="H195" s="6"/>
      <c r="I195" s="6"/>
      <c r="J195" s="6"/>
      <c r="K195" s="6"/>
      <c r="L195" s="6"/>
      <c r="M195" s="6"/>
    </row>
    <row r="196" spans="1:13" x14ac:dyDescent="0.25">
      <c r="A196" t="s">
        <v>11</v>
      </c>
      <c r="B196" s="6">
        <v>4</v>
      </c>
      <c r="C196" s="6"/>
      <c r="D196" s="6"/>
      <c r="E196" s="6"/>
      <c r="F196" s="6"/>
      <c r="G196" s="6"/>
      <c r="H196" s="6"/>
      <c r="I196" s="6"/>
      <c r="J196" s="6"/>
      <c r="K196" s="6"/>
      <c r="L196" s="6"/>
      <c r="M196" s="6"/>
    </row>
    <row r="197" spans="1:13" x14ac:dyDescent="0.25">
      <c r="A197" t="s">
        <v>12</v>
      </c>
      <c r="B197" s="6">
        <v>13</v>
      </c>
      <c r="C197" s="6"/>
      <c r="D197" s="6"/>
      <c r="E197" s="6"/>
      <c r="F197" s="6"/>
      <c r="G197" s="6"/>
      <c r="H197" s="6"/>
      <c r="I197" s="6"/>
      <c r="J197" s="6"/>
      <c r="K197" s="6"/>
      <c r="L197" s="6"/>
      <c r="M197" s="6"/>
    </row>
    <row r="198" spans="1:13" x14ac:dyDescent="0.25">
      <c r="A198" s="1" t="s">
        <v>30</v>
      </c>
      <c r="B198" s="6">
        <f>SUM(B187:B197)</f>
        <v>765</v>
      </c>
      <c r="C198" s="6"/>
      <c r="D198" s="6"/>
      <c r="E198" s="6"/>
      <c r="F198" s="6"/>
      <c r="G198" s="6"/>
      <c r="H198" s="6"/>
      <c r="I198" s="6"/>
      <c r="J198" s="6"/>
      <c r="K198" s="6"/>
      <c r="L198" s="6"/>
      <c r="M198" s="6"/>
    </row>
    <row r="199" spans="1:13" x14ac:dyDescent="0.25">
      <c r="A199" t="s">
        <v>34</v>
      </c>
      <c r="B199" s="6">
        <v>11</v>
      </c>
      <c r="C199" s="6"/>
      <c r="D199" s="6"/>
      <c r="E199" s="6"/>
      <c r="F199" s="6"/>
      <c r="G199" s="6"/>
      <c r="H199" s="6"/>
      <c r="I199" s="6"/>
      <c r="J199" s="6"/>
      <c r="K199" s="6"/>
      <c r="L199" s="6"/>
      <c r="M199" s="6"/>
    </row>
    <row r="200" spans="1:13" x14ac:dyDescent="0.25">
      <c r="A200" t="s">
        <v>14</v>
      </c>
      <c r="B200" s="6">
        <v>1</v>
      </c>
      <c r="C200" s="6"/>
      <c r="D200" s="6"/>
      <c r="E200" s="6"/>
      <c r="F200" s="6"/>
      <c r="G200" s="6"/>
      <c r="H200" s="6"/>
      <c r="I200" s="6"/>
      <c r="J200" s="6"/>
      <c r="K200" s="6"/>
      <c r="L200" s="6"/>
      <c r="M200" s="6"/>
    </row>
    <row r="201" spans="1:13" x14ac:dyDescent="0.25">
      <c r="A201" t="s">
        <v>15</v>
      </c>
      <c r="B201" s="6">
        <v>12</v>
      </c>
      <c r="C201" s="6"/>
      <c r="D201" s="6"/>
      <c r="E201" s="6"/>
      <c r="F201" s="6"/>
      <c r="G201" s="6"/>
      <c r="H201" s="6"/>
      <c r="I201" s="6"/>
      <c r="J201" s="6"/>
      <c r="K201" s="6"/>
      <c r="L201" s="6"/>
      <c r="M201" s="6"/>
    </row>
    <row r="202" spans="1:13" x14ac:dyDescent="0.25">
      <c r="A202" t="s">
        <v>223</v>
      </c>
      <c r="B202" s="6">
        <v>1</v>
      </c>
      <c r="C202" s="6"/>
      <c r="D202" s="6"/>
      <c r="E202" s="6"/>
      <c r="F202" s="6"/>
      <c r="G202" s="6"/>
      <c r="H202" s="6"/>
      <c r="I202" s="6"/>
      <c r="J202" s="6"/>
      <c r="K202" s="6"/>
      <c r="L202" s="6"/>
      <c r="M202" s="6"/>
    </row>
    <row r="203" spans="1:13" x14ac:dyDescent="0.25">
      <c r="A203" t="s">
        <v>18</v>
      </c>
      <c r="B203" s="6">
        <v>9</v>
      </c>
      <c r="C203" s="6"/>
      <c r="D203" s="6"/>
      <c r="E203" s="6"/>
      <c r="F203" s="6"/>
      <c r="G203" s="6"/>
      <c r="H203" s="6"/>
      <c r="I203" s="6"/>
      <c r="J203" s="6"/>
      <c r="K203" s="6"/>
      <c r="L203" s="6"/>
      <c r="M203" s="6"/>
    </row>
    <row r="204" spans="1:13" x14ac:dyDescent="0.25">
      <c r="A204" t="s">
        <v>19</v>
      </c>
      <c r="B204" s="6">
        <v>6</v>
      </c>
      <c r="C204" s="6"/>
      <c r="D204" s="6"/>
      <c r="E204" s="6"/>
      <c r="F204" s="6"/>
      <c r="G204" s="6"/>
      <c r="H204" s="6"/>
      <c r="I204" s="6"/>
      <c r="J204" s="6"/>
      <c r="K204" s="6"/>
      <c r="L204" s="6"/>
      <c r="M204" s="6"/>
    </row>
    <row r="205" spans="1:13" x14ac:dyDescent="0.25">
      <c r="A205" t="s">
        <v>20</v>
      </c>
      <c r="B205" s="6">
        <v>19</v>
      </c>
      <c r="C205" s="6"/>
      <c r="D205" s="6"/>
      <c r="E205" s="6"/>
      <c r="F205" s="6"/>
      <c r="G205" s="6"/>
      <c r="H205" s="6"/>
      <c r="I205" s="6"/>
      <c r="J205" s="6"/>
      <c r="K205" s="6"/>
      <c r="L205" s="6"/>
      <c r="M205" s="6"/>
    </row>
    <row r="206" spans="1:13" x14ac:dyDescent="0.25">
      <c r="A206" t="s">
        <v>21</v>
      </c>
      <c r="B206" s="6">
        <v>1</v>
      </c>
      <c r="C206" s="6"/>
      <c r="D206" s="6"/>
      <c r="E206" s="6"/>
      <c r="F206" s="6"/>
      <c r="G206" s="6"/>
      <c r="H206" s="6"/>
      <c r="I206" s="6"/>
      <c r="J206" s="6"/>
      <c r="K206" s="6"/>
      <c r="L206" s="6"/>
      <c r="M206" s="6"/>
    </row>
    <row r="207" spans="1:13" x14ac:dyDescent="0.25">
      <c r="A207" t="s">
        <v>26</v>
      </c>
      <c r="B207" s="6">
        <v>7</v>
      </c>
      <c r="C207" s="6"/>
      <c r="D207" s="6"/>
      <c r="E207" s="6"/>
      <c r="F207" s="6"/>
      <c r="G207" s="6"/>
      <c r="H207" s="6"/>
      <c r="I207" s="6"/>
      <c r="J207" s="6"/>
      <c r="K207" s="6"/>
      <c r="L207" s="6"/>
      <c r="M207" s="6"/>
    </row>
    <row r="208" spans="1:13" x14ac:dyDescent="0.25">
      <c r="A208" s="1" t="s">
        <v>30</v>
      </c>
      <c r="B208" s="6">
        <f>SUM(B199:B207)</f>
        <v>67</v>
      </c>
      <c r="C208" s="6"/>
      <c r="D208" s="6"/>
      <c r="E208" s="6"/>
      <c r="F208" s="6"/>
      <c r="G208" s="6"/>
      <c r="H208" s="6"/>
      <c r="I208" s="6"/>
      <c r="J208" s="6"/>
      <c r="K208" s="6"/>
      <c r="L208" s="6"/>
      <c r="M208" s="6"/>
    </row>
    <row r="209" spans="1:13" x14ac:dyDescent="0.25">
      <c r="A209" s="1" t="s">
        <v>35</v>
      </c>
      <c r="B209" s="6">
        <f>SUM(B208,B198)</f>
        <v>832</v>
      </c>
      <c r="C209" s="6"/>
      <c r="D209" s="6"/>
      <c r="E209" s="6"/>
      <c r="F209" s="6"/>
      <c r="G209" s="6"/>
      <c r="H209" s="6"/>
      <c r="I209" s="6"/>
      <c r="J209" s="6"/>
      <c r="K209" s="6"/>
      <c r="L209" s="6"/>
      <c r="M209" s="6"/>
    </row>
    <row r="210" spans="1:13" x14ac:dyDescent="0.25">
      <c r="B210" s="6"/>
      <c r="C210" s="6"/>
      <c r="D210" s="6"/>
      <c r="E210" s="6"/>
      <c r="F210" s="6"/>
      <c r="G210" s="6"/>
      <c r="H210" s="6"/>
      <c r="I210" s="6"/>
      <c r="J210" s="6"/>
      <c r="K210" s="6"/>
      <c r="L210" s="6"/>
      <c r="M210" s="6"/>
    </row>
    <row r="211" spans="1:13" x14ac:dyDescent="0.25">
      <c r="A211" s="6" t="s">
        <v>75</v>
      </c>
      <c r="B211" s="6" t="s">
        <v>326</v>
      </c>
      <c r="C211" s="6"/>
      <c r="D211" s="6"/>
      <c r="E211" s="6"/>
      <c r="F211" s="6"/>
      <c r="G211" s="6"/>
      <c r="H211" s="6"/>
      <c r="I211" s="6"/>
      <c r="J211" s="6"/>
      <c r="K211" s="6"/>
      <c r="L211" s="6"/>
      <c r="M211" s="6"/>
    </row>
    <row r="212" spans="1:13" x14ac:dyDescent="0.25">
      <c r="B212" s="6"/>
      <c r="C212" s="6"/>
      <c r="D212" s="6"/>
      <c r="E212" s="6"/>
      <c r="F212" s="6"/>
      <c r="G212" s="6"/>
      <c r="H212" s="6"/>
      <c r="I212" s="6"/>
      <c r="J212" s="6"/>
      <c r="K212" s="6"/>
      <c r="L212" s="6"/>
      <c r="M212" s="6"/>
    </row>
    <row r="213" spans="1:13" x14ac:dyDescent="0.25">
      <c r="A213" s="1" t="s">
        <v>45</v>
      </c>
      <c r="B213" s="16" t="s">
        <v>55</v>
      </c>
      <c r="C213" s="6"/>
      <c r="D213" s="6"/>
      <c r="E213" s="6"/>
      <c r="F213" s="6"/>
      <c r="G213" s="6"/>
      <c r="H213" s="6"/>
      <c r="I213" s="6"/>
      <c r="J213" s="6"/>
      <c r="K213" s="6"/>
      <c r="L213" s="6"/>
      <c r="M213" s="6"/>
    </row>
    <row r="214" spans="1:13" x14ac:dyDescent="0.25">
      <c r="B214" s="6"/>
      <c r="C214" s="6"/>
      <c r="D214" s="6"/>
      <c r="E214" s="6"/>
      <c r="F214" s="6"/>
      <c r="G214" s="6"/>
      <c r="H214" s="6"/>
      <c r="I214" s="6"/>
      <c r="J214" s="6"/>
      <c r="K214" s="6"/>
      <c r="L214" s="6"/>
      <c r="M214" s="6"/>
    </row>
    <row r="215" spans="1:13" x14ac:dyDescent="0.25">
      <c r="A215" t="s">
        <v>2</v>
      </c>
      <c r="B215" s="9" t="s">
        <v>327</v>
      </c>
      <c r="C215" s="6"/>
      <c r="D215" s="6"/>
      <c r="E215" s="6"/>
      <c r="F215" s="6"/>
      <c r="G215" s="6"/>
      <c r="H215" s="6"/>
      <c r="I215" s="6"/>
      <c r="J215" s="6"/>
      <c r="K215" s="6"/>
      <c r="L215" s="6"/>
      <c r="M215" s="6"/>
    </row>
    <row r="216" spans="1:13" x14ac:dyDescent="0.25">
      <c r="A216" t="s">
        <v>3</v>
      </c>
      <c r="B216" s="7" t="s">
        <v>289</v>
      </c>
      <c r="C216" s="6"/>
      <c r="D216" s="6"/>
      <c r="E216" s="6"/>
      <c r="F216" s="6"/>
      <c r="G216" s="6"/>
      <c r="H216" s="6"/>
      <c r="I216" s="6"/>
      <c r="J216" s="6"/>
      <c r="K216" s="6"/>
      <c r="L216" s="6"/>
      <c r="M216" s="6"/>
    </row>
    <row r="217" spans="1:13" x14ac:dyDescent="0.25">
      <c r="A217" t="s">
        <v>4</v>
      </c>
      <c r="B217" s="6">
        <v>4</v>
      </c>
      <c r="C217" s="6"/>
      <c r="D217" s="6"/>
      <c r="E217" s="6"/>
      <c r="F217" s="6"/>
      <c r="G217" s="6"/>
      <c r="H217" s="6"/>
      <c r="I217" s="6"/>
      <c r="J217" s="6"/>
      <c r="K217" s="6"/>
      <c r="L217" s="6"/>
      <c r="M217" s="6"/>
    </row>
    <row r="218" spans="1:13" x14ac:dyDescent="0.25">
      <c r="A218" t="s">
        <v>73</v>
      </c>
      <c r="B218" s="6">
        <v>1</v>
      </c>
      <c r="C218" s="6"/>
      <c r="D218" s="6"/>
      <c r="E218" s="6"/>
      <c r="F218" s="6"/>
      <c r="G218" s="6"/>
      <c r="H218" s="6"/>
      <c r="I218" s="6"/>
      <c r="J218" s="6"/>
      <c r="K218" s="6"/>
      <c r="L218" s="6"/>
      <c r="M218" s="6"/>
    </row>
    <row r="219" spans="1:13" x14ac:dyDescent="0.25">
      <c r="B219" s="6"/>
      <c r="C219" s="6"/>
      <c r="D219" s="6"/>
      <c r="E219" s="6"/>
      <c r="F219" s="6"/>
      <c r="G219" s="6"/>
      <c r="H219" s="6"/>
      <c r="I219" s="6"/>
      <c r="J219" s="6"/>
      <c r="K219" s="6"/>
      <c r="L219" s="6"/>
      <c r="M219" s="6"/>
    </row>
    <row r="220" spans="1:13" x14ac:dyDescent="0.25">
      <c r="A220" s="1" t="s">
        <v>5</v>
      </c>
      <c r="B220" s="6"/>
      <c r="C220" s="6"/>
      <c r="D220" s="6"/>
      <c r="E220" s="6"/>
      <c r="F220" s="6"/>
      <c r="G220" s="6"/>
      <c r="H220" s="6"/>
      <c r="I220" s="6"/>
      <c r="J220" s="6"/>
      <c r="K220" s="6"/>
      <c r="L220" s="6"/>
      <c r="M220" s="6"/>
    </row>
    <row r="221" spans="1:13" x14ac:dyDescent="0.25">
      <c r="A221" t="s">
        <v>6</v>
      </c>
      <c r="B221" s="6">
        <v>4</v>
      </c>
      <c r="C221" s="6"/>
      <c r="D221" s="6"/>
      <c r="E221" s="6"/>
      <c r="F221" s="6"/>
      <c r="G221" s="6"/>
      <c r="H221" s="6"/>
      <c r="I221" s="6"/>
      <c r="J221" s="6"/>
      <c r="K221" s="6"/>
      <c r="L221" s="6"/>
      <c r="M221" s="6"/>
    </row>
    <row r="222" spans="1:13" x14ac:dyDescent="0.25">
      <c r="A222" s="12" t="s">
        <v>46</v>
      </c>
      <c r="B222" s="6">
        <v>7</v>
      </c>
      <c r="C222" s="6"/>
      <c r="E222" s="6"/>
      <c r="F222" s="6"/>
      <c r="G222" s="6"/>
      <c r="H222" s="6"/>
      <c r="I222" s="6"/>
      <c r="J222" s="6"/>
      <c r="K222" s="6"/>
      <c r="L222" s="6"/>
      <c r="M222" s="6"/>
    </row>
    <row r="223" spans="1:13" x14ac:dyDescent="0.25">
      <c r="A223" s="12" t="s">
        <v>7</v>
      </c>
      <c r="B223" s="6">
        <v>2</v>
      </c>
      <c r="C223" s="6"/>
      <c r="D223" s="6"/>
      <c r="E223" s="6"/>
      <c r="F223" s="6"/>
      <c r="G223" s="6"/>
      <c r="H223" s="6"/>
      <c r="I223" s="6"/>
      <c r="J223" s="6"/>
      <c r="K223" s="6"/>
      <c r="L223" s="6"/>
      <c r="M223" s="6"/>
    </row>
    <row r="224" spans="1:13" x14ac:dyDescent="0.25">
      <c r="A224" s="6" t="s">
        <v>22</v>
      </c>
      <c r="B224" s="6">
        <v>54</v>
      </c>
      <c r="C224" s="6"/>
      <c r="E224" s="6"/>
      <c r="F224" s="6"/>
      <c r="G224" s="6"/>
      <c r="H224" s="6"/>
      <c r="I224" s="6"/>
      <c r="J224" s="6"/>
      <c r="K224" s="6"/>
      <c r="L224" s="6"/>
      <c r="M224" s="6"/>
    </row>
    <row r="225" spans="1:13" x14ac:dyDescent="0.25">
      <c r="A225" s="6" t="s">
        <v>8</v>
      </c>
      <c r="B225" s="6">
        <v>7</v>
      </c>
      <c r="C225" s="6"/>
      <c r="D225" s="6"/>
      <c r="E225" s="6"/>
      <c r="F225" s="6"/>
      <c r="G225" s="6"/>
      <c r="H225" s="6"/>
      <c r="I225" s="6"/>
      <c r="J225" s="6"/>
      <c r="K225" s="6"/>
      <c r="L225" s="6"/>
      <c r="M225" s="6"/>
    </row>
    <row r="226" spans="1:13" x14ac:dyDescent="0.25">
      <c r="A226" s="6" t="s">
        <v>39</v>
      </c>
      <c r="B226" s="6">
        <v>18</v>
      </c>
      <c r="C226" s="6"/>
      <c r="E226" s="6"/>
      <c r="F226" s="6"/>
      <c r="G226" s="6"/>
      <c r="H226" s="6"/>
      <c r="I226" s="6"/>
      <c r="J226" s="6"/>
      <c r="K226" s="6"/>
      <c r="L226" s="6"/>
      <c r="M226" s="6"/>
    </row>
    <row r="227" spans="1:13" x14ac:dyDescent="0.25">
      <c r="A227" s="6" t="s">
        <v>37</v>
      </c>
      <c r="B227" s="6">
        <v>50</v>
      </c>
      <c r="C227" s="6"/>
      <c r="D227" s="6"/>
      <c r="E227" s="6"/>
      <c r="F227" s="6"/>
      <c r="G227" s="6"/>
      <c r="H227" s="6"/>
      <c r="I227" s="6"/>
      <c r="J227" s="6"/>
      <c r="K227" s="6"/>
      <c r="L227" s="6"/>
      <c r="M227" s="6"/>
    </row>
    <row r="228" spans="1:13" x14ac:dyDescent="0.25">
      <c r="A228" s="6" t="s">
        <v>33</v>
      </c>
      <c r="B228" s="6">
        <v>6</v>
      </c>
      <c r="C228" s="6"/>
      <c r="E228" s="6"/>
      <c r="F228" s="6"/>
      <c r="G228" s="6"/>
      <c r="H228" s="6"/>
      <c r="I228" s="6"/>
      <c r="J228" s="6"/>
      <c r="K228" s="6"/>
      <c r="L228" s="6"/>
      <c r="M228" s="6"/>
    </row>
    <row r="229" spans="1:13" x14ac:dyDescent="0.25">
      <c r="A229" s="6" t="s">
        <v>12</v>
      </c>
      <c r="B229" s="6">
        <v>14</v>
      </c>
      <c r="C229" s="6">
        <f>SUM(B221:B229)</f>
        <v>162</v>
      </c>
      <c r="D229" s="6"/>
      <c r="E229" s="6"/>
      <c r="F229" s="6"/>
      <c r="G229" s="6"/>
      <c r="H229" s="6"/>
      <c r="I229" s="6"/>
      <c r="J229" s="6"/>
      <c r="K229" s="6"/>
      <c r="L229" s="6"/>
      <c r="M229" s="6"/>
    </row>
    <row r="230" spans="1:13" x14ac:dyDescent="0.25">
      <c r="A230" s="6" t="s">
        <v>34</v>
      </c>
      <c r="B230" s="6">
        <v>5</v>
      </c>
      <c r="C230" s="6"/>
      <c r="E230" s="6"/>
      <c r="F230" s="6"/>
      <c r="G230" s="6"/>
      <c r="H230" s="6"/>
      <c r="I230" s="6"/>
      <c r="J230" s="6"/>
      <c r="K230" s="6"/>
      <c r="L230" s="6"/>
      <c r="M230" s="6"/>
    </row>
    <row r="231" spans="1:13" x14ac:dyDescent="0.25">
      <c r="A231" s="6" t="s">
        <v>255</v>
      </c>
      <c r="B231" s="6">
        <v>1000</v>
      </c>
      <c r="C231" s="6"/>
      <c r="D231" s="6"/>
      <c r="E231" s="6"/>
      <c r="F231" s="6"/>
      <c r="H231" s="6"/>
      <c r="I231" s="6"/>
      <c r="J231" s="6"/>
      <c r="K231" s="6"/>
      <c r="L231" s="6"/>
      <c r="M231" s="6"/>
    </row>
    <row r="232" spans="1:13" x14ac:dyDescent="0.25">
      <c r="A232" s="6" t="s">
        <v>14</v>
      </c>
      <c r="B232" s="6">
        <v>12</v>
      </c>
      <c r="C232" s="6"/>
      <c r="E232" s="6"/>
      <c r="F232" s="6"/>
      <c r="G232" s="6"/>
      <c r="H232" s="6"/>
      <c r="I232" s="6"/>
      <c r="J232" s="6"/>
      <c r="K232" s="6"/>
      <c r="L232" s="6"/>
      <c r="M232" s="6"/>
    </row>
    <row r="233" spans="1:13" x14ac:dyDescent="0.25">
      <c r="A233" s="6" t="s">
        <v>24</v>
      </c>
      <c r="B233" s="7" t="s">
        <v>184</v>
      </c>
      <c r="C233" s="6"/>
      <c r="D233" s="6"/>
      <c r="E233" s="6"/>
      <c r="F233" s="6"/>
      <c r="H233" s="6"/>
      <c r="I233" s="6"/>
      <c r="J233" s="6"/>
      <c r="K233" s="6"/>
      <c r="L233" s="6"/>
      <c r="M233" s="6"/>
    </row>
    <row r="234" spans="1:13" x14ac:dyDescent="0.25">
      <c r="A234" s="6" t="s">
        <v>25</v>
      </c>
      <c r="B234" s="7" t="s">
        <v>184</v>
      </c>
      <c r="C234" s="6"/>
      <c r="D234" s="6"/>
      <c r="E234" s="6"/>
      <c r="F234" s="6"/>
      <c r="G234" s="6"/>
      <c r="H234" s="6"/>
      <c r="I234" s="6"/>
      <c r="J234" s="6"/>
      <c r="K234" s="6"/>
      <c r="L234" s="6"/>
      <c r="M234" s="6"/>
    </row>
    <row r="235" spans="1:13" x14ac:dyDescent="0.25">
      <c r="A235" s="6" t="s">
        <v>17</v>
      </c>
      <c r="B235" s="7" t="s">
        <v>184</v>
      </c>
      <c r="C235" s="6"/>
      <c r="D235" s="6"/>
      <c r="E235" s="6"/>
      <c r="F235" s="6"/>
      <c r="H235" s="6"/>
      <c r="I235" s="6"/>
      <c r="J235" s="6"/>
      <c r="K235" s="6"/>
      <c r="L235" s="6"/>
      <c r="M235" s="6"/>
    </row>
    <row r="236" spans="1:13" x14ac:dyDescent="0.25">
      <c r="A236" s="6" t="s">
        <v>18</v>
      </c>
      <c r="B236" s="6">
        <v>3</v>
      </c>
      <c r="C236" s="6"/>
      <c r="D236" s="6"/>
      <c r="E236" s="6"/>
      <c r="F236" s="6"/>
      <c r="G236" s="6"/>
      <c r="H236" s="6"/>
      <c r="I236" s="6"/>
      <c r="J236" s="6"/>
      <c r="K236" s="6"/>
      <c r="L236" s="6"/>
      <c r="M236" s="6"/>
    </row>
    <row r="237" spans="1:13" x14ac:dyDescent="0.25">
      <c r="A237" s="6" t="s">
        <v>19</v>
      </c>
      <c r="B237" s="6">
        <v>11</v>
      </c>
      <c r="C237" s="6"/>
      <c r="D237" s="6"/>
      <c r="E237" s="6"/>
      <c r="F237" s="6"/>
      <c r="H237" s="6"/>
      <c r="I237" s="6"/>
      <c r="J237" s="6"/>
      <c r="K237" s="6"/>
      <c r="L237" s="6"/>
      <c r="M237" s="6"/>
    </row>
    <row r="238" spans="1:13" x14ac:dyDescent="0.25">
      <c r="A238" s="6" t="s">
        <v>20</v>
      </c>
      <c r="B238" s="6">
        <v>5</v>
      </c>
      <c r="C238" s="6"/>
      <c r="D238" s="6"/>
      <c r="E238" s="6"/>
      <c r="F238" s="6"/>
      <c r="G238" s="6"/>
      <c r="H238" s="6"/>
      <c r="I238" s="6"/>
      <c r="J238" s="6"/>
      <c r="K238" s="6"/>
      <c r="L238" s="6"/>
      <c r="M238" s="6"/>
    </row>
    <row r="239" spans="1:13" x14ac:dyDescent="0.25">
      <c r="A239" s="6" t="s">
        <v>26</v>
      </c>
      <c r="B239" s="7" t="s">
        <v>184</v>
      </c>
      <c r="C239" s="6"/>
      <c r="E239" s="6"/>
      <c r="F239" s="6"/>
      <c r="H239" s="6"/>
      <c r="I239" s="6"/>
      <c r="J239" s="6"/>
      <c r="K239" s="6"/>
      <c r="L239" s="6"/>
      <c r="M239" s="6"/>
    </row>
    <row r="240" spans="1:13" x14ac:dyDescent="0.25">
      <c r="A240" s="6" t="s">
        <v>124</v>
      </c>
      <c r="B240" s="6">
        <v>1</v>
      </c>
      <c r="C240" s="6">
        <f>SUM(B230:B240)</f>
        <v>1037</v>
      </c>
      <c r="D240" s="6"/>
      <c r="E240" s="6"/>
      <c r="F240" s="6"/>
      <c r="G240" s="6"/>
      <c r="H240" s="6"/>
      <c r="I240" s="6"/>
      <c r="J240" s="6"/>
      <c r="K240" s="6"/>
      <c r="L240" s="6"/>
      <c r="M240" s="6"/>
    </row>
    <row r="241" spans="1:13" x14ac:dyDescent="0.25">
      <c r="B241" s="6"/>
      <c r="C241" s="6"/>
      <c r="E241" s="6"/>
      <c r="F241" s="6"/>
      <c r="H241" s="6"/>
      <c r="I241" s="6"/>
      <c r="J241" s="6"/>
      <c r="K241" s="6"/>
      <c r="L241" s="6"/>
      <c r="M241" s="6"/>
    </row>
    <row r="242" spans="1:13" x14ac:dyDescent="0.25">
      <c r="A242" s="6" t="s">
        <v>75</v>
      </c>
      <c r="B242" s="6" t="s">
        <v>328</v>
      </c>
      <c r="C242" s="6"/>
      <c r="D242" s="6"/>
      <c r="E242" s="6"/>
      <c r="F242" s="6"/>
      <c r="G242" s="6"/>
      <c r="H242" s="6"/>
      <c r="I242" s="6"/>
      <c r="J242" s="6"/>
      <c r="K242" s="6"/>
      <c r="L242" s="6"/>
      <c r="M242"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Annual totals fpr all years</vt:lpstr>
      <vt:lpstr>2025 Summary</vt:lpstr>
      <vt:lpstr>2025 Observations</vt:lpstr>
      <vt:lpstr>2024 Summary</vt:lpstr>
      <vt:lpstr>2024 Observations</vt:lpstr>
      <vt:lpstr>2023 Summary</vt:lpstr>
      <vt:lpstr>2023 Observations</vt:lpstr>
      <vt:lpstr>2022 Summary</vt:lpstr>
      <vt:lpstr>2022 Observations</vt:lpstr>
      <vt:lpstr>2021 Summary</vt:lpstr>
      <vt:lpstr>2021 Observatios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George Matz</cp:lastModifiedBy>
  <dcterms:created xsi:type="dcterms:W3CDTF">2022-03-23T04:40:51Z</dcterms:created>
  <dcterms:modified xsi:type="dcterms:W3CDTF">2025-04-19T16:12:16Z</dcterms:modified>
</cp:coreProperties>
</file>